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CGA\DTE\I-003-INSTITUTO DANTE PAZZANESE\Licitação 2023 - Áreas Diversas\Para Processo\PLANILHA\planilha excel\"/>
    </mc:Choice>
  </mc:AlternateContent>
  <xr:revisionPtr revIDLastSave="0" documentId="13_ncr:1_{A5C20D74-7B11-43D3-8975-BD0A57D8C82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LANILHA ANÁLITICA" sheetId="6" r:id="rId1"/>
    <sheet name="RESUMO" sheetId="3" r:id="rId2"/>
    <sheet name="cronograma físico-financeiro" sheetId="4" r:id="rId3"/>
  </sheets>
  <externalReferences>
    <externalReference r:id="rId4"/>
  </externalReferences>
  <definedNames>
    <definedName name="_xlnm._FilterDatabase" localSheetId="0" hidden="1">'PLANILHA ANÁLITICA'!$A$10:$G$641</definedName>
    <definedName name="_xlnm.Print_Area" localSheetId="2">'cronograma físico-financeiro'!$A$1:$AN$56</definedName>
    <definedName name="_xlnm.Print_Area" localSheetId="0">'PLANILHA ANÁLITICA'!$A$1:$G$641</definedName>
    <definedName name="_xlnm.Print_Area" localSheetId="1">RESUMO!$A$1:$D$49</definedName>
    <definedName name="BRHJGOUUCG" hidden="1">#REF!</definedName>
    <definedName name="CNNLIWNNYW" hidden="1">#REF!</definedName>
    <definedName name="CPOS170">#REF!</definedName>
    <definedName name="EGEFBMPJUH" hidden="1">#REF!</definedName>
    <definedName name="GEMVODUGLB" hidden="1">#REF!</definedName>
    <definedName name="HAQSZQJJXH" hidden="1">#REF!</definedName>
    <definedName name="HZCZQRBQEV" hidden="1">#REF!</definedName>
    <definedName name="IELZYZMUSY" hidden="1">#REF!</definedName>
    <definedName name="JBEDSDWDSA" hidden="1">#REF!</definedName>
    <definedName name="JQMVVHQZHQ" hidden="1">#REF!</definedName>
    <definedName name="JTZHIBNCBN" hidden="1">#REF!</definedName>
    <definedName name="JYKKXIZZCN" hidden="1">#REF!</definedName>
    <definedName name="KFGTVTGSZB" hidden="1">#REF!</definedName>
    <definedName name="KLWPNNJBRB" hidden="1">#REF!</definedName>
    <definedName name="MCRWXOVTHS" hidden="1">#REF!</definedName>
    <definedName name="NLXQXITZYY" hidden="1">#REF!</definedName>
    <definedName name="PKNTSHYCBD" hidden="1">#REF!</definedName>
    <definedName name="RTDCURKAAC" hidden="1">#REF!</definedName>
    <definedName name="_xlnm.Print_Titles" localSheetId="2">'cronograma físico-financeiro'!$A:$C</definedName>
    <definedName name="_xlnm.Print_Titles" localSheetId="0">'PLANILHA ANÁLITICA'!$1:$9</definedName>
    <definedName name="TTBILMJNUT" hidden="1">#REF!</definedName>
    <definedName name="UKBALFKBBW" hidden="1">#REF!</definedName>
    <definedName name="VTYLRQEYAB" hidden="1">#REF!</definedName>
    <definedName name="ZGYLVHFASF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19" i="6" l="1"/>
  <c r="G616" i="6"/>
  <c r="G611" i="6"/>
  <c r="G608" i="6"/>
  <c r="G601" i="6"/>
  <c r="G600" i="6"/>
  <c r="G578" i="6"/>
  <c r="G577" i="6"/>
  <c r="G573" i="6"/>
  <c r="G565" i="6"/>
  <c r="G564" i="6"/>
  <c r="G560" i="6"/>
  <c r="G559" i="6"/>
  <c r="G557" i="6"/>
  <c r="G556" i="6"/>
  <c r="G552" i="6"/>
  <c r="G551" i="6"/>
  <c r="G549" i="6"/>
  <c r="G548" i="6"/>
  <c r="G499" i="6"/>
  <c r="G487" i="6"/>
  <c r="G480" i="6"/>
  <c r="G479" i="6"/>
  <c r="G471" i="6"/>
  <c r="G468" i="6"/>
  <c r="G460" i="6"/>
  <c r="G456" i="6"/>
  <c r="G455" i="6"/>
  <c r="G451" i="6"/>
  <c r="G446" i="6"/>
  <c r="G443" i="6"/>
  <c r="G437" i="6"/>
  <c r="G435" i="6"/>
  <c r="G434" i="6"/>
  <c r="G430" i="6"/>
  <c r="G429" i="6"/>
  <c r="G427" i="6"/>
  <c r="G426" i="6"/>
  <c r="G425" i="6"/>
  <c r="G424" i="6"/>
  <c r="G423" i="6"/>
  <c r="G421" i="6"/>
  <c r="G420" i="6"/>
  <c r="G419" i="6"/>
  <c r="G418" i="6"/>
  <c r="G414" i="6"/>
  <c r="G413" i="6"/>
  <c r="G411" i="6"/>
  <c r="G410" i="6"/>
  <c r="G408" i="6"/>
  <c r="G406" i="6"/>
  <c r="G405" i="6"/>
  <c r="G404" i="6"/>
  <c r="G402" i="6"/>
  <c r="G401" i="6"/>
  <c r="G400" i="6"/>
  <c r="G397" i="6"/>
  <c r="G395" i="6"/>
  <c r="G394" i="6"/>
  <c r="G393" i="6"/>
  <c r="G392" i="6"/>
  <c r="G391" i="6"/>
  <c r="G390" i="6"/>
  <c r="G389" i="6"/>
  <c r="G388" i="6"/>
  <c r="G387" i="6"/>
  <c r="G386" i="6"/>
  <c r="G385" i="6"/>
  <c r="G383" i="6"/>
  <c r="G382" i="6"/>
  <c r="G381" i="6"/>
  <c r="G380" i="6"/>
  <c r="G378" i="6"/>
  <c r="G377" i="6"/>
  <c r="G371" i="6"/>
  <c r="G339" i="6"/>
  <c r="G338" i="6"/>
  <c r="G330" i="6"/>
  <c r="G329" i="6"/>
  <c r="G328" i="6"/>
  <c r="G326" i="6"/>
  <c r="G325" i="6"/>
  <c r="G324" i="6"/>
  <c r="G323" i="6"/>
  <c r="G322" i="6"/>
  <c r="G321" i="6"/>
  <c r="G319" i="6"/>
  <c r="G318" i="6"/>
  <c r="G317" i="6"/>
  <c r="G316" i="6"/>
  <c r="G314" i="6"/>
  <c r="G313" i="6"/>
  <c r="G312" i="6"/>
  <c r="G309" i="6"/>
  <c r="G308" i="6"/>
  <c r="G306" i="6"/>
  <c r="G305" i="6"/>
  <c r="G298" i="6"/>
  <c r="G295" i="6"/>
  <c r="G294" i="6"/>
  <c r="G293" i="6"/>
  <c r="G292" i="6"/>
  <c r="G291" i="6"/>
  <c r="G290" i="6"/>
  <c r="G289" i="6"/>
  <c r="G288" i="6"/>
  <c r="G287" i="6"/>
  <c r="G286" i="6"/>
  <c r="G285" i="6"/>
  <c r="G284" i="6"/>
  <c r="G282" i="6"/>
  <c r="G281" i="6"/>
  <c r="G280" i="6"/>
  <c r="G279" i="6"/>
  <c r="G277" i="6"/>
  <c r="G276" i="6"/>
  <c r="G273" i="6"/>
  <c r="G271" i="6"/>
  <c r="G269" i="6"/>
  <c r="G268" i="6"/>
  <c r="G267" i="6"/>
  <c r="G266" i="6"/>
  <c r="G265" i="6"/>
  <c r="G264" i="6"/>
  <c r="G263" i="6"/>
  <c r="G262" i="6"/>
  <c r="G261" i="6"/>
  <c r="G260" i="6"/>
  <c r="G258" i="6"/>
  <c r="G255" i="6"/>
  <c r="G254" i="6"/>
  <c r="G253" i="6"/>
  <c r="G252" i="6"/>
  <c r="G250" i="6"/>
  <c r="G249" i="6"/>
  <c r="G248" i="6"/>
  <c r="G247" i="6"/>
  <c r="G246" i="6"/>
  <c r="G245" i="6"/>
  <c r="G244" i="6"/>
  <c r="G243" i="6"/>
  <c r="G242" i="6"/>
  <c r="G239" i="6"/>
  <c r="G237" i="6"/>
  <c r="G236" i="6"/>
  <c r="G235" i="6"/>
  <c r="G234" i="6"/>
  <c r="G232" i="6"/>
  <c r="G231" i="6"/>
  <c r="G230" i="6"/>
  <c r="G229" i="6"/>
  <c r="G228" i="6"/>
  <c r="G227" i="6"/>
  <c r="G226" i="6"/>
  <c r="G224" i="6"/>
  <c r="G223" i="6"/>
  <c r="G222" i="6"/>
  <c r="G221" i="6"/>
  <c r="G220" i="6"/>
  <c r="G218" i="6"/>
  <c r="G216" i="6"/>
  <c r="G215" i="6"/>
  <c r="G214" i="6"/>
  <c r="G213" i="6"/>
  <c r="G212" i="6"/>
  <c r="G211" i="6"/>
  <c r="G209" i="6"/>
  <c r="G208" i="6"/>
  <c r="G206" i="6"/>
  <c r="G205" i="6"/>
  <c r="G204" i="6"/>
  <c r="G201" i="6"/>
  <c r="G200" i="6"/>
  <c r="G199" i="6"/>
  <c r="G198" i="6"/>
  <c r="G197" i="6"/>
  <c r="G196" i="6"/>
  <c r="G194" i="6"/>
  <c r="G193" i="6"/>
  <c r="G191" i="6"/>
  <c r="G190" i="6"/>
  <c r="G189" i="6"/>
  <c r="G188" i="6"/>
  <c r="G183" i="6"/>
  <c r="G182" i="6"/>
  <c r="G181" i="6"/>
  <c r="G180" i="6"/>
  <c r="G176" i="6"/>
  <c r="G175" i="6"/>
  <c r="G174" i="6"/>
  <c r="G173" i="6"/>
  <c r="G172" i="6"/>
  <c r="G171" i="6"/>
  <c r="G170" i="6"/>
  <c r="G166" i="6"/>
  <c r="G164" i="6"/>
  <c r="G163" i="6"/>
  <c r="G162" i="6"/>
  <c r="G161" i="6"/>
  <c r="G160" i="6"/>
  <c r="G156" i="6"/>
  <c r="G155" i="6"/>
  <c r="G150" i="6"/>
  <c r="G147" i="6"/>
  <c r="G146" i="6"/>
  <c r="G144" i="6"/>
  <c r="G143" i="6"/>
  <c r="G142" i="6"/>
  <c r="G141" i="6"/>
  <c r="G140" i="6"/>
  <c r="G139" i="6"/>
  <c r="G138" i="6"/>
  <c r="G137" i="6"/>
  <c r="G136" i="6"/>
  <c r="G135" i="6"/>
  <c r="G134" i="6"/>
  <c r="G133" i="6"/>
  <c r="G131" i="6"/>
  <c r="G130" i="6"/>
  <c r="G129" i="6"/>
  <c r="G123" i="6"/>
  <c r="G122" i="6"/>
  <c r="G120" i="6"/>
  <c r="G119" i="6"/>
  <c r="G114" i="6"/>
  <c r="G110" i="6"/>
  <c r="G104" i="6"/>
  <c r="G103" i="6"/>
  <c r="G102" i="6"/>
  <c r="G101" i="6"/>
  <c r="G99" i="6"/>
  <c r="G97" i="6"/>
  <c r="G96" i="6"/>
  <c r="G95" i="6"/>
  <c r="G94" i="6"/>
  <c r="G93" i="6"/>
  <c r="G91" i="6"/>
  <c r="G89" i="6"/>
  <c r="G88" i="6"/>
  <c r="G87" i="6"/>
  <c r="G86" i="6"/>
  <c r="G85" i="6"/>
  <c r="G80" i="6"/>
  <c r="G79" i="6"/>
  <c r="G77" i="6"/>
  <c r="G76" i="6"/>
  <c r="G75" i="6"/>
  <c r="G71" i="6"/>
  <c r="G70" i="6"/>
  <c r="G69" i="6"/>
  <c r="G68" i="6"/>
  <c r="G67" i="6"/>
  <c r="G66" i="6"/>
  <c r="G65" i="6"/>
  <c r="G61" i="6"/>
  <c r="G60" i="6"/>
  <c r="G58" i="6"/>
  <c r="G57" i="6"/>
  <c r="G56" i="6"/>
  <c r="G55" i="6"/>
  <c r="G54" i="6"/>
  <c r="G51" i="6"/>
  <c r="G50" i="6"/>
  <c r="G44" i="6"/>
  <c r="G43" i="6"/>
  <c r="G41" i="6"/>
  <c r="G40" i="6"/>
  <c r="G39" i="6"/>
  <c r="G38" i="6"/>
  <c r="G35" i="6"/>
  <c r="G34" i="6"/>
  <c r="G33" i="6"/>
  <c r="G32" i="6"/>
  <c r="G31" i="6"/>
  <c r="G30" i="6"/>
  <c r="G29" i="6"/>
  <c r="G28" i="6"/>
  <c r="G23" i="6"/>
  <c r="G22" i="6"/>
  <c r="G21" i="6"/>
  <c r="G19" i="6"/>
  <c r="G18" i="6"/>
  <c r="G17" i="6"/>
  <c r="G14" i="6"/>
  <c r="G311" i="6"/>
  <c r="G310" i="6"/>
  <c r="G297" i="6"/>
  <c r="G296" i="6"/>
  <c r="G283" i="6"/>
  <c r="G623" i="6"/>
  <c r="G622" i="6"/>
  <c r="G621" i="6"/>
  <c r="G618" i="6"/>
  <c r="G615" i="6"/>
  <c r="G614" i="6"/>
  <c r="G613" i="6"/>
  <c r="G610" i="6"/>
  <c r="G607" i="6"/>
  <c r="G606" i="6"/>
  <c r="G604" i="6"/>
  <c r="G602" i="6"/>
  <c r="G581" i="6"/>
  <c r="G580" i="6"/>
  <c r="G579" i="6"/>
  <c r="G576" i="6"/>
  <c r="G572" i="6"/>
  <c r="G571" i="6"/>
  <c r="G568" i="6"/>
  <c r="G567" i="6"/>
  <c r="G563" i="6"/>
  <c r="G562" i="6"/>
  <c r="G558" i="6"/>
  <c r="G555" i="6"/>
  <c r="G554" i="6"/>
  <c r="G553" i="6"/>
  <c r="G550" i="6"/>
  <c r="G547" i="6"/>
  <c r="G546" i="6"/>
  <c r="G485" i="6"/>
  <c r="G483" i="6"/>
  <c r="G482" i="6"/>
  <c r="G481" i="6"/>
  <c r="G477" i="6"/>
  <c r="G473" i="6"/>
  <c r="G472" i="6"/>
  <c r="G470" i="6"/>
  <c r="G469" i="6"/>
  <c r="G467" i="6"/>
  <c r="G466" i="6"/>
  <c r="G465" i="6"/>
  <c r="G464" i="6"/>
  <c r="G463" i="6"/>
  <c r="G462" i="6"/>
  <c r="G461" i="6"/>
  <c r="G459" i="6"/>
  <c r="G458" i="6"/>
  <c r="G457" i="6"/>
  <c r="G452" i="6"/>
  <c r="G449" i="6"/>
  <c r="G448" i="6"/>
  <c r="G447" i="6"/>
  <c r="G445" i="6"/>
  <c r="G442" i="6"/>
  <c r="G440" i="6"/>
  <c r="G439" i="6"/>
  <c r="G438" i="6"/>
  <c r="G436" i="6"/>
  <c r="G433" i="6"/>
  <c r="G432" i="6"/>
  <c r="G431" i="6"/>
  <c r="G428" i="6"/>
  <c r="G422" i="6"/>
  <c r="G416" i="6"/>
  <c r="G415" i="6"/>
  <c r="G412" i="6"/>
  <c r="G407" i="6"/>
  <c r="G399" i="6"/>
  <c r="G398" i="6"/>
  <c r="G396" i="6"/>
  <c r="G379" i="6"/>
  <c r="G375" i="6"/>
  <c r="G374" i="6"/>
  <c r="G373" i="6"/>
  <c r="G372" i="6"/>
  <c r="G275" i="6"/>
  <c r="G274" i="6"/>
  <c r="G272" i="6"/>
  <c r="G270" i="6"/>
  <c r="G259" i="6"/>
  <c r="G257" i="6"/>
  <c r="G256" i="6"/>
  <c r="G251" i="6"/>
  <c r="G241" i="6"/>
  <c r="G240" i="6"/>
  <c r="G238" i="6"/>
  <c r="G233" i="6"/>
  <c r="G219" i="6"/>
  <c r="G217" i="6"/>
  <c r="G210" i="6"/>
  <c r="G207" i="6"/>
  <c r="G203" i="6"/>
  <c r="G202" i="6"/>
  <c r="G195" i="6"/>
  <c r="G192" i="6"/>
  <c r="G187" i="6"/>
  <c r="G185" i="6"/>
  <c r="G184" i="6"/>
  <c r="G165" i="6"/>
  <c r="G154" i="6"/>
  <c r="G145" i="6"/>
  <c r="G132" i="6"/>
  <c r="G124" i="6"/>
  <c r="G115" i="6"/>
  <c r="G100" i="6"/>
  <c r="G98" i="6"/>
  <c r="G92" i="6"/>
  <c r="G90" i="6"/>
  <c r="G84" i="6"/>
  <c r="G49" i="6"/>
  <c r="G42" i="6"/>
  <c r="G20" i="6"/>
  <c r="G629" i="6"/>
  <c r="G634" i="6" s="1"/>
  <c r="B40" i="3"/>
  <c r="B49" i="4" s="1"/>
  <c r="G617" i="6"/>
  <c r="G609" i="6"/>
  <c r="G603" i="6"/>
  <c r="G583" i="6"/>
  <c r="G582" i="6"/>
  <c r="G575" i="6"/>
  <c r="G574" i="6"/>
  <c r="G570" i="6"/>
  <c r="G569" i="6"/>
  <c r="G561" i="6"/>
  <c r="G545" i="6"/>
  <c r="G484" i="6"/>
  <c r="G450" i="6"/>
  <c r="G444" i="6"/>
  <c r="G278" i="6"/>
  <c r="G121" i="6"/>
  <c r="G78" i="6"/>
  <c r="G593" i="6"/>
  <c r="G586" i="6"/>
  <c r="G584" i="6"/>
  <c r="G537" i="6"/>
  <c r="G535" i="6"/>
  <c r="G529" i="6"/>
  <c r="G527" i="6"/>
  <c r="G521" i="6"/>
  <c r="G513" i="6"/>
  <c r="G511" i="6"/>
  <c r="G505" i="6"/>
  <c r="G492" i="6"/>
  <c r="G486" i="6"/>
  <c r="G478" i="6"/>
  <c r="G476" i="6"/>
  <c r="G127" i="6"/>
  <c r="G108" i="6"/>
  <c r="G106" i="6"/>
  <c r="G105" i="6"/>
  <c r="G53" i="6"/>
  <c r="B36" i="3"/>
  <c r="A36" i="3"/>
  <c r="G605" i="6"/>
  <c r="G612" i="6"/>
  <c r="G620" i="6"/>
  <c r="G544" i="6"/>
  <c r="G566" i="6"/>
  <c r="G585" i="6"/>
  <c r="G587" i="6"/>
  <c r="G588" i="6"/>
  <c r="G589" i="6"/>
  <c r="G590" i="6"/>
  <c r="G591" i="6"/>
  <c r="G592" i="6"/>
  <c r="G594" i="6"/>
  <c r="G595" i="6"/>
  <c r="G596" i="6"/>
  <c r="G597" i="6"/>
  <c r="G503" i="6"/>
  <c r="G504" i="6"/>
  <c r="G506" i="6"/>
  <c r="G507" i="6"/>
  <c r="G508" i="6"/>
  <c r="G509" i="6"/>
  <c r="G510" i="6"/>
  <c r="G512" i="6"/>
  <c r="G514" i="6"/>
  <c r="G515" i="6"/>
  <c r="G516" i="6"/>
  <c r="G517" i="6"/>
  <c r="G518" i="6"/>
  <c r="G519" i="6"/>
  <c r="G520" i="6"/>
  <c r="G522" i="6"/>
  <c r="G523" i="6"/>
  <c r="G524" i="6"/>
  <c r="G525" i="6"/>
  <c r="G526" i="6"/>
  <c r="G528" i="6"/>
  <c r="G530" i="6"/>
  <c r="G531" i="6"/>
  <c r="G532" i="6"/>
  <c r="G533" i="6"/>
  <c r="G534" i="6"/>
  <c r="G536" i="6"/>
  <c r="G538" i="6"/>
  <c r="G539" i="6"/>
  <c r="G540" i="6"/>
  <c r="G474" i="6"/>
  <c r="G475" i="6"/>
  <c r="G488" i="6"/>
  <c r="G489" i="6"/>
  <c r="G490" i="6"/>
  <c r="G491" i="6"/>
  <c r="G376" i="6"/>
  <c r="G384" i="6"/>
  <c r="G403" i="6"/>
  <c r="G409" i="6"/>
  <c r="G417" i="6"/>
  <c r="G441" i="6"/>
  <c r="G335" i="6"/>
  <c r="G336" i="6"/>
  <c r="G337" i="6"/>
  <c r="G340" i="6"/>
  <c r="G341" i="6"/>
  <c r="G342" i="6"/>
  <c r="G343" i="6"/>
  <c r="G344" i="6"/>
  <c r="G345" i="6"/>
  <c r="G346" i="6"/>
  <c r="G347" i="6"/>
  <c r="G348" i="6"/>
  <c r="G349" i="6"/>
  <c r="G350" i="6"/>
  <c r="G351" i="6"/>
  <c r="G352" i="6"/>
  <c r="G353" i="6"/>
  <c r="G354" i="6"/>
  <c r="G355" i="6"/>
  <c r="G356" i="6"/>
  <c r="G357" i="6"/>
  <c r="G358" i="6"/>
  <c r="G359" i="6"/>
  <c r="G360" i="6"/>
  <c r="G361" i="6"/>
  <c r="G362" i="6"/>
  <c r="G363" i="6"/>
  <c r="G364" i="6"/>
  <c r="G365" i="6"/>
  <c r="G366" i="6"/>
  <c r="G367" i="6"/>
  <c r="G186" i="6"/>
  <c r="G225" i="6"/>
  <c r="G299" i="6"/>
  <c r="G300" i="6"/>
  <c r="G301" i="6"/>
  <c r="G302" i="6"/>
  <c r="G303" i="6"/>
  <c r="G304" i="6"/>
  <c r="G307" i="6"/>
  <c r="G315" i="6"/>
  <c r="G320" i="6"/>
  <c r="G327" i="6"/>
  <c r="G331" i="6"/>
  <c r="G125" i="6"/>
  <c r="G126" i="6"/>
  <c r="G128" i="6"/>
  <c r="G148" i="6"/>
  <c r="G149" i="6"/>
  <c r="G107" i="6"/>
  <c r="G109" i="6"/>
  <c r="G52" i="6"/>
  <c r="G24" i="6"/>
  <c r="G599" i="6" l="1"/>
  <c r="C40" i="3"/>
  <c r="G59" i="6"/>
  <c r="G13" i="6"/>
  <c r="G15" i="6"/>
  <c r="G16" i="6"/>
  <c r="G46" i="6"/>
  <c r="G48" i="6"/>
  <c r="G45" i="6"/>
  <c r="G47" i="6"/>
  <c r="G502" i="6"/>
  <c r="G501" i="6" s="1"/>
  <c r="C41" i="3" l="1"/>
  <c r="E40" i="3"/>
  <c r="B45" i="3"/>
  <c r="G12" i="6"/>
  <c r="A45" i="3"/>
  <c r="G543" i="6"/>
  <c r="G542" i="6" s="1"/>
  <c r="C34" i="3"/>
  <c r="E34" i="3" s="1"/>
  <c r="G454" i="6"/>
  <c r="G453" i="6" s="1"/>
  <c r="G370" i="6"/>
  <c r="G369" i="6" s="1"/>
  <c r="G159" i="6"/>
  <c r="G158" i="6" s="1"/>
  <c r="G153" i="6"/>
  <c r="G152" i="6" s="1"/>
  <c r="G74" i="6"/>
  <c r="G73" i="6" s="1"/>
  <c r="G64" i="6"/>
  <c r="C39" i="4" l="1"/>
  <c r="G63" i="6"/>
  <c r="C20" i="3" s="1"/>
  <c r="E20" i="3" s="1"/>
  <c r="C25" i="3"/>
  <c r="G334" i="6"/>
  <c r="G333" i="6" s="1"/>
  <c r="G83" i="6"/>
  <c r="G82" i="6" s="1"/>
  <c r="G169" i="6"/>
  <c r="G168" i="6" s="1"/>
  <c r="G179" i="6"/>
  <c r="G178" i="6" s="1"/>
  <c r="G113" i="6"/>
  <c r="G112" i="6" s="1"/>
  <c r="G495" i="6"/>
  <c r="G118" i="6"/>
  <c r="G117" i="6" s="1"/>
  <c r="G498" i="6"/>
  <c r="G27" i="6"/>
  <c r="C21" i="4" l="1"/>
  <c r="E25" i="3"/>
  <c r="C11" i="4"/>
  <c r="G494" i="6"/>
  <c r="C32" i="3" s="1"/>
  <c r="C29" i="3"/>
  <c r="G497" i="6"/>
  <c r="C33" i="3" s="1"/>
  <c r="C26" i="3"/>
  <c r="C31" i="3"/>
  <c r="C21" i="3"/>
  <c r="G11" i="6"/>
  <c r="C30" i="3"/>
  <c r="C23" i="3"/>
  <c r="C24" i="3"/>
  <c r="G37" i="6"/>
  <c r="G26" i="6"/>
  <c r="C18" i="3" s="1"/>
  <c r="C28" i="3"/>
  <c r="C27" i="3"/>
  <c r="C22" i="3"/>
  <c r="C7" i="4" l="1"/>
  <c r="E18" i="3"/>
  <c r="C37" i="4"/>
  <c r="V38" i="4" s="1"/>
  <c r="E33" i="3"/>
  <c r="C27" i="4"/>
  <c r="E28" i="3"/>
  <c r="C17" i="4"/>
  <c r="E23" i="3"/>
  <c r="C31" i="4"/>
  <c r="E30" i="3"/>
  <c r="C33" i="4"/>
  <c r="E31" i="3"/>
  <c r="C19" i="4"/>
  <c r="E24" i="3"/>
  <c r="C35" i="4"/>
  <c r="Y36" i="4" s="1"/>
  <c r="E32" i="3"/>
  <c r="C15" i="4"/>
  <c r="E22" i="3"/>
  <c r="C23" i="4"/>
  <c r="E26" i="3"/>
  <c r="C29" i="4"/>
  <c r="Z30" i="4" s="1"/>
  <c r="E29" i="3"/>
  <c r="C25" i="4"/>
  <c r="E27" i="3"/>
  <c r="C13" i="4"/>
  <c r="E21" i="3"/>
  <c r="G625" i="6"/>
  <c r="C17" i="3"/>
  <c r="C19" i="3"/>
  <c r="E19" i="3" s="1"/>
  <c r="L12" i="4"/>
  <c r="T12" i="4"/>
  <c r="AB12" i="4"/>
  <c r="AJ12" i="4"/>
  <c r="E12" i="4"/>
  <c r="M12" i="4"/>
  <c r="U12" i="4"/>
  <c r="AC12" i="4"/>
  <c r="AK12" i="4"/>
  <c r="F12" i="4"/>
  <c r="N12" i="4"/>
  <c r="V12" i="4"/>
  <c r="AD12" i="4"/>
  <c r="G12" i="4"/>
  <c r="O12" i="4"/>
  <c r="W12" i="4"/>
  <c r="AE12" i="4"/>
  <c r="AL12" i="4"/>
  <c r="H12" i="4"/>
  <c r="P12" i="4"/>
  <c r="X12" i="4"/>
  <c r="AF12" i="4"/>
  <c r="AM12" i="4"/>
  <c r="I12" i="4"/>
  <c r="Q12" i="4"/>
  <c r="Y12" i="4"/>
  <c r="AG12" i="4"/>
  <c r="D12" i="4"/>
  <c r="K12" i="4"/>
  <c r="AA12" i="4"/>
  <c r="AH12" i="4"/>
  <c r="R12" i="4"/>
  <c r="S12" i="4"/>
  <c r="Z12" i="4"/>
  <c r="AI12" i="4"/>
  <c r="J12" i="4"/>
  <c r="F38" i="4"/>
  <c r="AL38" i="4"/>
  <c r="Y38" i="4"/>
  <c r="S38" i="4"/>
  <c r="E22" i="4"/>
  <c r="M22" i="4"/>
  <c r="U22" i="4"/>
  <c r="AC22" i="4"/>
  <c r="AK22" i="4"/>
  <c r="F22" i="4"/>
  <c r="N22" i="4"/>
  <c r="V22" i="4"/>
  <c r="AD22" i="4"/>
  <c r="G22" i="4"/>
  <c r="O22" i="4"/>
  <c r="W22" i="4"/>
  <c r="AE22" i="4"/>
  <c r="AL22" i="4"/>
  <c r="H22" i="4"/>
  <c r="P22" i="4"/>
  <c r="X22" i="4"/>
  <c r="AF22" i="4"/>
  <c r="AM22" i="4"/>
  <c r="I22" i="4"/>
  <c r="Q22" i="4"/>
  <c r="Y22" i="4"/>
  <c r="AG22" i="4"/>
  <c r="D22" i="4"/>
  <c r="J22" i="4"/>
  <c r="R22" i="4"/>
  <c r="Z22" i="4"/>
  <c r="AH22" i="4"/>
  <c r="AJ22" i="4"/>
  <c r="K22" i="4"/>
  <c r="L22" i="4"/>
  <c r="S22" i="4"/>
  <c r="T22" i="4"/>
  <c r="AA22" i="4"/>
  <c r="AB22" i="4"/>
  <c r="AI22" i="4"/>
  <c r="J40" i="4"/>
  <c r="R40" i="4"/>
  <c r="Z40" i="4"/>
  <c r="AH40" i="4"/>
  <c r="K40" i="4"/>
  <c r="S40" i="4"/>
  <c r="AA40" i="4"/>
  <c r="AI40" i="4"/>
  <c r="L40" i="4"/>
  <c r="T40" i="4"/>
  <c r="AB40" i="4"/>
  <c r="AJ40" i="4"/>
  <c r="E40" i="4"/>
  <c r="M40" i="4"/>
  <c r="U40" i="4"/>
  <c r="AC40" i="4"/>
  <c r="AK40" i="4"/>
  <c r="F40" i="4"/>
  <c r="N40" i="4"/>
  <c r="V40" i="4"/>
  <c r="AD40" i="4"/>
  <c r="G40" i="4"/>
  <c r="O40" i="4"/>
  <c r="W40" i="4"/>
  <c r="AE40" i="4"/>
  <c r="AL40" i="4"/>
  <c r="Q40" i="4"/>
  <c r="AG40" i="4"/>
  <c r="X40" i="4"/>
  <c r="H40" i="4"/>
  <c r="Y40" i="4"/>
  <c r="AM40" i="4"/>
  <c r="AF40" i="4"/>
  <c r="I40" i="4"/>
  <c r="D40" i="4"/>
  <c r="P40" i="4"/>
  <c r="AG30" i="4"/>
  <c r="J30" i="4"/>
  <c r="R30" i="4"/>
  <c r="AA30" i="4"/>
  <c r="L30" i="4"/>
  <c r="T30" i="4"/>
  <c r="U30" i="4"/>
  <c r="AK30" i="4"/>
  <c r="F30" i="4"/>
  <c r="AE30" i="4"/>
  <c r="AF30" i="4"/>
  <c r="O30" i="4"/>
  <c r="W30" i="4"/>
  <c r="B52" i="4"/>
  <c r="A52" i="4"/>
  <c r="T38" i="4" l="1"/>
  <c r="AG38" i="4"/>
  <c r="H38" i="4"/>
  <c r="N38" i="4"/>
  <c r="L38" i="4"/>
  <c r="AE38" i="4"/>
  <c r="K38" i="4"/>
  <c r="AH38" i="4"/>
  <c r="I38" i="4"/>
  <c r="W38" i="4"/>
  <c r="AC38" i="4"/>
  <c r="Q38" i="4"/>
  <c r="AK38" i="4"/>
  <c r="AJ38" i="4"/>
  <c r="Z38" i="4"/>
  <c r="AM38" i="4"/>
  <c r="O38" i="4"/>
  <c r="U38" i="4"/>
  <c r="AB38" i="4"/>
  <c r="J38" i="4"/>
  <c r="X38" i="4"/>
  <c r="AD38" i="4"/>
  <c r="E38" i="4"/>
  <c r="AI38" i="4"/>
  <c r="R38" i="4"/>
  <c r="AF38" i="4"/>
  <c r="G38" i="4"/>
  <c r="M38" i="4"/>
  <c r="AA38" i="4"/>
  <c r="D38" i="4"/>
  <c r="P38" i="4"/>
  <c r="N36" i="4"/>
  <c r="AJ36" i="4"/>
  <c r="K36" i="4"/>
  <c r="AH36" i="4"/>
  <c r="E36" i="4"/>
  <c r="Q36" i="4"/>
  <c r="I36" i="4"/>
  <c r="AD36" i="4"/>
  <c r="AM30" i="4"/>
  <c r="AC30" i="4"/>
  <c r="AI30" i="4"/>
  <c r="D30" i="4"/>
  <c r="AL36" i="4"/>
  <c r="AB36" i="4"/>
  <c r="Z36" i="4"/>
  <c r="AM36" i="4"/>
  <c r="F36" i="4"/>
  <c r="T36" i="4"/>
  <c r="P30" i="4"/>
  <c r="X30" i="4"/>
  <c r="M30" i="4"/>
  <c r="S30" i="4"/>
  <c r="Y30" i="4"/>
  <c r="AE36" i="4"/>
  <c r="AK36" i="4"/>
  <c r="L36" i="4"/>
  <c r="J36" i="4"/>
  <c r="X36" i="4"/>
  <c r="C5" i="4"/>
  <c r="W6" i="4" s="1"/>
  <c r="E17" i="3"/>
  <c r="G36" i="4"/>
  <c r="AF36" i="4"/>
  <c r="H30" i="4"/>
  <c r="AD30" i="4"/>
  <c r="E30" i="4"/>
  <c r="K30" i="4"/>
  <c r="Q30" i="4"/>
  <c r="W36" i="4"/>
  <c r="AC36" i="4"/>
  <c r="AI36" i="4"/>
  <c r="D36" i="4"/>
  <c r="P36" i="4"/>
  <c r="R36" i="4"/>
  <c r="AL30" i="4"/>
  <c r="V30" i="4"/>
  <c r="AJ30" i="4"/>
  <c r="AH30" i="4"/>
  <c r="I30" i="4"/>
  <c r="V36" i="4"/>
  <c r="U36" i="4"/>
  <c r="AA36" i="4"/>
  <c r="AG36" i="4"/>
  <c r="H36" i="4"/>
  <c r="G30" i="4"/>
  <c r="N30" i="4"/>
  <c r="AB30" i="4"/>
  <c r="O36" i="4"/>
  <c r="M36" i="4"/>
  <c r="S36" i="4"/>
  <c r="C9" i="4"/>
  <c r="P10" i="4" s="1"/>
  <c r="K6" i="4"/>
  <c r="AI6" i="4"/>
  <c r="G6" i="4"/>
  <c r="Z6" i="4"/>
  <c r="J8" i="4"/>
  <c r="E8" i="4"/>
  <c r="F8" i="4"/>
  <c r="G8" i="4"/>
  <c r="P8" i="4"/>
  <c r="X8" i="4"/>
  <c r="AF8" i="4"/>
  <c r="AM8" i="4"/>
  <c r="AB8" i="4"/>
  <c r="AC8" i="4"/>
  <c r="H8" i="4"/>
  <c r="Q8" i="4"/>
  <c r="Y8" i="4"/>
  <c r="AG8" i="4"/>
  <c r="D8" i="4"/>
  <c r="L8" i="4"/>
  <c r="AK8" i="4"/>
  <c r="I8" i="4"/>
  <c r="R8" i="4"/>
  <c r="Z8" i="4"/>
  <c r="AH8" i="4"/>
  <c r="AJ8" i="4"/>
  <c r="U8" i="4"/>
  <c r="K8" i="4"/>
  <c r="S8" i="4"/>
  <c r="AA8" i="4"/>
  <c r="AI8" i="4"/>
  <c r="T8" i="4"/>
  <c r="M8" i="4"/>
  <c r="N8" i="4"/>
  <c r="V8" i="4"/>
  <c r="AD8" i="4"/>
  <c r="O8" i="4"/>
  <c r="W8" i="4"/>
  <c r="AE8" i="4"/>
  <c r="AL8" i="4"/>
  <c r="AN40" i="4"/>
  <c r="AN22" i="4"/>
  <c r="L28" i="4"/>
  <c r="T28" i="4"/>
  <c r="AB28" i="4"/>
  <c r="AJ28" i="4"/>
  <c r="E28" i="4"/>
  <c r="M28" i="4"/>
  <c r="U28" i="4"/>
  <c r="AC28" i="4"/>
  <c r="AK28" i="4"/>
  <c r="F28" i="4"/>
  <c r="N28" i="4"/>
  <c r="V28" i="4"/>
  <c r="AD28" i="4"/>
  <c r="G28" i="4"/>
  <c r="O28" i="4"/>
  <c r="W28" i="4"/>
  <c r="AE28" i="4"/>
  <c r="AL28" i="4"/>
  <c r="H28" i="4"/>
  <c r="P28" i="4"/>
  <c r="X28" i="4"/>
  <c r="AF28" i="4"/>
  <c r="AM28" i="4"/>
  <c r="I28" i="4"/>
  <c r="Q28" i="4"/>
  <c r="Y28" i="4"/>
  <c r="AG28" i="4"/>
  <c r="D28" i="4"/>
  <c r="S28" i="4"/>
  <c r="AI28" i="4"/>
  <c r="Z28" i="4"/>
  <c r="J28" i="4"/>
  <c r="AA28" i="4"/>
  <c r="AH28" i="4"/>
  <c r="K28" i="4"/>
  <c r="R28" i="4"/>
  <c r="AN12" i="4"/>
  <c r="G26" i="4"/>
  <c r="O26" i="4"/>
  <c r="W26" i="4"/>
  <c r="AE26" i="4"/>
  <c r="AL26" i="4"/>
  <c r="H26" i="4"/>
  <c r="P26" i="4"/>
  <c r="X26" i="4"/>
  <c r="AF26" i="4"/>
  <c r="AM26" i="4"/>
  <c r="I26" i="4"/>
  <c r="Q26" i="4"/>
  <c r="Y26" i="4"/>
  <c r="AG26" i="4"/>
  <c r="D26" i="4"/>
  <c r="J26" i="4"/>
  <c r="R26" i="4"/>
  <c r="Z26" i="4"/>
  <c r="AH26" i="4"/>
  <c r="K26" i="4"/>
  <c r="S26" i="4"/>
  <c r="AA26" i="4"/>
  <c r="AI26" i="4"/>
  <c r="L26" i="4"/>
  <c r="T26" i="4"/>
  <c r="AB26" i="4"/>
  <c r="AJ26" i="4"/>
  <c r="N26" i="4"/>
  <c r="AK26" i="4"/>
  <c r="U26" i="4"/>
  <c r="V26" i="4"/>
  <c r="AC26" i="4"/>
  <c r="AD26" i="4"/>
  <c r="E26" i="4"/>
  <c r="F26" i="4"/>
  <c r="M26" i="4"/>
  <c r="H20" i="4"/>
  <c r="P20" i="4"/>
  <c r="X20" i="4"/>
  <c r="AF20" i="4"/>
  <c r="AM20" i="4"/>
  <c r="I20" i="4"/>
  <c r="Q20" i="4"/>
  <c r="Y20" i="4"/>
  <c r="AG20" i="4"/>
  <c r="D20" i="4"/>
  <c r="J20" i="4"/>
  <c r="R20" i="4"/>
  <c r="Z20" i="4"/>
  <c r="AH20" i="4"/>
  <c r="K20" i="4"/>
  <c r="S20" i="4"/>
  <c r="AA20" i="4"/>
  <c r="AI20" i="4"/>
  <c r="L20" i="4"/>
  <c r="T20" i="4"/>
  <c r="AB20" i="4"/>
  <c r="AJ20" i="4"/>
  <c r="E20" i="4"/>
  <c r="M20" i="4"/>
  <c r="U20" i="4"/>
  <c r="AC20" i="4"/>
  <c r="AK20" i="4"/>
  <c r="AE20" i="4"/>
  <c r="F20" i="4"/>
  <c r="O20" i="4"/>
  <c r="G20" i="4"/>
  <c r="AL20" i="4"/>
  <c r="V20" i="4"/>
  <c r="N20" i="4"/>
  <c r="W20" i="4"/>
  <c r="AD20" i="4"/>
  <c r="F16" i="4"/>
  <c r="N16" i="4"/>
  <c r="V16" i="4"/>
  <c r="AD16" i="4"/>
  <c r="G16" i="4"/>
  <c r="O16" i="4"/>
  <c r="W16" i="4"/>
  <c r="AE16" i="4"/>
  <c r="AL16" i="4"/>
  <c r="H16" i="4"/>
  <c r="P16" i="4"/>
  <c r="X16" i="4"/>
  <c r="AF16" i="4"/>
  <c r="AM16" i="4"/>
  <c r="I16" i="4"/>
  <c r="Q16" i="4"/>
  <c r="Y16" i="4"/>
  <c r="AG16" i="4"/>
  <c r="D16" i="4"/>
  <c r="J16" i="4"/>
  <c r="R16" i="4"/>
  <c r="Z16" i="4"/>
  <c r="AH16" i="4"/>
  <c r="K16" i="4"/>
  <c r="S16" i="4"/>
  <c r="AA16" i="4"/>
  <c r="AI16" i="4"/>
  <c r="U16" i="4"/>
  <c r="AB16" i="4"/>
  <c r="AK16" i="4"/>
  <c r="L16" i="4"/>
  <c r="AC16" i="4"/>
  <c r="AJ16" i="4"/>
  <c r="E16" i="4"/>
  <c r="M16" i="4"/>
  <c r="T16" i="4"/>
  <c r="I14" i="4"/>
  <c r="Q14" i="4"/>
  <c r="Y14" i="4"/>
  <c r="AG14" i="4"/>
  <c r="D14" i="4"/>
  <c r="J14" i="4"/>
  <c r="R14" i="4"/>
  <c r="Z14" i="4"/>
  <c r="AH14" i="4"/>
  <c r="K14" i="4"/>
  <c r="S14" i="4"/>
  <c r="AA14" i="4"/>
  <c r="AI14" i="4"/>
  <c r="L14" i="4"/>
  <c r="T14" i="4"/>
  <c r="AB14" i="4"/>
  <c r="AJ14" i="4"/>
  <c r="E14" i="4"/>
  <c r="M14" i="4"/>
  <c r="U14" i="4"/>
  <c r="AC14" i="4"/>
  <c r="AK14" i="4"/>
  <c r="F14" i="4"/>
  <c r="N14" i="4"/>
  <c r="V14" i="4"/>
  <c r="AD14" i="4"/>
  <c r="P14" i="4"/>
  <c r="W14" i="4"/>
  <c r="X14" i="4"/>
  <c r="AF14" i="4"/>
  <c r="AL14" i="4"/>
  <c r="AE14" i="4"/>
  <c r="G14" i="4"/>
  <c r="H14" i="4"/>
  <c r="AM14" i="4"/>
  <c r="O14" i="4"/>
  <c r="F32" i="4"/>
  <c r="N32" i="4"/>
  <c r="V32" i="4"/>
  <c r="AD32" i="4"/>
  <c r="G32" i="4"/>
  <c r="O32" i="4"/>
  <c r="W32" i="4"/>
  <c r="AE32" i="4"/>
  <c r="AL32" i="4"/>
  <c r="H32" i="4"/>
  <c r="P32" i="4"/>
  <c r="X32" i="4"/>
  <c r="AF32" i="4"/>
  <c r="AM32" i="4"/>
  <c r="I32" i="4"/>
  <c r="Q32" i="4"/>
  <c r="Y32" i="4"/>
  <c r="AG32" i="4"/>
  <c r="D32" i="4"/>
  <c r="J32" i="4"/>
  <c r="R32" i="4"/>
  <c r="Z32" i="4"/>
  <c r="AH32" i="4"/>
  <c r="K32" i="4"/>
  <c r="S32" i="4"/>
  <c r="AA32" i="4"/>
  <c r="AI32" i="4"/>
  <c r="AC32" i="4"/>
  <c r="AJ32" i="4"/>
  <c r="E32" i="4"/>
  <c r="AK32" i="4"/>
  <c r="L32" i="4"/>
  <c r="M32" i="4"/>
  <c r="T32" i="4"/>
  <c r="U32" i="4"/>
  <c r="AB32" i="4"/>
  <c r="K18" i="4"/>
  <c r="S18" i="4"/>
  <c r="AA18" i="4"/>
  <c r="AI18" i="4"/>
  <c r="L18" i="4"/>
  <c r="T18" i="4"/>
  <c r="AB18" i="4"/>
  <c r="AJ18" i="4"/>
  <c r="E18" i="4"/>
  <c r="M18" i="4"/>
  <c r="U18" i="4"/>
  <c r="AC18" i="4"/>
  <c r="AK18" i="4"/>
  <c r="F18" i="4"/>
  <c r="N18" i="4"/>
  <c r="V18" i="4"/>
  <c r="AD18" i="4"/>
  <c r="G18" i="4"/>
  <c r="O18" i="4"/>
  <c r="W18" i="4"/>
  <c r="AE18" i="4"/>
  <c r="AL18" i="4"/>
  <c r="H18" i="4"/>
  <c r="P18" i="4"/>
  <c r="X18" i="4"/>
  <c r="AF18" i="4"/>
  <c r="AM18" i="4"/>
  <c r="Z18" i="4"/>
  <c r="J18" i="4"/>
  <c r="Q18" i="4"/>
  <c r="AG18" i="4"/>
  <c r="AH18" i="4"/>
  <c r="I18" i="4"/>
  <c r="D18" i="4"/>
  <c r="R18" i="4"/>
  <c r="Y18" i="4"/>
  <c r="I24" i="4"/>
  <c r="Q24" i="4"/>
  <c r="Y24" i="4"/>
  <c r="AG24" i="4"/>
  <c r="J24" i="4"/>
  <c r="R24" i="4"/>
  <c r="Z24" i="4"/>
  <c r="AH24" i="4"/>
  <c r="K24" i="4"/>
  <c r="S24" i="4"/>
  <c r="AA24" i="4"/>
  <c r="AI24" i="4"/>
  <c r="D24" i="4"/>
  <c r="L24" i="4"/>
  <c r="T24" i="4"/>
  <c r="AB24" i="4"/>
  <c r="AJ24" i="4"/>
  <c r="E24" i="4"/>
  <c r="M24" i="4"/>
  <c r="U24" i="4"/>
  <c r="AC24" i="4"/>
  <c r="AK24" i="4"/>
  <c r="F24" i="4"/>
  <c r="N24" i="4"/>
  <c r="V24" i="4"/>
  <c r="AD24" i="4"/>
  <c r="H24" i="4"/>
  <c r="AM24" i="4"/>
  <c r="O24" i="4"/>
  <c r="AE24" i="4"/>
  <c r="P24" i="4"/>
  <c r="X24" i="4"/>
  <c r="W24" i="4"/>
  <c r="AF24" i="4"/>
  <c r="G24" i="4"/>
  <c r="AL24" i="4"/>
  <c r="K34" i="4"/>
  <c r="S34" i="4"/>
  <c r="AA34" i="4"/>
  <c r="AI34" i="4"/>
  <c r="L34" i="4"/>
  <c r="T34" i="4"/>
  <c r="AB34" i="4"/>
  <c r="AJ34" i="4"/>
  <c r="E34" i="4"/>
  <c r="M34" i="4"/>
  <c r="U34" i="4"/>
  <c r="AC34" i="4"/>
  <c r="AK34" i="4"/>
  <c r="F34" i="4"/>
  <c r="N34" i="4"/>
  <c r="V34" i="4"/>
  <c r="AD34" i="4"/>
  <c r="G34" i="4"/>
  <c r="O34" i="4"/>
  <c r="W34" i="4"/>
  <c r="AE34" i="4"/>
  <c r="AL34" i="4"/>
  <c r="H34" i="4"/>
  <c r="P34" i="4"/>
  <c r="X34" i="4"/>
  <c r="AF34" i="4"/>
  <c r="AM34" i="4"/>
  <c r="AH34" i="4"/>
  <c r="Y34" i="4"/>
  <c r="I34" i="4"/>
  <c r="D34" i="4"/>
  <c r="J34" i="4"/>
  <c r="Q34" i="4"/>
  <c r="R34" i="4"/>
  <c r="Z34" i="4"/>
  <c r="AG34" i="4"/>
  <c r="AN41" i="4"/>
  <c r="AN37" i="4"/>
  <c r="AN9" i="4"/>
  <c r="AN33" i="4"/>
  <c r="AN30" i="4" l="1"/>
  <c r="AN38" i="4"/>
  <c r="AN36" i="4"/>
  <c r="D6" i="4"/>
  <c r="AB6" i="4"/>
  <c r="AM6" i="4"/>
  <c r="AD6" i="4"/>
  <c r="AL6" i="4"/>
  <c r="M6" i="4"/>
  <c r="R6" i="4"/>
  <c r="H6" i="4"/>
  <c r="AC6" i="4"/>
  <c r="AK6" i="4"/>
  <c r="AA6" i="4"/>
  <c r="J6" i="4"/>
  <c r="O6" i="4"/>
  <c r="U6" i="4"/>
  <c r="AJ6" i="4"/>
  <c r="S6" i="4"/>
  <c r="Y6" i="4"/>
  <c r="N6" i="4"/>
  <c r="AH6" i="4"/>
  <c r="L6" i="4"/>
  <c r="AG6" i="4"/>
  <c r="V6" i="4"/>
  <c r="T6" i="4"/>
  <c r="Q6" i="4"/>
  <c r="F6" i="4"/>
  <c r="X6" i="4"/>
  <c r="AF6" i="4"/>
  <c r="E6" i="4"/>
  <c r="I6" i="4"/>
  <c r="AN6" i="4" s="1"/>
  <c r="P6" i="4"/>
  <c r="AE6" i="4"/>
  <c r="AC10" i="4"/>
  <c r="AA10" i="4"/>
  <c r="H10" i="4"/>
  <c r="AG10" i="4"/>
  <c r="M10" i="4"/>
  <c r="Y10" i="4"/>
  <c r="AK10" i="4"/>
  <c r="F10" i="4"/>
  <c r="K10" i="4"/>
  <c r="Q10" i="4"/>
  <c r="AE10" i="4"/>
  <c r="S10" i="4"/>
  <c r="AL10" i="4"/>
  <c r="E10" i="4"/>
  <c r="AJ10" i="4"/>
  <c r="AH10" i="4"/>
  <c r="I10" i="4"/>
  <c r="W10" i="4"/>
  <c r="AD10" i="4"/>
  <c r="AB10" i="4"/>
  <c r="Z10" i="4"/>
  <c r="AM10" i="4"/>
  <c r="O10" i="4"/>
  <c r="V10" i="4"/>
  <c r="T10" i="4"/>
  <c r="R10" i="4"/>
  <c r="AF10" i="4"/>
  <c r="G10" i="4"/>
  <c r="U10" i="4"/>
  <c r="L10" i="4"/>
  <c r="J10" i="4"/>
  <c r="X10" i="4"/>
  <c r="N10" i="4"/>
  <c r="AI10" i="4"/>
  <c r="D10" i="4"/>
  <c r="AN34" i="4"/>
  <c r="AN24" i="4"/>
  <c r="AN20" i="4"/>
  <c r="AN26" i="4"/>
  <c r="AN18" i="4"/>
  <c r="AN16" i="4"/>
  <c r="AN28" i="4"/>
  <c r="AN14" i="4"/>
  <c r="AN32" i="4"/>
  <c r="AN35" i="4"/>
  <c r="AN31" i="4"/>
  <c r="AN11" i="4"/>
  <c r="AN25" i="4"/>
  <c r="AN13" i="4"/>
  <c r="AN5" i="4"/>
  <c r="AN21" i="4"/>
  <c r="AN39" i="4"/>
  <c r="AN23" i="4"/>
  <c r="AN27" i="4"/>
  <c r="AN29" i="4"/>
  <c r="AN19" i="4"/>
  <c r="AN15" i="4"/>
  <c r="AN17" i="4"/>
  <c r="AN10" i="4" l="1"/>
  <c r="AN7" i="4"/>
  <c r="AN8" i="4"/>
  <c r="C35" i="3" l="1"/>
  <c r="E35" i="3" s="1"/>
  <c r="C41" i="4" l="1"/>
  <c r="J42" i="4" l="1"/>
  <c r="AL42" i="4"/>
  <c r="AE42" i="4"/>
  <c r="AI42" i="4"/>
  <c r="AK42" i="4"/>
  <c r="N42" i="4"/>
  <c r="U42" i="4"/>
  <c r="F42" i="4"/>
  <c r="Z42" i="4"/>
  <c r="AF42" i="4"/>
  <c r="H42" i="4"/>
  <c r="T42" i="4"/>
  <c r="E42" i="4"/>
  <c r="AG42" i="4"/>
  <c r="AA42" i="4"/>
  <c r="AJ42" i="4"/>
  <c r="O42" i="4"/>
  <c r="AM42" i="4"/>
  <c r="D42" i="4"/>
  <c r="P42" i="4"/>
  <c r="S42" i="4"/>
  <c r="Y42" i="4"/>
  <c r="I42" i="4"/>
  <c r="Q42" i="4"/>
  <c r="AD42" i="4"/>
  <c r="AH42" i="4"/>
  <c r="K42" i="4"/>
  <c r="V42" i="4"/>
  <c r="W42" i="4"/>
  <c r="X42" i="4"/>
  <c r="AC42" i="4"/>
  <c r="G42" i="4"/>
  <c r="AB42" i="4"/>
  <c r="R42" i="4"/>
  <c r="L42" i="4"/>
  <c r="M42" i="4"/>
  <c r="AN42" i="4" l="1"/>
  <c r="C43" i="4" l="1"/>
  <c r="AF44" i="4" s="1"/>
  <c r="AF45" i="4" s="1"/>
  <c r="AF46" i="4" s="1"/>
  <c r="AF47" i="4" s="1"/>
  <c r="C36" i="3"/>
  <c r="E36" i="3" s="1"/>
  <c r="C37" i="3" l="1"/>
  <c r="C38" i="3" s="1"/>
  <c r="C39" i="3" s="1"/>
  <c r="AA44" i="4"/>
  <c r="AA45" i="4" s="1"/>
  <c r="AA46" i="4" s="1"/>
  <c r="AA47" i="4" s="1"/>
  <c r="W44" i="4"/>
  <c r="W45" i="4" s="1"/>
  <c r="W46" i="4" s="1"/>
  <c r="W47" i="4" s="1"/>
  <c r="D44" i="4"/>
  <c r="D45" i="4" s="1"/>
  <c r="D46" i="4" s="1"/>
  <c r="D47" i="4" s="1"/>
  <c r="D48" i="4" s="1"/>
  <c r="F44" i="4"/>
  <c r="F45" i="4" s="1"/>
  <c r="F46" i="4" s="1"/>
  <c r="F47" i="4" s="1"/>
  <c r="Y44" i="4"/>
  <c r="Y45" i="4" s="1"/>
  <c r="Y46" i="4" s="1"/>
  <c r="Y47" i="4" s="1"/>
  <c r="AB44" i="4"/>
  <c r="AB45" i="4" s="1"/>
  <c r="AB46" i="4" s="1"/>
  <c r="AB47" i="4" s="1"/>
  <c r="E44" i="4"/>
  <c r="S44" i="4"/>
  <c r="S45" i="4" s="1"/>
  <c r="S46" i="4" s="1"/>
  <c r="S47" i="4" s="1"/>
  <c r="AH44" i="4"/>
  <c r="AH45" i="4" s="1"/>
  <c r="AH46" i="4" s="1"/>
  <c r="AH47" i="4" s="1"/>
  <c r="AI44" i="4"/>
  <c r="AI45" i="4" s="1"/>
  <c r="AI46" i="4" s="1"/>
  <c r="AI47" i="4" s="1"/>
  <c r="T44" i="4"/>
  <c r="T45" i="4" s="1"/>
  <c r="T46" i="4" s="1"/>
  <c r="T47" i="4" s="1"/>
  <c r="H44" i="4"/>
  <c r="H45" i="4" s="1"/>
  <c r="H46" i="4" s="1"/>
  <c r="H47" i="4" s="1"/>
  <c r="I44" i="4"/>
  <c r="I45" i="4" s="1"/>
  <c r="I46" i="4" s="1"/>
  <c r="I47" i="4" s="1"/>
  <c r="L44" i="4"/>
  <c r="L45" i="4" s="1"/>
  <c r="L46" i="4" s="1"/>
  <c r="L47" i="4" s="1"/>
  <c r="X44" i="4"/>
  <c r="X45" i="4" s="1"/>
  <c r="X46" i="4" s="1"/>
  <c r="X47" i="4" s="1"/>
  <c r="AM44" i="4"/>
  <c r="AM45" i="4" s="1"/>
  <c r="AM46" i="4" s="1"/>
  <c r="AM47" i="4" s="1"/>
  <c r="O44" i="4"/>
  <c r="O45" i="4" s="1"/>
  <c r="O46" i="4" s="1"/>
  <c r="O47" i="4" s="1"/>
  <c r="R44" i="4"/>
  <c r="R45" i="4" s="1"/>
  <c r="R46" i="4" s="1"/>
  <c r="R47" i="4" s="1"/>
  <c r="AC44" i="4"/>
  <c r="AC45" i="4" s="1"/>
  <c r="AC46" i="4" s="1"/>
  <c r="AC47" i="4" s="1"/>
  <c r="AE44" i="4"/>
  <c r="AE45" i="4" s="1"/>
  <c r="AE46" i="4" s="1"/>
  <c r="AE47" i="4" s="1"/>
  <c r="AJ44" i="4"/>
  <c r="AJ45" i="4" s="1"/>
  <c r="AJ46" i="4" s="1"/>
  <c r="AJ47" i="4" s="1"/>
  <c r="AK44" i="4"/>
  <c r="AK45" i="4" s="1"/>
  <c r="AK46" i="4" s="1"/>
  <c r="AK47" i="4" s="1"/>
  <c r="C45" i="4"/>
  <c r="C46" i="4" s="1"/>
  <c r="C47" i="4" s="1"/>
  <c r="C48" i="4" s="1"/>
  <c r="G626" i="6"/>
  <c r="G627" i="6" s="1"/>
  <c r="AG44" i="4"/>
  <c r="AG45" i="4" s="1"/>
  <c r="AG46" i="4" s="1"/>
  <c r="AG47" i="4" s="1"/>
  <c r="G44" i="4"/>
  <c r="G45" i="4" s="1"/>
  <c r="G46" i="4" s="1"/>
  <c r="G47" i="4" s="1"/>
  <c r="P44" i="4"/>
  <c r="P45" i="4" s="1"/>
  <c r="P46" i="4" s="1"/>
  <c r="P47" i="4" s="1"/>
  <c r="AL44" i="4"/>
  <c r="AL45" i="4" s="1"/>
  <c r="AL46" i="4" s="1"/>
  <c r="AL47" i="4" s="1"/>
  <c r="Q44" i="4"/>
  <c r="Q45" i="4" s="1"/>
  <c r="Q46" i="4" s="1"/>
  <c r="Q47" i="4" s="1"/>
  <c r="V44" i="4"/>
  <c r="V45" i="4" s="1"/>
  <c r="V46" i="4" s="1"/>
  <c r="V47" i="4" s="1"/>
  <c r="AD44" i="4"/>
  <c r="AD45" i="4" s="1"/>
  <c r="AD46" i="4" s="1"/>
  <c r="AD47" i="4" s="1"/>
  <c r="J44" i="4"/>
  <c r="J45" i="4" s="1"/>
  <c r="J46" i="4" s="1"/>
  <c r="J47" i="4" s="1"/>
  <c r="Z44" i="4"/>
  <c r="Z45" i="4" s="1"/>
  <c r="Z46" i="4" s="1"/>
  <c r="Z47" i="4" s="1"/>
  <c r="N44" i="4"/>
  <c r="N45" i="4" s="1"/>
  <c r="N46" i="4" s="1"/>
  <c r="N47" i="4" s="1"/>
  <c r="K44" i="4"/>
  <c r="K45" i="4" s="1"/>
  <c r="K46" i="4" s="1"/>
  <c r="K47" i="4" s="1"/>
  <c r="M44" i="4"/>
  <c r="M45" i="4" s="1"/>
  <c r="M46" i="4" s="1"/>
  <c r="M47" i="4" s="1"/>
  <c r="U44" i="4"/>
  <c r="U45" i="4" s="1"/>
  <c r="U46" i="4" s="1"/>
  <c r="U47" i="4" s="1"/>
  <c r="C42" i="3" l="1"/>
  <c r="C43" i="3" s="1"/>
  <c r="C49" i="4" s="1"/>
  <c r="AN44" i="4"/>
  <c r="E45" i="4"/>
  <c r="E46" i="4" s="1"/>
  <c r="E47" i="4" s="1"/>
  <c r="E48" i="4" s="1"/>
  <c r="F48" i="4" s="1"/>
  <c r="G48" i="4" s="1"/>
  <c r="H48" i="4" s="1"/>
  <c r="I48" i="4" s="1"/>
  <c r="J48" i="4" s="1"/>
  <c r="K48" i="4" s="1"/>
  <c r="L48" i="4" s="1"/>
  <c r="M48" i="4" s="1"/>
  <c r="N48" i="4" s="1"/>
  <c r="O48" i="4" s="1"/>
  <c r="P48" i="4" s="1"/>
  <c r="Q48" i="4" s="1"/>
  <c r="R48" i="4" s="1"/>
  <c r="S48" i="4" s="1"/>
  <c r="T48" i="4" s="1"/>
  <c r="U48" i="4" s="1"/>
  <c r="V48" i="4" s="1"/>
  <c r="W48" i="4" s="1"/>
  <c r="X48" i="4" s="1"/>
  <c r="Y48" i="4" s="1"/>
  <c r="Z48" i="4" s="1"/>
  <c r="AA48" i="4" s="1"/>
  <c r="AB48" i="4" s="1"/>
  <c r="AC48" i="4" s="1"/>
  <c r="AD48" i="4" s="1"/>
  <c r="AE48" i="4" s="1"/>
  <c r="AF48" i="4" s="1"/>
  <c r="AG48" i="4" s="1"/>
  <c r="AH48" i="4" s="1"/>
  <c r="AI48" i="4" s="1"/>
  <c r="AJ48" i="4" s="1"/>
  <c r="AK48" i="4" s="1"/>
  <c r="AL48" i="4" s="1"/>
  <c r="AM48" i="4" s="1"/>
  <c r="C51" i="4" l="1"/>
  <c r="F50" i="4"/>
  <c r="F51" i="4" s="1"/>
  <c r="N50" i="4"/>
  <c r="N51" i="4" s="1"/>
  <c r="V50" i="4"/>
  <c r="V51" i="4" s="1"/>
  <c r="AD50" i="4"/>
  <c r="AD51" i="4" s="1"/>
  <c r="AL50" i="4"/>
  <c r="AL51" i="4" s="1"/>
  <c r="D50" i="4"/>
  <c r="G50" i="4"/>
  <c r="G51" i="4" s="1"/>
  <c r="O50" i="4"/>
  <c r="O51" i="4" s="1"/>
  <c r="W50" i="4"/>
  <c r="W51" i="4" s="1"/>
  <c r="AE50" i="4"/>
  <c r="AE51" i="4" s="1"/>
  <c r="AM50" i="4"/>
  <c r="AM51" i="4" s="1"/>
  <c r="U50" i="4"/>
  <c r="U51" i="4" s="1"/>
  <c r="H50" i="4"/>
  <c r="H51" i="4" s="1"/>
  <c r="P50" i="4"/>
  <c r="P51" i="4" s="1"/>
  <c r="X50" i="4"/>
  <c r="X51" i="4" s="1"/>
  <c r="AF50" i="4"/>
  <c r="AF51" i="4" s="1"/>
  <c r="J50" i="4"/>
  <c r="J51" i="4" s="1"/>
  <c r="Z50" i="4"/>
  <c r="Z51" i="4" s="1"/>
  <c r="AH50" i="4"/>
  <c r="AH51" i="4" s="1"/>
  <c r="K50" i="4"/>
  <c r="K51" i="4" s="1"/>
  <c r="S50" i="4"/>
  <c r="S51" i="4" s="1"/>
  <c r="AA50" i="4"/>
  <c r="AA51" i="4" s="1"/>
  <c r="AI50" i="4"/>
  <c r="AI51" i="4" s="1"/>
  <c r="L50" i="4"/>
  <c r="L51" i="4" s="1"/>
  <c r="AC50" i="4"/>
  <c r="AC51" i="4" s="1"/>
  <c r="I50" i="4"/>
  <c r="I51" i="4" s="1"/>
  <c r="Q50" i="4"/>
  <c r="Q51" i="4" s="1"/>
  <c r="Y50" i="4"/>
  <c r="Y51" i="4" s="1"/>
  <c r="AG50" i="4"/>
  <c r="AG51" i="4" s="1"/>
  <c r="R50" i="4"/>
  <c r="R51" i="4" s="1"/>
  <c r="AB50" i="4"/>
  <c r="AB51" i="4" s="1"/>
  <c r="E50" i="4"/>
  <c r="E51" i="4" s="1"/>
  <c r="AK50" i="4"/>
  <c r="AK51" i="4" s="1"/>
  <c r="T50" i="4"/>
  <c r="T51" i="4" s="1"/>
  <c r="AJ50" i="4"/>
  <c r="AJ51" i="4" s="1"/>
  <c r="M50" i="4"/>
  <c r="M51" i="4" s="1"/>
  <c r="AN43" i="4"/>
  <c r="AN45" i="4"/>
  <c r="AN46" i="4" s="1"/>
  <c r="AN47" i="4" s="1"/>
  <c r="AN48" i="4" s="1"/>
  <c r="G635" i="6" l="1"/>
  <c r="G636" i="6" s="1"/>
  <c r="G639" i="6" l="1"/>
  <c r="G638" i="6" s="1"/>
  <c r="G641" i="6" s="1"/>
  <c r="C52" i="4"/>
  <c r="C45" i="3" l="1"/>
  <c r="C49" i="3" s="1"/>
  <c r="D43" i="3" s="1"/>
  <c r="K53" i="4"/>
  <c r="S53" i="4"/>
  <c r="AA53" i="4"/>
  <c r="AI53" i="4"/>
  <c r="Q53" i="4"/>
  <c r="L53" i="4"/>
  <c r="T53" i="4"/>
  <c r="AB53" i="4"/>
  <c r="AJ53" i="4"/>
  <c r="X53" i="4"/>
  <c r="E53" i="4"/>
  <c r="M53" i="4"/>
  <c r="U53" i="4"/>
  <c r="AC53" i="4"/>
  <c r="AK53" i="4"/>
  <c r="H53" i="4"/>
  <c r="F53" i="4"/>
  <c r="N53" i="4"/>
  <c r="V53" i="4"/>
  <c r="AD53" i="4"/>
  <c r="AL53" i="4"/>
  <c r="P53" i="4"/>
  <c r="AG53" i="4"/>
  <c r="G53" i="4"/>
  <c r="O53" i="4"/>
  <c r="W53" i="4"/>
  <c r="AE53" i="4"/>
  <c r="AM53" i="4"/>
  <c r="AF53" i="4"/>
  <c r="Y53" i="4"/>
  <c r="J53" i="4"/>
  <c r="R53" i="4"/>
  <c r="Z53" i="4"/>
  <c r="AH53" i="4"/>
  <c r="I53" i="4"/>
  <c r="C46" i="3" l="1"/>
  <c r="AC54" i="4"/>
  <c r="AC55" i="4" s="1"/>
  <c r="S54" i="4"/>
  <c r="S55" i="4" s="1"/>
  <c r="E54" i="4"/>
  <c r="E55" i="4" s="1"/>
  <c r="AB54" i="4"/>
  <c r="AB55" i="4" s="1"/>
  <c r="AA54" i="4"/>
  <c r="AA55" i="4" s="1"/>
  <c r="AH54" i="4"/>
  <c r="AH55" i="4" s="1"/>
  <c r="AK54" i="4"/>
  <c r="AK55" i="4" s="1"/>
  <c r="AF54" i="4"/>
  <c r="AF55" i="4" s="1"/>
  <c r="G54" i="4"/>
  <c r="G55" i="4" s="1"/>
  <c r="Z54" i="4"/>
  <c r="Z55" i="4" s="1"/>
  <c r="K54" i="4"/>
  <c r="K55" i="4" s="1"/>
  <c r="M54" i="4"/>
  <c r="M55" i="4" s="1"/>
  <c r="Y54" i="4"/>
  <c r="Y55" i="4" s="1"/>
  <c r="P54" i="4"/>
  <c r="P55" i="4" s="1"/>
  <c r="L54" i="4"/>
  <c r="L55" i="4" s="1"/>
  <c r="C54" i="4"/>
  <c r="C55" i="4" s="1"/>
  <c r="AD54" i="4"/>
  <c r="AD55" i="4" s="1"/>
  <c r="AL54" i="4"/>
  <c r="AL55" i="4" s="1"/>
  <c r="I54" i="4"/>
  <c r="I55" i="4" s="1"/>
  <c r="H54" i="4"/>
  <c r="H55" i="4" s="1"/>
  <c r="AJ54" i="4"/>
  <c r="AJ55" i="4" s="1"/>
  <c r="O54" i="4"/>
  <c r="O55" i="4" s="1"/>
  <c r="U54" i="4"/>
  <c r="U55" i="4" s="1"/>
  <c r="F54" i="4"/>
  <c r="F55" i="4" s="1"/>
  <c r="AM54" i="4"/>
  <c r="AM55" i="4" s="1"/>
  <c r="V54" i="4"/>
  <c r="V55" i="4" s="1"/>
  <c r="AI54" i="4"/>
  <c r="AI55" i="4" s="1"/>
  <c r="N54" i="4"/>
  <c r="N55" i="4" s="1"/>
  <c r="X54" i="4"/>
  <c r="X55" i="4" s="1"/>
  <c r="R54" i="4"/>
  <c r="R55" i="4" s="1"/>
  <c r="J54" i="4"/>
  <c r="J55" i="4" s="1"/>
  <c r="AG54" i="4"/>
  <c r="AG55" i="4" s="1"/>
  <c r="Q54" i="4"/>
  <c r="Q55" i="4" s="1"/>
  <c r="T54" i="4"/>
  <c r="T55" i="4" s="1"/>
  <c r="AE54" i="4"/>
  <c r="AE55" i="4" s="1"/>
  <c r="D53" i="4"/>
  <c r="AN53" i="4" s="1"/>
  <c r="AN52" i="4" s="1"/>
  <c r="W54" i="4"/>
  <c r="W55" i="4" s="1"/>
  <c r="D47" i="3"/>
  <c r="D40" i="3"/>
  <c r="D19" i="3"/>
  <c r="D33" i="3"/>
  <c r="D24" i="3"/>
  <c r="D22" i="3"/>
  <c r="D23" i="3"/>
  <c r="D27" i="3"/>
  <c r="D35" i="3"/>
  <c r="D30" i="3"/>
  <c r="D21" i="3"/>
  <c r="D39" i="3"/>
  <c r="D34" i="3"/>
  <c r="D17" i="3"/>
  <c r="D31" i="3"/>
  <c r="D28" i="3"/>
  <c r="D26" i="3"/>
  <c r="D36" i="3"/>
  <c r="D29" i="3"/>
  <c r="D32" i="3"/>
  <c r="D25" i="3"/>
  <c r="D20" i="3"/>
  <c r="D18" i="3"/>
  <c r="D49" i="3" l="1"/>
  <c r="D51" i="4"/>
  <c r="AN50" i="4"/>
  <c r="AN49" i="4" s="1"/>
  <c r="D54" i="4"/>
  <c r="D55" i="4" l="1"/>
  <c r="D56" i="4" s="1"/>
  <c r="E56" i="4" s="1"/>
  <c r="F56" i="4" s="1"/>
  <c r="G56" i="4" s="1"/>
  <c r="H56" i="4" s="1"/>
  <c r="I56" i="4" s="1"/>
  <c r="J56" i="4" s="1"/>
  <c r="K56" i="4" s="1"/>
  <c r="L56" i="4" s="1"/>
  <c r="M56" i="4" s="1"/>
  <c r="N56" i="4" s="1"/>
  <c r="O56" i="4" s="1"/>
  <c r="P56" i="4" s="1"/>
  <c r="Q56" i="4" s="1"/>
  <c r="R56" i="4" s="1"/>
  <c r="S56" i="4" s="1"/>
  <c r="T56" i="4" s="1"/>
  <c r="U56" i="4" s="1"/>
  <c r="V56" i="4" s="1"/>
  <c r="W56" i="4" s="1"/>
  <c r="X56" i="4" s="1"/>
  <c r="Y56" i="4" s="1"/>
  <c r="Z56" i="4" s="1"/>
  <c r="AA56" i="4" l="1"/>
  <c r="AB56" i="4" s="1"/>
  <c r="AC56" i="4" s="1"/>
  <c r="AD56" i="4" s="1"/>
  <c r="AE56" i="4" s="1"/>
  <c r="AF56" i="4" s="1"/>
  <c r="AG56" i="4" s="1"/>
  <c r="AH56" i="4" s="1"/>
  <c r="AI56" i="4" s="1"/>
  <c r="AJ56" i="4" s="1"/>
  <c r="AK56" i="4" l="1"/>
  <c r="AL56" i="4" s="1"/>
  <c r="AM56" i="4" s="1"/>
</calcChain>
</file>

<file path=xl/sharedStrings.xml><?xml version="1.0" encoding="utf-8"?>
<sst xmlns="http://schemas.openxmlformats.org/spreadsheetml/2006/main" count="2489" uniqueCount="1810">
  <si>
    <t>UN</t>
  </si>
  <si>
    <t>01.17.031</t>
  </si>
  <si>
    <t>Projeto executivo de arquitetura em formato A1</t>
  </si>
  <si>
    <t>01.17.041</t>
  </si>
  <si>
    <t>Projeto executivo de arquitetura em formato A0</t>
  </si>
  <si>
    <t>01.17.051</t>
  </si>
  <si>
    <t>Projeto executivo de estrutura em formato A1</t>
  </si>
  <si>
    <t>01.17.071</t>
  </si>
  <si>
    <t>Projeto executivo de instalações hidráulicas em formato A1</t>
  </si>
  <si>
    <t>01.17.081</t>
  </si>
  <si>
    <t>Projeto executivo de instalações hidráulicas em formato A0</t>
  </si>
  <si>
    <t>01.17.111</t>
  </si>
  <si>
    <t>Projeto executivo de instalações elétricas em formato A1</t>
  </si>
  <si>
    <t>01.17.121</t>
  </si>
  <si>
    <t>Projeto executivo de instalações elétricas em formato A0</t>
  </si>
  <si>
    <t>M2</t>
  </si>
  <si>
    <t>M</t>
  </si>
  <si>
    <t>M3</t>
  </si>
  <si>
    <t>CJ</t>
  </si>
  <si>
    <t>02.01.021</t>
  </si>
  <si>
    <t>Construção provisória em madeira - fornecimento e montagem</t>
  </si>
  <si>
    <t>02.01.171</t>
  </si>
  <si>
    <t>Sanitário/vestiário provisório em alvenaria</t>
  </si>
  <si>
    <t>02.01.200</t>
  </si>
  <si>
    <t>Desmobilização de construção provisória</t>
  </si>
  <si>
    <t>02.03.080</t>
  </si>
  <si>
    <t>Fechamento provisório de vãos em chapa de madeira compensada</t>
  </si>
  <si>
    <t>02.03.120</t>
  </si>
  <si>
    <t>Tapume fixo para fechamento de áreas, com portão</t>
  </si>
  <si>
    <t>02.05.060</t>
  </si>
  <si>
    <t>Montagem e desmontagem de andaime torre metálica com altura até 10 m</t>
  </si>
  <si>
    <t>02.05.202</t>
  </si>
  <si>
    <t>Andaime torre metálico (1,5 x 1,5 m) com piso metálico</t>
  </si>
  <si>
    <t>MXMES</t>
  </si>
  <si>
    <t>02.08.020</t>
  </si>
  <si>
    <t>Placa de identificação para obra</t>
  </si>
  <si>
    <t>03.02.040</t>
  </si>
  <si>
    <t>Demolição manual de alvenaria de elevação ou elemento vazado, incluindo revestimento</t>
  </si>
  <si>
    <t>03.03.040</t>
  </si>
  <si>
    <t>Demolição manual de revestimento em massa de parede ou teto</t>
  </si>
  <si>
    <t>03.03.060</t>
  </si>
  <si>
    <t>Demolição manual de revestimento em massa de piso</t>
  </si>
  <si>
    <t>03.04.020</t>
  </si>
  <si>
    <t>Demolição manual de revestimento cerâmico, incluindo a base</t>
  </si>
  <si>
    <t>03.04.040</t>
  </si>
  <si>
    <t>Demolição manual de rodapé, soleira ou peitoril, em material cerâmico e/ou ladrilho hidráulico, incluindo a base</t>
  </si>
  <si>
    <t>03.08.040</t>
  </si>
  <si>
    <t>Demolição manual de forro qualquer, inclusive sistema de fixação/tarugamento</t>
  </si>
  <si>
    <t>03.09.040</t>
  </si>
  <si>
    <t>Demolição manual de argamassa regularizante, isolante ou protetora e papel Kraft</t>
  </si>
  <si>
    <t>KG</t>
  </si>
  <si>
    <t>04.08.020</t>
  </si>
  <si>
    <t>Retirada de folha de esquadria em madeira</t>
  </si>
  <si>
    <t>04.08.040</t>
  </si>
  <si>
    <t>Retirada de guarnição, moldura e peças lineares em madeira, fixadas</t>
  </si>
  <si>
    <t>04.08.060</t>
  </si>
  <si>
    <t>Retirada de batente com guarnição e peças lineares em madeira, chumbados</t>
  </si>
  <si>
    <t>04.09.020</t>
  </si>
  <si>
    <t>Retirada de esquadria metálica em geral</t>
  </si>
  <si>
    <t>04.10.020</t>
  </si>
  <si>
    <t>Retirada de fechadura ou fecho de embutir</t>
  </si>
  <si>
    <t>04.10.060</t>
  </si>
  <si>
    <t>Retirada de dobradiça</t>
  </si>
  <si>
    <t>04.11.020</t>
  </si>
  <si>
    <t>Retirada de aparelho sanitário incluindo acessórios</t>
  </si>
  <si>
    <t>04.11.030</t>
  </si>
  <si>
    <t>Retirada de bancada incluindo pertences</t>
  </si>
  <si>
    <t>05.04.060</t>
  </si>
  <si>
    <t>Transporte manual horizontal e/ou vertical de entulho até o local de despejo - ensacado</t>
  </si>
  <si>
    <t>05.07.040</t>
  </si>
  <si>
    <t>Remoção de entulho separado de obra com caçamba metálica - terra, alvenaria, concreto, argamassa, madeira, papel, plástico ou metal</t>
  </si>
  <si>
    <t>05.09.006</t>
  </si>
  <si>
    <t>Taxa de destinação de resíduo sólido em aterro, tipo inerte</t>
  </si>
  <si>
    <t>T</t>
  </si>
  <si>
    <t>08.02.050</t>
  </si>
  <si>
    <t>Cimbramento tubular metálico</t>
  </si>
  <si>
    <t>M3MES</t>
  </si>
  <si>
    <t>08.02.060</t>
  </si>
  <si>
    <t>Montagem e desmontagem de cimbramento tubular metálico</t>
  </si>
  <si>
    <t>09.02.020</t>
  </si>
  <si>
    <t>Forma plana em compensado para estrutura convencional</t>
  </si>
  <si>
    <t>10.01.040</t>
  </si>
  <si>
    <t>Armadura em barra de aço CA-50 (A ou B) fyk = 500 MPa</t>
  </si>
  <si>
    <t>10.01.060</t>
  </si>
  <si>
    <t>Armadura em barra de aço CA-60 (A ou B) fyk = 600 MPa</t>
  </si>
  <si>
    <t>11.01.321</t>
  </si>
  <si>
    <t>Concreto usinado, fck = 35 MPa - para bombeamento</t>
  </si>
  <si>
    <t>11.16.080</t>
  </si>
  <si>
    <t>Lançamento e adensamento de concreto ou massa por bombeamento</t>
  </si>
  <si>
    <t>11.18.220</t>
  </si>
  <si>
    <t>Enchimento de nichos com poliestireno expandido do tipo EPS-5F</t>
  </si>
  <si>
    <t>12.12</t>
  </si>
  <si>
    <t>12.14</t>
  </si>
  <si>
    <t>ALVENARIA E ELEMENTO DIVISOR</t>
  </si>
  <si>
    <t>14.04.210</t>
  </si>
  <si>
    <t>14.04.220</t>
  </si>
  <si>
    <t>14.10</t>
  </si>
  <si>
    <t>14.11</t>
  </si>
  <si>
    <t>14.15</t>
  </si>
  <si>
    <t>14.20</t>
  </si>
  <si>
    <t>14.20.010</t>
  </si>
  <si>
    <t>Vergas, contravergas e pilaretes de concreto armado</t>
  </si>
  <si>
    <t>14.28</t>
  </si>
  <si>
    <t>14.30</t>
  </si>
  <si>
    <t>14.30.010</t>
  </si>
  <si>
    <t>Divisória em placas de granito com espessura de 3 cm</t>
  </si>
  <si>
    <t>14.30.110</t>
  </si>
  <si>
    <t>Divisória cega tipo naval, acabamento em laminado fenólico melamínico, com espessura de 3,5 cm</t>
  </si>
  <si>
    <t>14.30.160</t>
  </si>
  <si>
    <t>Divisória em placas de gesso acartonado, resistência ao fogo 60 minutos, espessura 120/90mm - 1RF / 1RF LM</t>
  </si>
  <si>
    <t>14.30.260</t>
  </si>
  <si>
    <t>Divisória em placas de gesso acartonado, resistência ao fogo 30 minutos, espessura 73/48mm - 1ST / 1ST</t>
  </si>
  <si>
    <t>14.31</t>
  </si>
  <si>
    <t>14.40</t>
  </si>
  <si>
    <t>15.03.030</t>
  </si>
  <si>
    <t>Fornecimento e montagem de estrutura em aço ASTM-A36, sem pintura</t>
  </si>
  <si>
    <t>15.20</t>
  </si>
  <si>
    <t>16.13.060</t>
  </si>
  <si>
    <t>Telhamento em chapa de aço pré-pintada com epóxi e poliéster, tipo sanduíche, espessura de 0,50 mm, com lã de rocha</t>
  </si>
  <si>
    <t>16.33.022</t>
  </si>
  <si>
    <t>Calha, rufo, afins em chapa galvanizada nº 24 - corte 0,33 m</t>
  </si>
  <si>
    <t>16.33.062</t>
  </si>
  <si>
    <t>Calha, rufo, afins em chapa galvanizada nº 24 - corte 1,00 m</t>
  </si>
  <si>
    <t>17.01.020</t>
  </si>
  <si>
    <t>Argamassa de regularização e/ou proteção</t>
  </si>
  <si>
    <t>17.01.060</t>
  </si>
  <si>
    <t>Regularização de piso com nata de cimento e adesivo de alto desempenho</t>
  </si>
  <si>
    <t>17.02.020</t>
  </si>
  <si>
    <t>Chapisco</t>
  </si>
  <si>
    <t>17.02.120</t>
  </si>
  <si>
    <t>Emboço comum</t>
  </si>
  <si>
    <t>17.02.140</t>
  </si>
  <si>
    <t>Emboço desempenado com espuma de poliéster</t>
  </si>
  <si>
    <t>17.03.020</t>
  </si>
  <si>
    <t>Cimentado desempenado</t>
  </si>
  <si>
    <t>18.06.142</t>
  </si>
  <si>
    <t>Placa cerâmica esmaltada antiderrapante PEI-5 para área interna com saída para o exterior, grupo de absorção BIIa, resistência química A, assentado com argamassa colante industrializada</t>
  </si>
  <si>
    <t>18.06.410</t>
  </si>
  <si>
    <t>Rejuntamento em placas cerâmicas com argamassa industrializada para rejunte, juntas acima de 3 até 5 mm</t>
  </si>
  <si>
    <t>18.07.040</t>
  </si>
  <si>
    <t>Placa cerâmica não esmaltada extrudada de alta resistência química e mecânica, espessura de 14 mm, uso industrial, assentado com argamassa química bicomponente</t>
  </si>
  <si>
    <t>18.07.170</t>
  </si>
  <si>
    <t>Rodapé em placa cerâmica não esmaltada extrudada para área com altas temperaturas, de alta resistência química e mecânica, altura de 10cm, uso industrial e cozinhas profissionais, assentado com argamassa industrializada</t>
  </si>
  <si>
    <t>18.07.220</t>
  </si>
  <si>
    <t>Rejuntamento em placa cerâmica extrudada antiácida, espessura de 14 mm, com argamassa industrializada bicomponente, à base de resina furânica, juntas acima de 3 até 6 mm</t>
  </si>
  <si>
    <t>18.08.110</t>
  </si>
  <si>
    <t>Revestimento em porcelanato técnico antiderrapante para área externa, grupo de absorção BIa, assentado com argamassa colante industrializada, rejuntado</t>
  </si>
  <si>
    <t>18.08.162</t>
  </si>
  <si>
    <t>Rodapé em porcelanato técnico natural, para área interna e ambiente com acesso ao exterior, grupo de absorção BIa, assentado com argamassa colante industrializada, rejuntado</t>
  </si>
  <si>
    <t>18.08.170</t>
  </si>
  <si>
    <t>Revestimento em porcelanato técnico polido para área interna e ambiente de médio tráfego, grupo de absorção BIa, coeficiente de atrito I, assentado com argamassa colante industrializada, rejuntado</t>
  </si>
  <si>
    <t>18.08.180</t>
  </si>
  <si>
    <t>Rodapé em porcelanato técnico polido para área interna e ambiente de médio tráfego, grupo de absorção BIa, assentado com argamassa colante industrializada, rejuntado</t>
  </si>
  <si>
    <t>18.11.022</t>
  </si>
  <si>
    <t>Revestimento em placa cerâmica esmaltada de 10x10 cm, assentado e rejuntado com argamassa industrializada</t>
  </si>
  <si>
    <t>18.11.052</t>
  </si>
  <si>
    <t>Revestimento em placa cerâmica esmaltada, tipo monoporosa, assentado e rejuntado com argamassa industrializada</t>
  </si>
  <si>
    <t>19.01.062</t>
  </si>
  <si>
    <t>Peitoril e/ou soleira em granito, espessura de 2 cm e largura até 20 cm, acabamento polido</t>
  </si>
  <si>
    <t>19.01.064</t>
  </si>
  <si>
    <t>Peitoril e/ou soleira em granito, espessura de 2 cm e largura de 21 cm até 30 cm, acabamento polido</t>
  </si>
  <si>
    <t>19.20</t>
  </si>
  <si>
    <t>20.03.010</t>
  </si>
  <si>
    <t>Soalho em tábua de madeira aparelhada</t>
  </si>
  <si>
    <t>21.02.071</t>
  </si>
  <si>
    <t>Revestimento vinílico em manta, espessura total de 2mm, resistente a lavagem com hipoclorito</t>
  </si>
  <si>
    <t>21.03.010</t>
  </si>
  <si>
    <t>Revestimento em aço inoxidável AISI 304, liga 18,8, chapa 20, espessura de 1 mm, acabamento escovado com grana especial</t>
  </si>
  <si>
    <t>22.02.030</t>
  </si>
  <si>
    <t>Forro em painéis de gesso acartonado, espessura de 12,5mm, fixo</t>
  </si>
  <si>
    <t>22.02.100</t>
  </si>
  <si>
    <t>22.03.050</t>
  </si>
  <si>
    <t>Forro em fibra mineral NRC 0.50, revestido em látex</t>
  </si>
  <si>
    <t>23.04.600</t>
  </si>
  <si>
    <t>Porta em laminado fenólico melamínico com acabamento liso, batente metálico - 80 x 210 cm</t>
  </si>
  <si>
    <t>23.04.610</t>
  </si>
  <si>
    <t>Porta em laminado fenólico melamínico com acabamento liso, batente metálico - 90 x 210 cm</t>
  </si>
  <si>
    <t>23.04.620</t>
  </si>
  <si>
    <t>Porta em laminado fenólico melamínico com acabamento liso, batente metálico - 120 x 210 cm</t>
  </si>
  <si>
    <t>23.08.030</t>
  </si>
  <si>
    <t>Faixa/batedor de proteção em madeira de 20 x 5 cm, com acabamento em laminado fenólico melamínico</t>
  </si>
  <si>
    <t>23.08.060</t>
  </si>
  <si>
    <t>Tampo sob medida em compensado, revestido na face superior em laminado fenólico melamínico</t>
  </si>
  <si>
    <t>23.08.080</t>
  </si>
  <si>
    <t>Prateleira sob medida em compensado, revestida nas duas faces em laminado fenólico melamínico</t>
  </si>
  <si>
    <t>23.08.100</t>
  </si>
  <si>
    <t>Armário tipo prateleira com subdivisão em compensado, revestido totalmente em laminado fenólico melamínico</t>
  </si>
  <si>
    <t>23.08.220</t>
  </si>
  <si>
    <t>Armário sob medida em compensado de madeira totalmente revestido em laminado melamínico texturizado, completo</t>
  </si>
  <si>
    <t>24.02.054</t>
  </si>
  <si>
    <t>Porta corta-fogo classe P.90, com barra antipânico numa face e maçaneta na outra, completa</t>
  </si>
  <si>
    <t>24.02.060</t>
  </si>
  <si>
    <t>Porta/portão de abrir em chapa, sob medida</t>
  </si>
  <si>
    <t>24.03.200</t>
  </si>
  <si>
    <t>Tela de proteção tipo mosquiteira em aço galvanizado, com requadro em perfis de ferro</t>
  </si>
  <si>
    <t>24.03.320</t>
  </si>
  <si>
    <t>Corrimão tubular em aço galvanizado, diâmetro 2´</t>
  </si>
  <si>
    <t>24.06.030</t>
  </si>
  <si>
    <t>Guarda-corpo com vidro de 8 mm, em tubo de aço galvanizado, diâmetro 1 1/2´</t>
  </si>
  <si>
    <t>24.20.120</t>
  </si>
  <si>
    <t>Batente em chapa dobrada para portas</t>
  </si>
  <si>
    <t>25.01.060</t>
  </si>
  <si>
    <t>Caixilho em alumínio maxim-ar, sob medida</t>
  </si>
  <si>
    <t>25.01.080</t>
  </si>
  <si>
    <t>Caixilho em alumínio de correr, sob medida</t>
  </si>
  <si>
    <t>25.01.240</t>
  </si>
  <si>
    <t>Caixilho fixo em alumínio, sob medida - branco</t>
  </si>
  <si>
    <t>25.01.380</t>
  </si>
  <si>
    <t>Caixilho em alumínio de correr com vidro - branco</t>
  </si>
  <si>
    <t>25.01.470</t>
  </si>
  <si>
    <t>Caixilho fixo tipo veneziana em alumínio anodizado, sob medida - branco</t>
  </si>
  <si>
    <t>25.02.040</t>
  </si>
  <si>
    <t>Porta de entrada de correr em alumínio, sob medida</t>
  </si>
  <si>
    <t>25.02.300</t>
  </si>
  <si>
    <t>Porta de abrir em alumínio com pintura eletrostática, sob medida - cor branca</t>
  </si>
  <si>
    <t>26.01.060</t>
  </si>
  <si>
    <t>Vidro liso transparente de 5 mm</t>
  </si>
  <si>
    <t>26.01.080</t>
  </si>
  <si>
    <t>Vidro liso transparente de 6 mm</t>
  </si>
  <si>
    <t>26.01.170</t>
  </si>
  <si>
    <t>Vidro liso laminado incolor de 10 mm</t>
  </si>
  <si>
    <t>26.04.030</t>
  </si>
  <si>
    <t>Espelho comum de 3 mm com moldura em alumínio</t>
  </si>
  <si>
    <t>28.01.020</t>
  </si>
  <si>
    <t>Ferragem completa com maçaneta tipo alavanca, para porta externa com 1 folha</t>
  </si>
  <si>
    <t>28.01.030</t>
  </si>
  <si>
    <t>Ferragem completa com maçaneta tipo alavanca, para porta externa com 2 folhas</t>
  </si>
  <si>
    <t>28.20.650</t>
  </si>
  <si>
    <t>Puxador duplo em aço inoxidável, para porta de madeira, alumínio ou vidro, de 350 mm</t>
  </si>
  <si>
    <t>29.01.020</t>
  </si>
  <si>
    <t>Cantoneira em alumínio perfil sextavado</t>
  </si>
  <si>
    <t>30.01.010</t>
  </si>
  <si>
    <t>Barra de apoio reta, para pessoas com mobilidade reduzida, em tubo de aço inoxidável de 1 1/2´</t>
  </si>
  <si>
    <t>30.01.020</t>
  </si>
  <si>
    <t>Barra de apoio reta, para pessoas com mobilidade reduzida, em tubo de aço inoxidável de 1 1/2´ x 500 mm</t>
  </si>
  <si>
    <t>30.01.030</t>
  </si>
  <si>
    <t>Barra de apoio reta, para pessoas com mobilidade reduzida, em tubo de aço inoxidável de 1 1/2´ x 800 mm</t>
  </si>
  <si>
    <t>30.08.030</t>
  </si>
  <si>
    <t>Assento articulado para banho, em alumínio com pintura epóxi de 700 x 450 mm</t>
  </si>
  <si>
    <t>30.08.040</t>
  </si>
  <si>
    <t>Lavatório de louça para canto sem coluna para pessoas com mobilidade reduzida</t>
  </si>
  <si>
    <t>30.08.060</t>
  </si>
  <si>
    <t>Bacia sifonada de louça para pessoas com mobilidade reduzida - capacidade de 6 litros</t>
  </si>
  <si>
    <t>32.06.030</t>
  </si>
  <si>
    <t>Lã de vidro e/ou lã de rocha com espessura de 2´</t>
  </si>
  <si>
    <t>32.11.210</t>
  </si>
  <si>
    <t>Isolamento térmico em polietileno expandido, espessura de 5 mm, para tubulação de 3/4´ (22 mm)</t>
  </si>
  <si>
    <t>32.11.220</t>
  </si>
  <si>
    <t>Isolamento térmico em polietileno expandido, espessura de 5 mm, para tubulação de 1´ (28 mm)</t>
  </si>
  <si>
    <t>32.11.230</t>
  </si>
  <si>
    <t>Isolamento térmico em polietileno expandido, espessura de 10 mm, para tubulação de 1 1/4´ (35 mm)</t>
  </si>
  <si>
    <t>32.15.040</t>
  </si>
  <si>
    <t>Impermeabilização em manta asfáltica com armadura, tipo III-B, espessura de 4 mm</t>
  </si>
  <si>
    <t>32.16.050</t>
  </si>
  <si>
    <t>Impermeabilização em membrana à base de polímeros acrílicos, na cor branca</t>
  </si>
  <si>
    <t>32.17.040</t>
  </si>
  <si>
    <t>Impermeabilização em argamassa polimérica com reforço em tela poliéster para pressão hidrostática positiva</t>
  </si>
  <si>
    <t>32.20.020</t>
  </si>
  <si>
    <t>Aplicação de papel Kraft</t>
  </si>
  <si>
    <t>32.20.050</t>
  </si>
  <si>
    <t>Tela em polietileno, malha hexagonal de 1/2´, para armadura de argamassa</t>
  </si>
  <si>
    <t>PINTURA</t>
  </si>
  <si>
    <t>33.01.350</t>
  </si>
  <si>
    <t>Preparo de base para superfície metálica com fundo antioxidante</t>
  </si>
  <si>
    <t>33.02.060</t>
  </si>
  <si>
    <t>Massa corrida a base de PVA</t>
  </si>
  <si>
    <t>33.02.080</t>
  </si>
  <si>
    <t>Massa corrida à base de resina acrílica</t>
  </si>
  <si>
    <t>33.07.140</t>
  </si>
  <si>
    <t>Pintura com esmalte alquídico em estrutura metálica</t>
  </si>
  <si>
    <t>33.10.010</t>
  </si>
  <si>
    <t>Tinta látex antimofo em massa, inclusive preparo</t>
  </si>
  <si>
    <t>33.10.030</t>
  </si>
  <si>
    <t>Tinta acrílica antimofo em massa, inclusive preparo</t>
  </si>
  <si>
    <t>33.10.060</t>
  </si>
  <si>
    <t>Epóxi em massa, inclusive preparo</t>
  </si>
  <si>
    <t>36.05.100</t>
  </si>
  <si>
    <t>Isolador pedestal para 15 kV</t>
  </si>
  <si>
    <t>37.01.120</t>
  </si>
  <si>
    <t>Quadro Telebrás de embutir de 600 x 600 x 120 mm</t>
  </si>
  <si>
    <t>37.01.160</t>
  </si>
  <si>
    <t>Quadro Telebrás de embutir de 800 x 800 x 120 mm</t>
  </si>
  <si>
    <t>37.01.220</t>
  </si>
  <si>
    <t>Quadro Telebrás de embutir de 1200 x 1200 x 120 mm</t>
  </si>
  <si>
    <t>37.02.140</t>
  </si>
  <si>
    <t>Quadro Telebrás de sobrepor de 800 x 800 x 120 mm</t>
  </si>
  <si>
    <t>37.03.210</t>
  </si>
  <si>
    <t>Quadro de distribuição universal de embutir, para disjuntores 24 DIN / 18 Bolt-on - 150 A - sem componentes</t>
  </si>
  <si>
    <t>37.03.220</t>
  </si>
  <si>
    <t>Quadro de distribuição universal de embutir, para disjuntores 34 DIN / 24 Bolt-on - 150 A - sem componentes</t>
  </si>
  <si>
    <t>37.03.230</t>
  </si>
  <si>
    <t>Quadro de distribuição universal de embutir, para disjuntores 44 DIN / 32 Bolt-on - 150 A - sem componentes</t>
  </si>
  <si>
    <t>37.04.290</t>
  </si>
  <si>
    <t>Quadro de distribuição universal de sobrepor, para disjuntores 56 DIN / 40 Bolt-on - 225 A - sem componentes</t>
  </si>
  <si>
    <t>37.04.300</t>
  </si>
  <si>
    <t>Quadro de distribuição universal de sobrepor, para disjuntores 70 DIN / 50 Bolt-on - 225 A - sem componentes</t>
  </si>
  <si>
    <t>37.06.014</t>
  </si>
  <si>
    <t>Painel autoportante em chapa de aço, com proteção mínima IP 54 - sem componentes</t>
  </si>
  <si>
    <t>37.10.010</t>
  </si>
  <si>
    <t>Barramento de cobre nu</t>
  </si>
  <si>
    <t>37.11.120</t>
  </si>
  <si>
    <t>Base de fusível tripolar de 15 kV</t>
  </si>
  <si>
    <t>37.12.140</t>
  </si>
  <si>
    <t>Fusível tipo HH para 15 kV de 60 A até 100 A</t>
  </si>
  <si>
    <t>37.13.600</t>
  </si>
  <si>
    <t>Disjuntor termomagnético, unipolar 127/220 V, corrente de 10 A até 30 A</t>
  </si>
  <si>
    <t>37.13.610</t>
  </si>
  <si>
    <t>Disjuntor termomagnético, unipolar 127/220 V, corrente de 35 A até 50 A</t>
  </si>
  <si>
    <t>37.13.630</t>
  </si>
  <si>
    <t>Disjuntor termomagnético, bipolar 220/380 V, corrente de 10 A até 50 A</t>
  </si>
  <si>
    <t>37.13.640</t>
  </si>
  <si>
    <t>Disjuntor termomagnético, bipolar 220/380 V, corrente de 60 A até 100 A</t>
  </si>
  <si>
    <t>37.13.650</t>
  </si>
  <si>
    <t>Disjuntor termomagnético, tripolar 220/380 V, corrente de 10 A até 50 A</t>
  </si>
  <si>
    <t>37.13.660</t>
  </si>
  <si>
    <t>Disjuntor termomagnético, tripolar 220/380 V, corrente de 60 A até 100 A</t>
  </si>
  <si>
    <t>37.13.700</t>
  </si>
  <si>
    <t>Disjuntor série universal, em caixa moldada, térmico e magnético fixos, bipolar 480/600 V, corrente de 125 A</t>
  </si>
  <si>
    <t>37.13.720</t>
  </si>
  <si>
    <t>Disjuntor série universal, em caixa moldada, térmico fixo e magnético ajustável, tripolar 600 V, corrente de 300 A até 400 A</t>
  </si>
  <si>
    <t>37.13.740</t>
  </si>
  <si>
    <t>Disjuntor série universal, em caixa moldada, térmico fixo e magnético ajustável, tripolar 600 V, corrente de 700 A até 800 A</t>
  </si>
  <si>
    <t>37.13.770</t>
  </si>
  <si>
    <t>Disjuntor em caixa moldada, térmico e magnético ajustáveis, tripolar 1250/690 V, faixa de ajuste de 800 até 1250 A</t>
  </si>
  <si>
    <t>37.13.780</t>
  </si>
  <si>
    <t>Disjuntor em caixa moldada, térmico e magnético ajustáveis, tripolar 1600/690 V, faixa de ajuste de 1000 até 1600 A</t>
  </si>
  <si>
    <t>37.13.810</t>
  </si>
  <si>
    <t>Mini-disjuntor termomagnético, unipolar 127/220 V, corrente de 40 A até 50 A</t>
  </si>
  <si>
    <t>37.13.840</t>
  </si>
  <si>
    <t>Mini-disjuntor termomagnético, bipolar 220/380 V, corrente de 10 A até 32 A</t>
  </si>
  <si>
    <t>37.13.850</t>
  </si>
  <si>
    <t>Mini-disjuntor termomagnético, bipolar 220/380 V, corrente de 40 A até 50 A</t>
  </si>
  <si>
    <t>37.13.860</t>
  </si>
  <si>
    <t>Mini-disjuntor termomagnético, bipolar 220/380 V, corrente de 63 A</t>
  </si>
  <si>
    <t>37.13.880</t>
  </si>
  <si>
    <t>Mini-disjuntor termomagnético, tripolar 220/380 V, corrente de 10 A até 32 A</t>
  </si>
  <si>
    <t>37.13.890</t>
  </si>
  <si>
    <t>Mini-disjuntor termomagnético, tripolar 220/380 V, corrente de 40 A até 50 A</t>
  </si>
  <si>
    <t>37.13.900</t>
  </si>
  <si>
    <t>Mini-disjuntor termomagnético, tripolar 220/380 V, corrente de 63 A</t>
  </si>
  <si>
    <t>37.13.920</t>
  </si>
  <si>
    <t>Disjuntor em caixa moldada, térmico ajustável e magnético fixo, tripolar 2000/1200 V, faixa de ajuste de 1600 até 2000 A</t>
  </si>
  <si>
    <t>37.13.930</t>
  </si>
  <si>
    <t>Disjuntor em caixa moldada, térmico ajustável e magnético fixo, tripolar 2500/1200 V, faixa de ajuste de 2000 até 2500 A</t>
  </si>
  <si>
    <t>37.14.320</t>
  </si>
  <si>
    <t>Chave seccionadora sob carga, tripolar, acionamento rotativo, com prolongador, sem porta-fusível, de 400 A</t>
  </si>
  <si>
    <t>37.15.120</t>
  </si>
  <si>
    <t>Chave seccionadora tripolar sob carga para 400 A - 15 kV - com prolongador</t>
  </si>
  <si>
    <t>37.15.160</t>
  </si>
  <si>
    <t>Chave fusível base ´C´  para 15 kV/200 A, com capacidade de ruptura até 10 kA - com fusível</t>
  </si>
  <si>
    <t>37.17.060</t>
  </si>
  <si>
    <t>Dispositivo diferencial residual de 25 A x 30 mA - 2 polos</t>
  </si>
  <si>
    <t>37.17.070</t>
  </si>
  <si>
    <t>Dispositivo diferencial residual de 40 A x 30 mA - 2 polos</t>
  </si>
  <si>
    <t>37.17.074</t>
  </si>
  <si>
    <t>Dispositivo diferencial residual de 25 A x 30 mA - 4 polos</t>
  </si>
  <si>
    <t>37.24.031</t>
  </si>
  <si>
    <t>Supressor de surto monofásico, corrente nominal 4 a 11 kA, Imax. de surto 12 até 15 kA</t>
  </si>
  <si>
    <t>37.24.032</t>
  </si>
  <si>
    <t>Supressor de surto monofásico, corrente nominal 20 kA, Imax. de surto 50 até 80 kA</t>
  </si>
  <si>
    <t>37.25.090</t>
  </si>
  <si>
    <t>Disjuntor em caixa moldada tripolar, térmico e magnético fixos, tensão de isolamento 480/690V, de 10A a 60A</t>
  </si>
  <si>
    <t>37.25.100</t>
  </si>
  <si>
    <t>Disjuntor em caixa moldada tripolar, térmico e magnético fixos, tensão de isolamento 480/690V, de 70A até 150A</t>
  </si>
  <si>
    <t>37.25.110</t>
  </si>
  <si>
    <t>Disjuntor em caixa moldada tripolar, térmico e magnético fixos, tensão de isolamento 415/690V, de 175A a 250A</t>
  </si>
  <si>
    <t>37.25.215</t>
  </si>
  <si>
    <t>Disjuntor fixo a vácuo de 15 a 17,5 kV, equipado com motorização de fechamento, com relê de proteção</t>
  </si>
  <si>
    <t>38.01.040</t>
  </si>
  <si>
    <t>Eletroduto de PVC rígido roscável de 3/4´ - com acessórios</t>
  </si>
  <si>
    <t>38.01.060</t>
  </si>
  <si>
    <t>Eletroduto de PVC rígido roscável de 1´ - com acessórios</t>
  </si>
  <si>
    <t>38.01.100</t>
  </si>
  <si>
    <t>Eletroduto de PVC rígido roscável de 1 1/2´ - com acessórios</t>
  </si>
  <si>
    <t>38.01.120</t>
  </si>
  <si>
    <t>Eletroduto de PVC rígido roscável de 2´ - com acessórios</t>
  </si>
  <si>
    <t>38.01.140</t>
  </si>
  <si>
    <t>Eletroduto de PVC rígido roscável de 2 1/2´ - com acessórios</t>
  </si>
  <si>
    <t>38.01.180</t>
  </si>
  <si>
    <t>Eletroduto de PVC rígido roscável de 4´ - com acessórios</t>
  </si>
  <si>
    <t>38.04.040</t>
  </si>
  <si>
    <t>Eletroduto galvanizado conforme NBR13057 -  3/4´ com acessórios</t>
  </si>
  <si>
    <t>38.04.060</t>
  </si>
  <si>
    <t>Eletroduto galvanizado conforme NBR13057 -  1´ com acessórios</t>
  </si>
  <si>
    <t>38.04.100</t>
  </si>
  <si>
    <t>Eletroduto galvanizado conforme NBR13057 -  1 1/2´ com acessórios</t>
  </si>
  <si>
    <t>38.05.040</t>
  </si>
  <si>
    <t>Eletroduto galvanizado a quente conforme NBR6323 - 3/4´ - com acessórios</t>
  </si>
  <si>
    <t>38.05.060</t>
  </si>
  <si>
    <t>Eletroduto galvanizado a quente conforme NBR6323 - 1´ - com acessórios</t>
  </si>
  <si>
    <t>38.05.090</t>
  </si>
  <si>
    <t>Eletroduto galvanizado a quente conforme NBR6323 - 1 1/4´ com acessórios</t>
  </si>
  <si>
    <t>38.05.100</t>
  </si>
  <si>
    <t>Eletroduto galvanizado a quente conforme NBR6323 - 1 1/2´ com acessórios</t>
  </si>
  <si>
    <t>38.05.120</t>
  </si>
  <si>
    <t>Eletroduto galvanizado a quente conforme NBR6323 - 2´ com acessórios</t>
  </si>
  <si>
    <t>38.07.200</t>
  </si>
  <si>
    <t>Vergalhão com rosca, porca e arruela de diâmetro 3/8´ (tirante)</t>
  </si>
  <si>
    <t>38.07.210</t>
  </si>
  <si>
    <t>Vergalhão com rosca, porca e arruela de diâmetro 1/4´ (tirante)</t>
  </si>
  <si>
    <t>38.07.300</t>
  </si>
  <si>
    <t>Perfilado perfurado 38 x 38 mm em chapa 14 pré-zincada, com acessórios</t>
  </si>
  <si>
    <t>38.07.340</t>
  </si>
  <si>
    <t>Perfilado liso 38 x 38 mm - com acessórios</t>
  </si>
  <si>
    <t>38.13.010</t>
  </si>
  <si>
    <t>Eletroduto corrugado em polietileno de alta densidade, DN= 30 mm, com acessórios</t>
  </si>
  <si>
    <t>38.13.030</t>
  </si>
  <si>
    <t>Eletroduto corrugado em polietileno de alta densidade, DN= 75 mm, com acessórios</t>
  </si>
  <si>
    <t>38.13.050</t>
  </si>
  <si>
    <t>Eletroduto corrugado em polietileno de alta densidade, DN= 125 mm, com acessórios</t>
  </si>
  <si>
    <t>38.15.010</t>
  </si>
  <si>
    <t>Eletroduto metálico flexível com capa em PVC de 3/4´</t>
  </si>
  <si>
    <t>38.15.020</t>
  </si>
  <si>
    <t>Eletroduto metálico flexível com capa em PVC de 1´</t>
  </si>
  <si>
    <t>38.15.040</t>
  </si>
  <si>
    <t>Eletroduto metálico flexível com capa em PVC de 2´</t>
  </si>
  <si>
    <t>38.19.030</t>
  </si>
  <si>
    <t>Eletroduto de PVC corrugado flexível leve, diâmetro externo de 25 mm</t>
  </si>
  <si>
    <t>38.19.040</t>
  </si>
  <si>
    <t>Eletroduto de PVC corrugado flexível leve, diâmetro externo de 32 mm</t>
  </si>
  <si>
    <t>38.21.110</t>
  </si>
  <si>
    <t>Eletrocalha lisa galvanizada a fogo, 50 x 50 mm, com acessórios</t>
  </si>
  <si>
    <t>38.21.130</t>
  </si>
  <si>
    <t>Eletrocalha lisa galvanizada a fogo, 150 x 50 mm, com acessórios</t>
  </si>
  <si>
    <t>38.21.140</t>
  </si>
  <si>
    <t>Eletrocalha lisa galvanizada a fogo, 200 x 50 mm, com acessórios</t>
  </si>
  <si>
    <t>38.21.330</t>
  </si>
  <si>
    <t>Eletrocalha lisa galvanizada a fogo, 200 x 100 mm, com acessórios</t>
  </si>
  <si>
    <t>38.21.920</t>
  </si>
  <si>
    <t>Eletrocalha perfurada galvanizada a fogo, 100 x 50 mm, com acessórios</t>
  </si>
  <si>
    <t>38.21.940</t>
  </si>
  <si>
    <t>Eletrocalha perfurada galvanizada a fogo, 200 x 50 mm, com acessórios</t>
  </si>
  <si>
    <t>38.22.120</t>
  </si>
  <si>
    <t>Eletrocalha perfurada galvanizada a fogo, 150x100 mm, com acessórios</t>
  </si>
  <si>
    <t>38.22.130</t>
  </si>
  <si>
    <t>Eletrocalha perfurada galvanizada a fogo, 200x100 mm, com acessórios</t>
  </si>
  <si>
    <t>38.22.140</t>
  </si>
  <si>
    <t>Eletrocalha perfurada galvanizada a fogo, 250x100 mm, com acessórios</t>
  </si>
  <si>
    <t>38.22.150</t>
  </si>
  <si>
    <t>Eletrocalha perfurada galvanizada a fogo, 300x100 mm, com acessórios</t>
  </si>
  <si>
    <t>38.22.160</t>
  </si>
  <si>
    <t>Eletrocalha perfurada galvanizada a fogo, 400x100 mm, com acessórios</t>
  </si>
  <si>
    <t>38.23.030</t>
  </si>
  <si>
    <t>Suporte para eletrocalha, galvanizado a fogo, 150x50 mm</t>
  </si>
  <si>
    <t>38.23.040</t>
  </si>
  <si>
    <t>Suporte para eletrocalha, galvanizado a fogo, 200x50 mm</t>
  </si>
  <si>
    <t>38.23.120</t>
  </si>
  <si>
    <t>Suporte para eletrocalha, galvanizado a fogo, 150x100 mm</t>
  </si>
  <si>
    <t>38.23.130</t>
  </si>
  <si>
    <t>Suporte para eletrocalha, galvanizado a fogo, 200x100 mm</t>
  </si>
  <si>
    <t>38.23.140</t>
  </si>
  <si>
    <t>Suporte para eletrocalha, galvanizado a fogo, 250x100 mm</t>
  </si>
  <si>
    <t>38.23.150</t>
  </si>
  <si>
    <t>Suporte para eletrocalha, galvanizado a fogo, 300x100 mm</t>
  </si>
  <si>
    <t>38.23.160</t>
  </si>
  <si>
    <t>Suporte para eletrocalha, galvanizado a fogo, 400x100 mm</t>
  </si>
  <si>
    <t>39.04.080</t>
  </si>
  <si>
    <t>Cabo de cobre nu, têmpera mole, classe 2, de 50 mm²</t>
  </si>
  <si>
    <t>39.06.084</t>
  </si>
  <si>
    <t>Cabo de cobre de 120 mm², isolamento 8,7/15 kV - isolação EPR 90°C</t>
  </si>
  <si>
    <t>39.10.050</t>
  </si>
  <si>
    <t>Terminal de compressão para cabo de 2,5 mm²</t>
  </si>
  <si>
    <t>39.10.060</t>
  </si>
  <si>
    <t>Terminal de pressão/compressão para cabo de 6 até 10 mm²</t>
  </si>
  <si>
    <t>39.10.080</t>
  </si>
  <si>
    <t>Terminal de pressão/compressão para cabo de 16 mm²</t>
  </si>
  <si>
    <t>39.10.120</t>
  </si>
  <si>
    <t>Terminal de pressão/compressão para cabo de 25 mm²</t>
  </si>
  <si>
    <t>39.10.130</t>
  </si>
  <si>
    <t>Terminal de pressão/compressão para cabo de 35 mm²</t>
  </si>
  <si>
    <t>39.10.200</t>
  </si>
  <si>
    <t>Terminal de pressão/compressão para cabo de 70 mm²</t>
  </si>
  <si>
    <t>39.10.240</t>
  </si>
  <si>
    <t>Terminal de pressão/compressão para cabo de 95 mm²</t>
  </si>
  <si>
    <t>39.10.246</t>
  </si>
  <si>
    <t>Terminal de pressão/compressão para cabo de 120 mm²</t>
  </si>
  <si>
    <t>39.10.250</t>
  </si>
  <si>
    <t>Terminal de pressão/compressão para cabo de 150 mm²</t>
  </si>
  <si>
    <t>39.10.280</t>
  </si>
  <si>
    <t>Terminal de pressão/compressão para cabo de 185 mm²</t>
  </si>
  <si>
    <t>39.10.300</t>
  </si>
  <si>
    <t>Terminal de pressão/compressão para cabo de 240 mm²</t>
  </si>
  <si>
    <t>39.11.080</t>
  </si>
  <si>
    <t>Cabo telefônico CI, com 50 pares de 0,50 mm, para centrais telefônicas, equipamentos e rede interna</t>
  </si>
  <si>
    <t>39.12.510</t>
  </si>
  <si>
    <t>Cabo de cobre flexível blindado de 2 x 1,5 mm², isolamento 600V, isolação em VC/E 105°C - para detecção de incêndio</t>
  </si>
  <si>
    <t>39.15.070</t>
  </si>
  <si>
    <t>Cabo de alumínio nu sem alma de aço CA, 2/0 AWG - Aster</t>
  </si>
  <si>
    <t>39.18.106</t>
  </si>
  <si>
    <t>Cabo coaxial tipo RG 59</t>
  </si>
  <si>
    <t>39.18.120</t>
  </si>
  <si>
    <t>Cabo para rede U/UTP 23 AWG com 4 pares - categoria 6A</t>
  </si>
  <si>
    <t>39.18.126</t>
  </si>
  <si>
    <t>Cabo para rede 24 AWG com 4 pares, categoria 6</t>
  </si>
  <si>
    <t>39.21.020</t>
  </si>
  <si>
    <t>Cabo de cobre flexível de 2,5 mm², isolamento 0,6/1kV - isolação HEPR 90°C</t>
  </si>
  <si>
    <t>39.21.030</t>
  </si>
  <si>
    <t>Cabo de cobre flexível de 4 mm², isolamento 0,6/1kV - isolação HEPR 90°C</t>
  </si>
  <si>
    <t>39.21.040</t>
  </si>
  <si>
    <t>Cabo de cobre flexível de 6 mm², isolamento 0,6/1kV - isolação HEPR 90°C</t>
  </si>
  <si>
    <t>39.21.050</t>
  </si>
  <si>
    <t>Cabo de cobre flexível de 10 mm², isolamento 0,6/1kV - isolação HEPR 90°C</t>
  </si>
  <si>
    <t>39.21.060</t>
  </si>
  <si>
    <t>Cabo de cobre flexível de 16 mm², isolamento 0,6/1kV - isolação HEPR 90°C</t>
  </si>
  <si>
    <t>39.21.070</t>
  </si>
  <si>
    <t>Cabo de cobre flexível de 25 mm², isolamento 0,6/1kV - isolação HEPR 90°C</t>
  </si>
  <si>
    <t>39.21.080</t>
  </si>
  <si>
    <t>Cabo de cobre flexível de 35 mm², isolamento 0,6/1kV - isolação HEPR 90°C</t>
  </si>
  <si>
    <t>39.21.090</t>
  </si>
  <si>
    <t>Cabo de cobre flexível de 50 mm², isolamento 0,6/1kV - isolação HEPR 90°C</t>
  </si>
  <si>
    <t>39.21.100</t>
  </si>
  <si>
    <t>Cabo de cobre flexível de 70 mm², isolamento 0,6/1kV - isolação HEPR 90°C</t>
  </si>
  <si>
    <t>39.21.110</t>
  </si>
  <si>
    <t>Cabo de cobre flexível de 95 mm², isolamento 0,6/1kV - isolação HEPR 90°C</t>
  </si>
  <si>
    <t>39.21.120</t>
  </si>
  <si>
    <t>Cabo de cobre flexível de 120 mm², isolamento 0,6/1kV - isolação HEPR 90°C</t>
  </si>
  <si>
    <t>39.21.130</t>
  </si>
  <si>
    <t>Cabo de cobre flexível de 185 mm², isolamento 0,6/1kV - isolação HEPR 90°C</t>
  </si>
  <si>
    <t>39.21.140</t>
  </si>
  <si>
    <t>Cabo de cobre flexível de 240 mm², isolamento 0,6/1kV - isolação HEPR 90°C</t>
  </si>
  <si>
    <t>39.21.230</t>
  </si>
  <si>
    <t>Cabo de cobre flexível de 3 x 1,5 mm², isolamento 0,6/1 kV - isolação HEPR 90°C</t>
  </si>
  <si>
    <t>39.21.231</t>
  </si>
  <si>
    <t>Cabo de cobre flexível de 3 x 2,5 mm², isolamento 0,6/1 kV - isolação HEPR 90°C</t>
  </si>
  <si>
    <t>39.26.130</t>
  </si>
  <si>
    <t>Cabo de cobre flexível de 150 mm², isolamento 0,6/1 kV - isolação HEPR 90°C - baixa emissão de fumaça e gases</t>
  </si>
  <si>
    <t>39.27.030</t>
  </si>
  <si>
    <t>Cabo óptico multimodo, 6 fibras, 50/125 µm - uso interno/externo</t>
  </si>
  <si>
    <t>39.27.120</t>
  </si>
  <si>
    <t>Cabo óptico multimodo, núcleo geleado, 6 fibras, 50/125 µm - uso externo</t>
  </si>
  <si>
    <t>39.30.010</t>
  </si>
  <si>
    <t>Cabo torcido flexível de 2 x 2,5 mm², isolação em PVC antichama</t>
  </si>
  <si>
    <t>40.01.020</t>
  </si>
  <si>
    <t>Caixa de ferro estampada 4´ x 2´</t>
  </si>
  <si>
    <t>40.01.040</t>
  </si>
  <si>
    <t>Caixa de ferro estampada 4´ x 4´</t>
  </si>
  <si>
    <t>40.01.080</t>
  </si>
  <si>
    <t>40.01.090</t>
  </si>
  <si>
    <t>Caixa de ferro estampada octogonal de 3´ x 3´</t>
  </si>
  <si>
    <t>40.02.010</t>
  </si>
  <si>
    <t>Caixa de tomada em alumínio para piso 4´ x 4´</t>
  </si>
  <si>
    <t>40.02.020</t>
  </si>
  <si>
    <t>Caixa de passagem em chapa, com tampa parafusada, 100 x 100 x 80 mm</t>
  </si>
  <si>
    <t>40.02.060</t>
  </si>
  <si>
    <t>Caixa de passagem em chapa, com tampa parafusada, 200 x 200 x 100 mm</t>
  </si>
  <si>
    <t>40.02.080</t>
  </si>
  <si>
    <t>Caixa de passagem em chapa, com tampa parafusada, 300 x 300 x 120 mm</t>
  </si>
  <si>
    <t>40.04.080</t>
  </si>
  <si>
    <t>Tomada para telefone 4P, padrão TELEBRÁS, com placa</t>
  </si>
  <si>
    <t>40.04.090</t>
  </si>
  <si>
    <t>Tomada RJ 11 para telefone, sem placa</t>
  </si>
  <si>
    <t>40.04.096</t>
  </si>
  <si>
    <t>Tomada RJ 45 para rede de dados, com placa</t>
  </si>
  <si>
    <t>40.04.450</t>
  </si>
  <si>
    <t>Tomada 2P+T de 10 A - 250 V, completa</t>
  </si>
  <si>
    <t>40.04.460</t>
  </si>
  <si>
    <t>Tomada 2P+T de 20 A - 250 V, completa</t>
  </si>
  <si>
    <t>40.04.470</t>
  </si>
  <si>
    <t>Conjunto 2 tomadas 2P+T de 10 A, completo</t>
  </si>
  <si>
    <t>40.05.020</t>
  </si>
  <si>
    <t>Interruptor com 1 tecla simples e placa</t>
  </si>
  <si>
    <t>40.05.040</t>
  </si>
  <si>
    <t>Interruptor com 2 teclas simples e placa</t>
  </si>
  <si>
    <t>40.05.080</t>
  </si>
  <si>
    <t>Interruptor com 1 tecla paralelo e placa</t>
  </si>
  <si>
    <t>40.05.120</t>
  </si>
  <si>
    <t>Interruptor com 2 teclas, 1 simples, 1 paralelo e placa</t>
  </si>
  <si>
    <t>40.05.170</t>
  </si>
  <si>
    <t>Interruptor bipolar paralelo, 1 tecla dupla e placa</t>
  </si>
  <si>
    <t>40.05.180</t>
  </si>
  <si>
    <t>Interruptor bipolar simples, 1 tecla dupla e placa</t>
  </si>
  <si>
    <t>40.05.340</t>
  </si>
  <si>
    <t>Sensor de presença para teto, com fotocélula, para lâmpada qualquer</t>
  </si>
  <si>
    <t>40.06.040</t>
  </si>
  <si>
    <t>Condulete metálico de 3/4´</t>
  </si>
  <si>
    <t>40.06.060</t>
  </si>
  <si>
    <t>Condulete metálico de 1´</t>
  </si>
  <si>
    <t>40.06.080</t>
  </si>
  <si>
    <t>Condulete metálico de 1 1/4´</t>
  </si>
  <si>
    <t>40.06.100</t>
  </si>
  <si>
    <t>Condulete metálico de 1 1/2´</t>
  </si>
  <si>
    <t>40.07.010</t>
  </si>
  <si>
    <t>Caixa em PVC de 4´ x 2´</t>
  </si>
  <si>
    <t>40.07.020</t>
  </si>
  <si>
    <t>Caixa em PVC de 4´ x 4´</t>
  </si>
  <si>
    <t>40.07.040</t>
  </si>
  <si>
    <t>Caixa em PVC octogonal de 4´ x 4´</t>
  </si>
  <si>
    <t>40.11.230</t>
  </si>
  <si>
    <t>Relé de sobrecarga eletrônico para acoplamento direto, faixa de ajuste de 55 A até 250 A</t>
  </si>
  <si>
    <t>40.20.120</t>
  </si>
  <si>
    <t>Placa de 4´ x 2´</t>
  </si>
  <si>
    <t>40.20.240</t>
  </si>
  <si>
    <t>Plugue com 2P+T de 10A, 250V</t>
  </si>
  <si>
    <t>40.20.250</t>
  </si>
  <si>
    <t>Plugue prolongador com 2P+T de 10A, 250V</t>
  </si>
  <si>
    <t>41.02.562</t>
  </si>
  <si>
    <t>Lâmpada LED tubular T8 com base G13, de 3400 até 4000 Im - 36 a 40 W</t>
  </si>
  <si>
    <t>41.02.580</t>
  </si>
  <si>
    <t>Lâmpada LED 13,5W, com base E-27, 1400 até 1510 lm</t>
  </si>
  <si>
    <t>41.07.820</t>
  </si>
  <si>
    <t>Lâmpada fluorescente compacta "2U", base G-24D-3 de 26 W</t>
  </si>
  <si>
    <t>41.11.712</t>
  </si>
  <si>
    <t>Luminária LED redonda de embutir para parede ou piso, área interna ou externa, bivolt - potência 6 W</t>
  </si>
  <si>
    <t>41.13.102</t>
  </si>
  <si>
    <t>Luminária blindada tipo arandela de 45º e 90º, para lâmpada LED</t>
  </si>
  <si>
    <t>41.14.730</t>
  </si>
  <si>
    <t>Luminária redonda de embutir com refletor em alumínio jateado e difusor em vidro para 2 lâmpadas fluorescentes compactas duplas de 18 W/26 W</t>
  </si>
  <si>
    <t>41.31.040</t>
  </si>
  <si>
    <t>41.31.070</t>
  </si>
  <si>
    <t>Luminária LED quadrada de sobrepor com difusor prismático translúcido, 4000 K, fluxo luminoso de 1363 a 1800 lm, potência de 15 W a 24 W</t>
  </si>
  <si>
    <t>41.31.080</t>
  </si>
  <si>
    <t>Luminária LED redonda de embutir com difusor translúcido, 4000 K, fluxo luminoso de 800 a 1060 lm, potência de 9 W a 12 W</t>
  </si>
  <si>
    <t>43.02.080</t>
  </si>
  <si>
    <t>Chuveiro elétrico de 6.500W / 220V com resistência blindada</t>
  </si>
  <si>
    <t>43.10.250</t>
  </si>
  <si>
    <t>Conjunto motor-bomba (centrífuga) 15 cv, monoestágio, Hman= 30 a 60 mca, Q= 82 a 20 m³/h</t>
  </si>
  <si>
    <t>43.10.480</t>
  </si>
  <si>
    <t>Conjunto motor-bomba (centrífuga) 7,5 cv, multiestágio, Hman= 30 a 80 mca, Q= 21,6 a 12,0 m³/h</t>
  </si>
  <si>
    <t>44.01.050</t>
  </si>
  <si>
    <t>Bacia sifonada de louça sem tampa - 6 litros</t>
  </si>
  <si>
    <t>44.01.100</t>
  </si>
  <si>
    <t>Lavatório de louça sem coluna</t>
  </si>
  <si>
    <t>44.01.200</t>
  </si>
  <si>
    <t>Mictório de louça sifonado auto aspirante</t>
  </si>
  <si>
    <t>44.01.240</t>
  </si>
  <si>
    <t>Lavatório em louça com coluna suspensa</t>
  </si>
  <si>
    <t>44.01.270</t>
  </si>
  <si>
    <t>Cuba de louça de embutir oval</t>
  </si>
  <si>
    <t>44.01.310</t>
  </si>
  <si>
    <t>Tanque de louça com coluna de 30 litros</t>
  </si>
  <si>
    <t>44.01.800</t>
  </si>
  <si>
    <t>Bacia sifonada com caixa de descarga acoplada sem tampa - 6 litros</t>
  </si>
  <si>
    <t>44.01.850</t>
  </si>
  <si>
    <t>Cuba de louça de embutir redonda</t>
  </si>
  <si>
    <t>44.02.062</t>
  </si>
  <si>
    <t>Tampo/bancada em granito, com frontão, espessura de 2 cm, acabamento polido</t>
  </si>
  <si>
    <t>44.02.100</t>
  </si>
  <si>
    <t>Tampo/bancada em mármore nacional espessura de 3 cm</t>
  </si>
  <si>
    <t>44.02.200</t>
  </si>
  <si>
    <t>Tampo/bancada em concreto armado, revestido em aço inoxidável fosco polido</t>
  </si>
  <si>
    <t>44.03.210</t>
  </si>
  <si>
    <t>Ducha cromada simples</t>
  </si>
  <si>
    <t>44.03.360</t>
  </si>
  <si>
    <t>Ducha higiênica cromada</t>
  </si>
  <si>
    <t>44.03.370</t>
  </si>
  <si>
    <t>Torneira curta com rosca para uso geral, em latão fundido sem acabamento, DN= 1/2´</t>
  </si>
  <si>
    <t>44.03.450</t>
  </si>
  <si>
    <t>Torneira longa sem rosca para uso geral, em latão fundido cromado</t>
  </si>
  <si>
    <t>44.03.470</t>
  </si>
  <si>
    <t>Torneira de parede para pia com bica móvel e arejador, em latão fundido cromado</t>
  </si>
  <si>
    <t>44.03.500</t>
  </si>
  <si>
    <t>Aparelho misturador de parede, para pia, com bica móvel, acabamento cromado</t>
  </si>
  <si>
    <t>44.03.590</t>
  </si>
  <si>
    <t>Torneira de mesa para pia com bica móvel e arejador em latão fundido cromado</t>
  </si>
  <si>
    <t>44.03.720</t>
  </si>
  <si>
    <t>Torneira de mesa para lavatório, acionamento hidromecânico com alavanca, registro integrado regulador de vazão, em latão cromado, DN= 1/2´</t>
  </si>
  <si>
    <t>44.03.810</t>
  </si>
  <si>
    <t>Aparelho misturador de mesa para pia com bica móvel, acabamento cromado</t>
  </si>
  <si>
    <t>44.03.825</t>
  </si>
  <si>
    <t>Misturador termostato para chuveiro ou ducha, acabamento cromado</t>
  </si>
  <si>
    <t>44.06.200</t>
  </si>
  <si>
    <t>Tanque em aço inoxidável</t>
  </si>
  <si>
    <t>44.06.250</t>
  </si>
  <si>
    <t>Cuba em aço inoxidável simples de 300 x 140mm</t>
  </si>
  <si>
    <t>44.06.330</t>
  </si>
  <si>
    <t>Cuba em aço inoxidável simples de 500x400x400mm</t>
  </si>
  <si>
    <t>44.06.400</t>
  </si>
  <si>
    <t>Cuba em aço inoxidável simples de 500x400x300mm</t>
  </si>
  <si>
    <t>44.20.100</t>
  </si>
  <si>
    <t>Engate flexível metálico DN= 1/2´</t>
  </si>
  <si>
    <t>44.20.120</t>
  </si>
  <si>
    <t>Canopla para válvula de descarga</t>
  </si>
  <si>
    <t>44.20.200</t>
  </si>
  <si>
    <t>Sifão de metal cromado de 1 1/2´ x 2´</t>
  </si>
  <si>
    <t>44.20.220</t>
  </si>
  <si>
    <t>Sifão de metal cromado de 1´ x 1 1/2´</t>
  </si>
  <si>
    <t>44.20.230</t>
  </si>
  <si>
    <t>Tubo de ligação para sanitário</t>
  </si>
  <si>
    <t>44.20.280</t>
  </si>
  <si>
    <t>Tampa de plástico para bacia sanitária</t>
  </si>
  <si>
    <t>44.20.620</t>
  </si>
  <si>
    <t>Válvula americana</t>
  </si>
  <si>
    <t>44.20.650</t>
  </si>
  <si>
    <t>Válvula de metal cromado de 1´</t>
  </si>
  <si>
    <t>46.01.020</t>
  </si>
  <si>
    <t>Tubo de PVC rígido soldável marrom, DN= 25 mm, (3/4´), inclusive conexões</t>
  </si>
  <si>
    <t>46.01.030</t>
  </si>
  <si>
    <t>Tubo de PVC rígido soldável marrom, DN= 32 mm, (1´), inclusive conexões</t>
  </si>
  <si>
    <t>46.01.040</t>
  </si>
  <si>
    <t>Tubo de PVC rígido soldável marrom, DN= 40 mm, (1 1/4´), inclusive conexões</t>
  </si>
  <si>
    <t>46.01.050</t>
  </si>
  <si>
    <t>Tubo de PVC rígido soldável marrom, DN= 50 mm, (1 1/2´), inclusive conexões</t>
  </si>
  <si>
    <t>46.01.060</t>
  </si>
  <si>
    <t>Tubo de PVC rígido soldável marrom, DN= 60 mm, (2´), inclusive conexões</t>
  </si>
  <si>
    <t>46.01.070</t>
  </si>
  <si>
    <t>Tubo de PVC rígido soldável marrom, DN= 75 mm, (2 1/2´), inclusive conexões</t>
  </si>
  <si>
    <t>46.02.010</t>
  </si>
  <si>
    <t>Tubo de PVC rígido branco, pontas lisas, soldável, linha esgoto série normal, DN= 40 mm, inclusive conexões</t>
  </si>
  <si>
    <t>46.02.050</t>
  </si>
  <si>
    <t>Tubo de PVC rígido branco PxB com virola e anel de borracha, linha esgoto série normal, DN= 50 mm, inclusive conexões</t>
  </si>
  <si>
    <t>46.02.060</t>
  </si>
  <si>
    <t>Tubo de PVC rígido branco PxB com virola e anel de borracha, linha esgoto série normal, DN= 75 mm, inclusive conexões</t>
  </si>
  <si>
    <t>46.02.070</t>
  </si>
  <si>
    <t>Tubo de PVC rígido branco PxB com virola e anel de borracha, linha esgoto série normal, DN= 100 mm, inclusive conexões</t>
  </si>
  <si>
    <t>46.03.040</t>
  </si>
  <si>
    <t>Tubo de PVC rígido PxB com virola e anel de borracha, linha esgoto série reforçada ´R´, DN= 75 mm, inclusive conexões</t>
  </si>
  <si>
    <t>46.03.050</t>
  </si>
  <si>
    <t>Tubo de PVC rígido PxB com virola e anel de borracha, linha esgoto série reforçada ´R´, DN= 100 mm, inclusive conexões</t>
  </si>
  <si>
    <t>46.08.070</t>
  </si>
  <si>
    <t>Tubo galvanizado sem costura schedule 40, DN= 2 1/2´, inclusive conexões</t>
  </si>
  <si>
    <t>46.10.010</t>
  </si>
  <si>
    <t>Tubo de cobre classe A, DN= 15mm (1/2´), inclusive conexões</t>
  </si>
  <si>
    <t>46.10.020</t>
  </si>
  <si>
    <t>Tubo de cobre classe A, DN= 22mm (3/4´), inclusive conexões</t>
  </si>
  <si>
    <t>46.10.030</t>
  </si>
  <si>
    <t>Tubo de cobre classe A, DN= 28mm (1´), inclusive conexões</t>
  </si>
  <si>
    <t>46.10.040</t>
  </si>
  <si>
    <t>Tubo de cobre classe A, DN= 35mm (1 1/4´), inclusive conexões</t>
  </si>
  <si>
    <t>46.10.050</t>
  </si>
  <si>
    <t>Tubo de cobre classe A, DN= 42mm (1 1/2´), inclusive conexões</t>
  </si>
  <si>
    <t>46.10.060</t>
  </si>
  <si>
    <t>Tubo de cobre classe A, DN= 54mm (2´), inclusive conexões</t>
  </si>
  <si>
    <t>47.01.020</t>
  </si>
  <si>
    <t>Registro de gaveta em latão fundido sem acabamento, DN= 3/4´</t>
  </si>
  <si>
    <t>47.01.030</t>
  </si>
  <si>
    <t>Registro de gaveta em latão fundido sem acabamento, DN= 1´</t>
  </si>
  <si>
    <t>47.01.050</t>
  </si>
  <si>
    <t>Registro de gaveta em latão fundido sem acabamento, DN= 1 1/2´</t>
  </si>
  <si>
    <t>47.01.060</t>
  </si>
  <si>
    <t>Registro de gaveta em latão fundido sem acabamento, DN= 2´</t>
  </si>
  <si>
    <t>47.01.070</t>
  </si>
  <si>
    <t>Registro de gaveta em latão fundido sem acabamento, DN= 2 1/2´</t>
  </si>
  <si>
    <t>47.01.180</t>
  </si>
  <si>
    <t>Válvula de esfera monobloco em latão, passagem plena, acionamento com alavanca, DN= 3/4´</t>
  </si>
  <si>
    <t>47.01.190</t>
  </si>
  <si>
    <t>Válvula de esfera monobloco em latão, passagem plena, acionamento com alavanca, DN= 1´</t>
  </si>
  <si>
    <t>47.02.020</t>
  </si>
  <si>
    <t>Registro de gaveta em latão fundido cromado com canopla, DN= 3/4´ - linha especial</t>
  </si>
  <si>
    <t>47.02.030</t>
  </si>
  <si>
    <t>Registro de gaveta em latão fundido cromado com canopla, DN= 1´ - linha especial</t>
  </si>
  <si>
    <t>47.02.040</t>
  </si>
  <si>
    <t>Registro de gaveta em latão fundido cromado com canopla, DN= 1 1/4´ - linha especial</t>
  </si>
  <si>
    <t>47.02.050</t>
  </si>
  <si>
    <t>Registro de gaveta em latão fundido cromado com canopla, DN= 1 1/2´ - linha especial</t>
  </si>
  <si>
    <t>47.02.110</t>
  </si>
  <si>
    <t>Registro de pressão em latão fundido cromado com canopla, DN= 3/4´ - linha especial</t>
  </si>
  <si>
    <t>47.04.050</t>
  </si>
  <si>
    <t>Válvula de descarga antivandalismo, DN= 1 1/2´</t>
  </si>
  <si>
    <t>47.04.090</t>
  </si>
  <si>
    <t>Válvula de mictório antivandalismo, DN= 3/4´</t>
  </si>
  <si>
    <t>47.04.180</t>
  </si>
  <si>
    <t>Válvula de descarga com registro próprio, duplo acionamento limitador de fluxo, DN = 1 1/2´</t>
  </si>
  <si>
    <t>47.05.060</t>
  </si>
  <si>
    <t>Válvula de retenção horizontal em bronze, DN= 2 1/2´</t>
  </si>
  <si>
    <t>47.05.280</t>
  </si>
  <si>
    <t>Válvula globo angular de 45° em bronze, DN= 2 1/2´</t>
  </si>
  <si>
    <t>47.05.390</t>
  </si>
  <si>
    <t>Válvula globo em bronze, classe 150 libras para vapor saturado e 300 libras para água, óleo e gás, DN= 2 1/2´</t>
  </si>
  <si>
    <t>47.20.080</t>
  </si>
  <si>
    <t>Regulador de primeiro estágio de alta pressão até 2 kgf/cm², vazão de 90 kg GLP/hora</t>
  </si>
  <si>
    <t>49.01.016</t>
  </si>
  <si>
    <t>Caixa sifonada de PVC rígido de 100 x 100 x 50 mm, com grelha</t>
  </si>
  <si>
    <t>49.01.020</t>
  </si>
  <si>
    <t>Caixa sifonada de PVC rígido de 100 x 150 x 50 mm, com grelha</t>
  </si>
  <si>
    <t>49.01.030</t>
  </si>
  <si>
    <t>Caixa sifonada de PVC rígido de 150 x 150 x 50 mm, com grelha</t>
  </si>
  <si>
    <t>49.06.010</t>
  </si>
  <si>
    <t>Grelha hemisférica em ferro fundido de 4´</t>
  </si>
  <si>
    <t>50.01.090</t>
  </si>
  <si>
    <t>Botoeira para acionamento de bomba de incêndio tipo quebra-vidro</t>
  </si>
  <si>
    <t>50.01.160</t>
  </si>
  <si>
    <t>Adaptador de engate rápido em latão de 2 1/2´ x 1 1/2´</t>
  </si>
  <si>
    <t>50.01.190</t>
  </si>
  <si>
    <t>Tampão de engate rápido em latão, DN= 2 1/2´, com corrente</t>
  </si>
  <si>
    <t>50.01.210</t>
  </si>
  <si>
    <t>Chave para conexão de engate rápido</t>
  </si>
  <si>
    <t>50.01.330</t>
  </si>
  <si>
    <t>Abrigo de hidrante de 2 1/2´ completo - inclusive mangueira de 30 m (2 x 15 m)</t>
  </si>
  <si>
    <t>50.05.060</t>
  </si>
  <si>
    <t>Central de iluminação de emergência, completa, para até 6.000 W</t>
  </si>
  <si>
    <t>50.05.210</t>
  </si>
  <si>
    <t>Detector termovelocimétrico endereçável com base endereçável</t>
  </si>
  <si>
    <t>50.05.214</t>
  </si>
  <si>
    <t>Detector de gás liquefeito (GLP), gás natural (GN) ou derivados de metano</t>
  </si>
  <si>
    <t>50.05.230</t>
  </si>
  <si>
    <t>Sirene audiovisual tipo endereçável</t>
  </si>
  <si>
    <t>50.05.270</t>
  </si>
  <si>
    <t>Central de detecção e alarme de incêndio completa, autonomia de 1 hora para 12 laços, 220 V/12 V</t>
  </si>
  <si>
    <t>50.05.280</t>
  </si>
  <si>
    <t>Sirene tipo corneta de 12 V</t>
  </si>
  <si>
    <t>50.05.312</t>
  </si>
  <si>
    <t>Bloco autônomo de iluminação de emergência LED, com autonomia mínima de 3 horas, fluxo luminoso de 2.000 até 3.000 lúmens, equipado com 2 faróis</t>
  </si>
  <si>
    <t>50.05.430</t>
  </si>
  <si>
    <t>Detector óptico de fumaça com base endereçável</t>
  </si>
  <si>
    <t>50.05.450</t>
  </si>
  <si>
    <t>Acionador manual quebra-vidro endereçável</t>
  </si>
  <si>
    <t>50.10.058</t>
  </si>
  <si>
    <t>Extintor manual de pó químico seco BC - capacidade de 4 kg</t>
  </si>
  <si>
    <t>50.10.100</t>
  </si>
  <si>
    <t>Extintor manual de água pressurizada - capacidade de 10 litros</t>
  </si>
  <si>
    <t>50.10.110</t>
  </si>
  <si>
    <t>Extintor manual de pó químico seco ABC - capacidade de 4 kg</t>
  </si>
  <si>
    <t>50.10.140</t>
  </si>
  <si>
    <t>Extintor manual de gás carbônico 5 BC - capacidade de 6 kg</t>
  </si>
  <si>
    <t>LIMPEZA E ARREMATE</t>
  </si>
  <si>
    <t>55.01.020</t>
  </si>
  <si>
    <t>Limpeza final da obra</t>
  </si>
  <si>
    <t>55.01.100</t>
  </si>
  <si>
    <t>Limpeza complementar e especial de vidros</t>
  </si>
  <si>
    <t>66.08.115</t>
  </si>
  <si>
    <t>Rack fechado de piso padrão metálico, 19 x 44 Us x 770 mm</t>
  </si>
  <si>
    <t>69.03.130</t>
  </si>
  <si>
    <t>Caixa subterrânea de entrada de telefonia, tipo R1 (600 x 350 x 500) mm, padrão TELEBRÁS, com tampa</t>
  </si>
  <si>
    <t>69.03.310</t>
  </si>
  <si>
    <t>Caixa de tomada em poliamida e tampa para piso elevado, com 4 alojamentos para elétrica e até 8 alojamentos para telefonia e dados</t>
  </si>
  <si>
    <t>69.03.340</t>
  </si>
  <si>
    <t>Conector RJ-45 fêmea - categoria 6</t>
  </si>
  <si>
    <t>69.03.360</t>
  </si>
  <si>
    <t>Conector RJ-45 fêmea - categoria 6A</t>
  </si>
  <si>
    <t>69.09.250</t>
  </si>
  <si>
    <t>Patch cords de 1,50 ou 3,00 m - RJ-45 / RJ-45 - categoria 6A</t>
  </si>
  <si>
    <t>69.09.260</t>
  </si>
  <si>
    <t>Patch panel de 24 portas - categoria 6</t>
  </si>
  <si>
    <t>69.09.360</t>
  </si>
  <si>
    <t>Patch cords de 2,00 ou 3,00 m - RJ-45 / RJ-45 - categoria 6A</t>
  </si>
  <si>
    <t>97.02.210</t>
  </si>
  <si>
    <t>Placa de sinalização em PVC para ambientes</t>
  </si>
  <si>
    <t>PLANILHA ORÇAMENTÁRIA</t>
  </si>
  <si>
    <t>ITEM</t>
  </si>
  <si>
    <t>CDHU</t>
  </si>
  <si>
    <t>DESCRIÇÃO DOS SERVIÇOS</t>
  </si>
  <si>
    <t>UNID</t>
  </si>
  <si>
    <t>QUANT.</t>
  </si>
  <si>
    <t>R$ UNIT.</t>
  </si>
  <si>
    <t>TOTAL</t>
  </si>
  <si>
    <t>1.0</t>
  </si>
  <si>
    <t>SERVIÇO TÉCNICO ESPECIALIZADO</t>
  </si>
  <si>
    <t>1.1</t>
  </si>
  <si>
    <t>1.2</t>
  </si>
  <si>
    <t>1.3</t>
  </si>
  <si>
    <t>1.4</t>
  </si>
  <si>
    <t>1.5</t>
  </si>
  <si>
    <t>1.6</t>
  </si>
  <si>
    <t>2.0</t>
  </si>
  <si>
    <t>INICIO, APOIO E ADMINISTRAÇÃO DE OBRA</t>
  </si>
  <si>
    <t>2.1</t>
  </si>
  <si>
    <t>2.2</t>
  </si>
  <si>
    <t>2.3</t>
  </si>
  <si>
    <t>2.4</t>
  </si>
  <si>
    <t>2.5</t>
  </si>
  <si>
    <t>2.6</t>
  </si>
  <si>
    <t>2.7</t>
  </si>
  <si>
    <t>3.0</t>
  </si>
  <si>
    <t>DEMOLIÇÃO  SEM REAPROVEITAMENTO / MOVIMENTO DE TERRA</t>
  </si>
  <si>
    <t>3.1</t>
  </si>
  <si>
    <t>3.2</t>
  </si>
  <si>
    <t>3.3</t>
  </si>
  <si>
    <t>3.4</t>
  </si>
  <si>
    <t>3.5</t>
  </si>
  <si>
    <t xml:space="preserve">un    </t>
  </si>
  <si>
    <t>3.7</t>
  </si>
  <si>
    <t>3.8</t>
  </si>
  <si>
    <t>vb</t>
  </si>
  <si>
    <t>5.3</t>
  </si>
  <si>
    <t>6.0</t>
  </si>
  <si>
    <t>REVESTIMENTOS</t>
  </si>
  <si>
    <t>6.1</t>
  </si>
  <si>
    <t>6.2</t>
  </si>
  <si>
    <t>6.3</t>
  </si>
  <si>
    <t>6.4</t>
  </si>
  <si>
    <t>6.5</t>
  </si>
  <si>
    <t>6.8</t>
  </si>
  <si>
    <t>6.9</t>
  </si>
  <si>
    <t>6.10</t>
  </si>
  <si>
    <t>6.17</t>
  </si>
  <si>
    <t>6.19</t>
  </si>
  <si>
    <t>6.20</t>
  </si>
  <si>
    <t>6.22</t>
  </si>
  <si>
    <t>Canto curvo para rodapé hospitalar e acabamento em pvc</t>
  </si>
  <si>
    <t>m</t>
  </si>
  <si>
    <t>6.23</t>
  </si>
  <si>
    <t>Faixa de arremate para rodapé para manta vinílica</t>
  </si>
  <si>
    <t>6.24</t>
  </si>
  <si>
    <t>Junta solda em manta viníica esp. 2mm</t>
  </si>
  <si>
    <t>6.25</t>
  </si>
  <si>
    <t>Limpeza, tratamento e impermeabilização a base de polímeros acrílicos em piso vinílico, inclusive cristalização / 2 demãos</t>
  </si>
  <si>
    <t xml:space="preserve">m² </t>
  </si>
  <si>
    <t>6.27</t>
  </si>
  <si>
    <t>6.28</t>
  </si>
  <si>
    <t>7.0</t>
  </si>
  <si>
    <t>FORRO</t>
  </si>
  <si>
    <t>7.1</t>
  </si>
  <si>
    <t>7.2</t>
  </si>
  <si>
    <t>8.0</t>
  </si>
  <si>
    <t>ESQUADRIAS, BRISES, PORTAS, MARCENARIAS, VIDROS, CORRIMÃO</t>
  </si>
  <si>
    <t>8.1</t>
  </si>
  <si>
    <t>8.2</t>
  </si>
  <si>
    <t>8.3</t>
  </si>
  <si>
    <t>8.4</t>
  </si>
  <si>
    <t>8.5</t>
  </si>
  <si>
    <t>8.6</t>
  </si>
  <si>
    <t>8.7</t>
  </si>
  <si>
    <t>8.8</t>
  </si>
  <si>
    <t>8.10</t>
  </si>
  <si>
    <t>8.11</t>
  </si>
  <si>
    <t>8.12</t>
  </si>
  <si>
    <t>8.13</t>
  </si>
  <si>
    <t>8.23</t>
  </si>
  <si>
    <t>Porta em laminado melamínico com acabamento liso, batente de aço galvanizado - 140 x 210 cm</t>
  </si>
  <si>
    <t>8.30</t>
  </si>
  <si>
    <t>9.0</t>
  </si>
  <si>
    <t>IMPERMEABILIZAÇÃO,PROTEÇÃO E JUNTA</t>
  </si>
  <si>
    <t>9.1</t>
  </si>
  <si>
    <t>9.3</t>
  </si>
  <si>
    <t>10.0</t>
  </si>
  <si>
    <t>10.1</t>
  </si>
  <si>
    <t>10.2</t>
  </si>
  <si>
    <t>10.3</t>
  </si>
  <si>
    <t>10.4</t>
  </si>
  <si>
    <t>10.5</t>
  </si>
  <si>
    <t>11.0</t>
  </si>
  <si>
    <t>INSTALAÇÕES ELÉTRICAS,ELÉTRICAS ESPECIAIS E ELETRÔNICA</t>
  </si>
  <si>
    <t>un</t>
  </si>
  <si>
    <t>cj</t>
  </si>
  <si>
    <t xml:space="preserve">Estação de chamada de toalete </t>
  </si>
  <si>
    <t xml:space="preserve">Estação de chamada, presença e cancelamento </t>
  </si>
  <si>
    <t xml:space="preserve">Sinaleiro de teto c/ lâmpada vermelha e verde </t>
  </si>
  <si>
    <t xml:space="preserve">Central de identificação de chamadas  </t>
  </si>
  <si>
    <t xml:space="preserve">Cabo utp categoria 5e </t>
  </si>
  <si>
    <t>12.0</t>
  </si>
  <si>
    <t>GASES ESPECIAIS</t>
  </si>
  <si>
    <t>12.1</t>
  </si>
  <si>
    <t>Limpeza química das tubulações</t>
  </si>
  <si>
    <t>Testes especiais com Nitrôgenio</t>
  </si>
  <si>
    <t>12.2</t>
  </si>
  <si>
    <t>Tarugo para posto embutido</t>
  </si>
  <si>
    <t>Válvula esfera de 1/2" - Alavanca Amarela</t>
  </si>
  <si>
    <t>Válvula esfera de 3/4" - Alavanca Amarela</t>
  </si>
  <si>
    <t>Válvula esfera de 1" - Alavanca Amarela</t>
  </si>
  <si>
    <t>Válvula esfera de 11/2" - Alavanca Amarela</t>
  </si>
  <si>
    <t>Válvula esfera de 2" - Alavanca Amarela</t>
  </si>
  <si>
    <t>Posto de oxigênio</t>
  </si>
  <si>
    <t>Posto ar medicinal</t>
  </si>
  <si>
    <t>Painel de alarme de oxigênio</t>
  </si>
  <si>
    <t>Painel de alarme de ar medicinal</t>
  </si>
  <si>
    <t>Painel de alarme de vácuo</t>
  </si>
  <si>
    <t>Montagem e pintura das redes</t>
  </si>
  <si>
    <t>12.3</t>
  </si>
  <si>
    <t>Caixas de seccionamento 40x40</t>
  </si>
  <si>
    <t>12.4</t>
  </si>
  <si>
    <t>RDI-3</t>
  </si>
  <si>
    <t>RDI-4</t>
  </si>
  <si>
    <t>RDI-6</t>
  </si>
  <si>
    <t>12.5</t>
  </si>
  <si>
    <t>central de ar completa</t>
  </si>
  <si>
    <t>12.6</t>
  </si>
  <si>
    <t>Manifold de Oxigênio 18+18</t>
  </si>
  <si>
    <t>Manifold de AR Medicinal 18+18</t>
  </si>
  <si>
    <t>Manifold de Oxido Nitroso 5+5</t>
  </si>
  <si>
    <t>elaboração de projeto</t>
  </si>
  <si>
    <t>montagem da central de ar medicinal</t>
  </si>
  <si>
    <t>montagem da central de vacuo</t>
  </si>
  <si>
    <t>montagem das centrais de cilindros</t>
  </si>
  <si>
    <t>13.0</t>
  </si>
  <si>
    <t>INSTALAÇÕES HIDRAULICAS</t>
  </si>
  <si>
    <t>13.2</t>
  </si>
  <si>
    <t>13.3</t>
  </si>
  <si>
    <t>13.4</t>
  </si>
  <si>
    <t>13.5</t>
  </si>
  <si>
    <t>13.8</t>
  </si>
  <si>
    <t>13.9</t>
  </si>
  <si>
    <t>13.10</t>
  </si>
  <si>
    <t>13.11</t>
  </si>
  <si>
    <t>13.13</t>
  </si>
  <si>
    <t>13.14</t>
  </si>
  <si>
    <t>13.15</t>
  </si>
  <si>
    <t>13.16</t>
  </si>
  <si>
    <t>13.17</t>
  </si>
  <si>
    <t>13.18</t>
  </si>
  <si>
    <t>13.20</t>
  </si>
  <si>
    <t>Assento para bacia sanitária com abertura frontal, para pessoas com mobilidade reduzida</t>
  </si>
  <si>
    <t>13.21</t>
  </si>
  <si>
    <t>13.22</t>
  </si>
  <si>
    <t>13.23</t>
  </si>
  <si>
    <t>13.24</t>
  </si>
  <si>
    <t>13.25</t>
  </si>
  <si>
    <t>13.26</t>
  </si>
  <si>
    <t>13.27</t>
  </si>
  <si>
    <t>13.28</t>
  </si>
  <si>
    <t>13.29</t>
  </si>
  <si>
    <t>13.30</t>
  </si>
  <si>
    <t>13.31</t>
  </si>
  <si>
    <t>13.32</t>
  </si>
  <si>
    <t>13.33</t>
  </si>
  <si>
    <t>13.34</t>
  </si>
  <si>
    <t>14.0</t>
  </si>
  <si>
    <t>DETECÇÃO,COMBATE E PREVENÇÃO Á INCENDIO</t>
  </si>
  <si>
    <t>14.5</t>
  </si>
  <si>
    <t>14.6</t>
  </si>
  <si>
    <t>14.7</t>
  </si>
  <si>
    <t>14.8</t>
  </si>
  <si>
    <t>14.9</t>
  </si>
  <si>
    <t>14.12</t>
  </si>
  <si>
    <t>14.13</t>
  </si>
  <si>
    <t>14.14</t>
  </si>
  <si>
    <t>14.16</t>
  </si>
  <si>
    <t>14.17</t>
  </si>
  <si>
    <t>14.18</t>
  </si>
  <si>
    <t>Painel de sinalização de bomba de incêndio, conforme norma NBR-13.714</t>
  </si>
  <si>
    <t>14.19</t>
  </si>
  <si>
    <t>Quadro eletrico para acionamento de bomba de incêndio automatico</t>
  </si>
  <si>
    <t>Detector de temperatura, termovelocimétrico, com led indicativo e base acoplada</t>
  </si>
  <si>
    <t>14.21</t>
  </si>
  <si>
    <t>14.22</t>
  </si>
  <si>
    <t>14.23</t>
  </si>
  <si>
    <t>14.24</t>
  </si>
  <si>
    <t>14.26</t>
  </si>
  <si>
    <t>14.27</t>
  </si>
  <si>
    <t>14.29</t>
  </si>
  <si>
    <t>14.32</t>
  </si>
  <si>
    <t>14.33</t>
  </si>
  <si>
    <t>Interface de Comunicação RS485</t>
  </si>
  <si>
    <t>pç</t>
  </si>
  <si>
    <t>14.34</t>
  </si>
  <si>
    <t>Controlador Audio Visual LSCISO</t>
  </si>
  <si>
    <t>14.35</t>
  </si>
  <si>
    <t>Módulo Input Unit</t>
  </si>
  <si>
    <t>14.36</t>
  </si>
  <si>
    <t>Fonte de Alimentação em carregador flutuador de 05 Ah de 24V</t>
  </si>
  <si>
    <t>14.37</t>
  </si>
  <si>
    <t>Cabo de comunicação de 8 vias</t>
  </si>
  <si>
    <t>15.0</t>
  </si>
  <si>
    <t>15.1</t>
  </si>
  <si>
    <t>16.0</t>
  </si>
  <si>
    <t>CONFORTO MECANICO,EQUIPAMENTOS E SISTEMAS</t>
  </si>
  <si>
    <t>16.1</t>
  </si>
  <si>
    <t>17.1</t>
  </si>
  <si>
    <t>SERVIÇOS</t>
  </si>
  <si>
    <t>ADMINISTRAÇÃO LOCAL</t>
  </si>
  <si>
    <t>Administração local</t>
  </si>
  <si>
    <t>PLANILHA RESUMO</t>
  </si>
  <si>
    <t xml:space="preserve">Item </t>
  </si>
  <si>
    <t>Descrição dos Serviços</t>
  </si>
  <si>
    <t>Valor Total</t>
  </si>
  <si>
    <t>%</t>
  </si>
  <si>
    <t xml:space="preserve">BDI </t>
  </si>
  <si>
    <t>TOTAL GERAL</t>
  </si>
  <si>
    <t xml:space="preserve">BDI  </t>
  </si>
  <si>
    <t>ADMINISTRAÇÃO</t>
  </si>
  <si>
    <t>CRONOGRAMA FISICO FINANCEIRO</t>
  </si>
  <si>
    <t>1ª</t>
  </si>
  <si>
    <t>2ª</t>
  </si>
  <si>
    <t>3ª</t>
  </si>
  <si>
    <t>4ª</t>
  </si>
  <si>
    <t>5ª</t>
  </si>
  <si>
    <t>6ª</t>
  </si>
  <si>
    <t>7ª</t>
  </si>
  <si>
    <t>8ª</t>
  </si>
  <si>
    <t>9ª</t>
  </si>
  <si>
    <t>10ª</t>
  </si>
  <si>
    <t>11ª</t>
  </si>
  <si>
    <t>12ª</t>
  </si>
  <si>
    <t>13ª</t>
  </si>
  <si>
    <t>14ª</t>
  </si>
  <si>
    <t>15ª</t>
  </si>
  <si>
    <t>16ª</t>
  </si>
  <si>
    <t>17ª</t>
  </si>
  <si>
    <t>18ª</t>
  </si>
  <si>
    <t>19ª</t>
  </si>
  <si>
    <t>20ª</t>
  </si>
  <si>
    <t>21ª</t>
  </si>
  <si>
    <t>22ª</t>
  </si>
  <si>
    <t>23ª</t>
  </si>
  <si>
    <t>24ª</t>
  </si>
  <si>
    <t>Serviços</t>
  </si>
  <si>
    <t>Contrato</t>
  </si>
  <si>
    <t>TOTAL ACUMULADO</t>
  </si>
  <si>
    <t>TOTAL GERAL ACUMULADO</t>
  </si>
  <si>
    <t>LOCAL:</t>
  </si>
  <si>
    <t xml:space="preserve">Av. Dr. Dante Pazzanese,500 - Vila Mariana - São Paulo/SP </t>
  </si>
  <si>
    <t>As Built</t>
  </si>
  <si>
    <t>U n</t>
  </si>
  <si>
    <t>Retirada de Elétrica ( luminárias, conduites, fiação, quadros, tomadas, interruptores, sistemas elétricos em geral)</t>
  </si>
  <si>
    <t>Hs</t>
  </si>
  <si>
    <t>Retirada de Hidráulica (prumadas, tubulações de AF, AQ, esgoto, AP, peças e metais sanitários registros,redes de vapor,ralos e afins)</t>
  </si>
  <si>
    <t>4.1</t>
  </si>
  <si>
    <t>4.2</t>
  </si>
  <si>
    <t>4.3</t>
  </si>
  <si>
    <t>4.4</t>
  </si>
  <si>
    <t>5.1</t>
  </si>
  <si>
    <t>11.1</t>
  </si>
  <si>
    <t>11.2</t>
  </si>
  <si>
    <t>11.3</t>
  </si>
  <si>
    <t>11.4</t>
  </si>
  <si>
    <t>13.1</t>
  </si>
  <si>
    <t>14.1</t>
  </si>
  <si>
    <t>14.2</t>
  </si>
  <si>
    <t>15.2</t>
  </si>
  <si>
    <t>COTAÇÃO 5</t>
  </si>
  <si>
    <t xml:space="preserve">Encabeçamento de porta em perfil U em ferro </t>
  </si>
  <si>
    <t>Porta de pvc flexivel dua folhas 5mm cinza com visor e proteção bate carrinho -1,60x2,10</t>
  </si>
  <si>
    <t>Porta de pvc flexivel dua folhas 5mm cinza com visor e proteção bate carrinho -0,80x2,10</t>
  </si>
  <si>
    <t>automação de porta de vidro composto por : motor,central, fonte, 04 carrinhos, correia dentada,roldana fixa,parafuso,caixa liga/desliga dois sendsor radar, trilho, pega vidro e dois guia de piso</t>
  </si>
  <si>
    <t>17.2</t>
  </si>
  <si>
    <t>18.1</t>
  </si>
  <si>
    <t>19.1</t>
  </si>
  <si>
    <t>19.2</t>
  </si>
  <si>
    <t>19.3</t>
  </si>
  <si>
    <t>20.1</t>
  </si>
  <si>
    <t>Expurgadeira</t>
  </si>
  <si>
    <t>SUBSTAÇÃO/TRANSFORMAÇÃO DE ENERGIA</t>
  </si>
  <si>
    <t>COTAÇÃO 20</t>
  </si>
  <si>
    <t>Intertravamento de Disjuntores c/ Bobina Elétrica</t>
  </si>
  <si>
    <t>Cabo de cobre de 70 mm², tensão de isolamento 8,7/15 kV - isolação EPR 90°C</t>
  </si>
  <si>
    <t>COTAÇÃO 21</t>
  </si>
  <si>
    <t>QGBT1 - NORMAL 380V - BL 1</t>
  </si>
  <si>
    <t>QGBT2 - NORMAL 380V - BL1</t>
  </si>
  <si>
    <t>QGBT - EMERGÊNCIA 380V - BL1</t>
  </si>
  <si>
    <t>QGBT - NORMAL 380V - BL2</t>
  </si>
  <si>
    <t>QGBT - EMERGÊNCIA 380V - BL2</t>
  </si>
  <si>
    <t>QGBT - NORMAL 220V - BL2</t>
  </si>
  <si>
    <t>QGBT - EMERGÊNCIA 220V - BL2</t>
  </si>
  <si>
    <t>COTAÇÃO 27</t>
  </si>
  <si>
    <t>Fornecimento Óleo Diesel S-10</t>
  </si>
  <si>
    <t>Litro</t>
  </si>
  <si>
    <t>S.01.000.080351</t>
  </si>
  <si>
    <t>Guindauto MUNCK M-640/18 com lança telescópica capacidade 3750 kg</t>
  </si>
  <si>
    <t>h</t>
  </si>
  <si>
    <t>COTAÇÃO 17</t>
  </si>
  <si>
    <t>Usina diesel Geradora-Grupo gerador compotência de 650/558 KVA, variação de + ou - 5% - completo</t>
  </si>
  <si>
    <t>COTAÇÃO 18</t>
  </si>
  <si>
    <t>Transformador de potência trifásico de 25 kVA, Fator K-13 Primário 380V Delta, Secundário 220/127V a seco com cabine</t>
  </si>
  <si>
    <t>COTAÇÃO 19</t>
  </si>
  <si>
    <t>COTAÇÃO 22</t>
  </si>
  <si>
    <t>Cubiculo de entrada/proteção com 02 saidas com seccionadora fusível , classe de tensão 13,8KV composto por células compactas SM6 padrão schneider, próprio para instalação abrigada</t>
  </si>
  <si>
    <t>COTAÇÃO 23</t>
  </si>
  <si>
    <t>No Break trifásico 100KVA, onda senoidal, autonomia de 10 minutos tensão de entrada 380 Trifásico, tensão de saída 380/220V trifásico em estrela c/ neutro</t>
  </si>
  <si>
    <t>COTAÇÃO 24</t>
  </si>
  <si>
    <t>No Break trifásico 60KVA, onda senoidal, autonomia de 10 minutos tensão de entrada 380 Trifásico, tensão de saída 380/220V trifásico em estrela c/ neutro</t>
  </si>
  <si>
    <t>COTAÇÃO 25</t>
  </si>
  <si>
    <t>COTAÇÃO 26</t>
  </si>
  <si>
    <t>Locação Grupo Gerador 1000KVA 380/220V Trifásico c/ Grupo Gerador de 1000KVA em Regime de Stand-By</t>
  </si>
  <si>
    <t>mês</t>
  </si>
  <si>
    <t>1.7</t>
  </si>
  <si>
    <t>2.8</t>
  </si>
  <si>
    <t>3.6</t>
  </si>
  <si>
    <t>3.9</t>
  </si>
  <si>
    <t>3.10</t>
  </si>
  <si>
    <t>3.11</t>
  </si>
  <si>
    <t>3.12</t>
  </si>
  <si>
    <t>3.13</t>
  </si>
  <si>
    <t>3.14</t>
  </si>
  <si>
    <t>3.15</t>
  </si>
  <si>
    <t>3.16</t>
  </si>
  <si>
    <t>3.17</t>
  </si>
  <si>
    <t>3.18</t>
  </si>
  <si>
    <t>3.19</t>
  </si>
  <si>
    <t>4.0</t>
  </si>
  <si>
    <t>4.5</t>
  </si>
  <si>
    <t>4.6</t>
  </si>
  <si>
    <t>4.7</t>
  </si>
  <si>
    <t>4.8</t>
  </si>
  <si>
    <t>5.0</t>
  </si>
  <si>
    <t>5.2</t>
  </si>
  <si>
    <t>6.6</t>
  </si>
  <si>
    <t>6.7</t>
  </si>
  <si>
    <t>6.11</t>
  </si>
  <si>
    <t>6.12</t>
  </si>
  <si>
    <t>6.13</t>
  </si>
  <si>
    <t>6.14</t>
  </si>
  <si>
    <t>6.15</t>
  </si>
  <si>
    <t>6.16</t>
  </si>
  <si>
    <t>7.3</t>
  </si>
  <si>
    <t>9.2</t>
  </si>
  <si>
    <t>9.4</t>
  </si>
  <si>
    <t>10.6</t>
  </si>
  <si>
    <t>10.7</t>
  </si>
  <si>
    <t>10.8</t>
  </si>
  <si>
    <t>11.5</t>
  </si>
  <si>
    <t>11.6</t>
  </si>
  <si>
    <t>11.7</t>
  </si>
  <si>
    <t>11.8</t>
  </si>
  <si>
    <t>12.7</t>
  </si>
  <si>
    <t>12.8</t>
  </si>
  <si>
    <t>12.9</t>
  </si>
  <si>
    <t>12.10</t>
  </si>
  <si>
    <t>12.11</t>
  </si>
  <si>
    <t>12.13</t>
  </si>
  <si>
    <t>12.15</t>
  </si>
  <si>
    <t>12.16</t>
  </si>
  <si>
    <t>12.17</t>
  </si>
  <si>
    <t>12.18</t>
  </si>
  <si>
    <t>12.19</t>
  </si>
  <si>
    <t>12.20</t>
  </si>
  <si>
    <t>12.21</t>
  </si>
  <si>
    <t>12.22</t>
  </si>
  <si>
    <t>12.23</t>
  </si>
  <si>
    <t>12.24</t>
  </si>
  <si>
    <t>12.25</t>
  </si>
  <si>
    <t>12.26</t>
  </si>
  <si>
    <t>12.27</t>
  </si>
  <si>
    <t>12.28</t>
  </si>
  <si>
    <t>12.29</t>
  </si>
  <si>
    <t>12.30</t>
  </si>
  <si>
    <t>12.31</t>
  </si>
  <si>
    <t>12.32</t>
  </si>
  <si>
    <t>2.9</t>
  </si>
  <si>
    <t>FUNDAÇÃO ESTRUTURA ESCORAMENTO CONTENÇÃO E DRENAGEM</t>
  </si>
  <si>
    <t>5.4</t>
  </si>
  <si>
    <t>Fundo nivelador para adrencia de revestimento,a base de polimeros</t>
  </si>
  <si>
    <t>ESTRUTURA EM MADEIRA,FERRO,ALUMINIO E CONCRETO</t>
  </si>
  <si>
    <t>Fornecimento e montagem de coifa em aço inoxadvel com limpeza automatica,com dimensão - 3000x780mm</t>
  </si>
  <si>
    <t>COMUNICAÇÃO VISUAL E SONORA</t>
  </si>
  <si>
    <t>Testes das redes de gases</t>
  </si>
  <si>
    <t>6.18</t>
  </si>
  <si>
    <t>6.21</t>
  </si>
  <si>
    <t>6.26</t>
  </si>
  <si>
    <t>8.9</t>
  </si>
  <si>
    <t>8.14</t>
  </si>
  <si>
    <t>8.15</t>
  </si>
  <si>
    <t>8.16</t>
  </si>
  <si>
    <t>8.17</t>
  </si>
  <si>
    <t>8.18</t>
  </si>
  <si>
    <t>8.19</t>
  </si>
  <si>
    <t>8.20</t>
  </si>
  <si>
    <t>8.21</t>
  </si>
  <si>
    <t>8.22</t>
  </si>
  <si>
    <t>8.24</t>
  </si>
  <si>
    <t>8.25</t>
  </si>
  <si>
    <t>8.26</t>
  </si>
  <si>
    <t>8.27</t>
  </si>
  <si>
    <t>8.28</t>
  </si>
  <si>
    <t>8.29</t>
  </si>
  <si>
    <t>8.31</t>
  </si>
  <si>
    <t>8.32</t>
  </si>
  <si>
    <t>8.33</t>
  </si>
  <si>
    <t>12.33</t>
  </si>
  <si>
    <t>12.34</t>
  </si>
  <si>
    <t>12.35</t>
  </si>
  <si>
    <t>12.36</t>
  </si>
  <si>
    <t>12.37</t>
  </si>
  <si>
    <t>12.38</t>
  </si>
  <si>
    <t>12.39</t>
  </si>
  <si>
    <t>12.40</t>
  </si>
  <si>
    <t>12.41</t>
  </si>
  <si>
    <t>12.42</t>
  </si>
  <si>
    <t>12.43</t>
  </si>
  <si>
    <t>12.44</t>
  </si>
  <si>
    <t>12.45</t>
  </si>
  <si>
    <t>12.46</t>
  </si>
  <si>
    <t>12.47</t>
  </si>
  <si>
    <t>12.48</t>
  </si>
  <si>
    <t>12.49</t>
  </si>
  <si>
    <t>12.50</t>
  </si>
  <si>
    <t>12.51</t>
  </si>
  <si>
    <t>12.52</t>
  </si>
  <si>
    <t>12.53</t>
  </si>
  <si>
    <t>12.54</t>
  </si>
  <si>
    <t>12.55</t>
  </si>
  <si>
    <t>12.56</t>
  </si>
  <si>
    <t>12.57</t>
  </si>
  <si>
    <t>12.58</t>
  </si>
  <si>
    <t>12.59</t>
  </si>
  <si>
    <t>12.60</t>
  </si>
  <si>
    <t>12.61</t>
  </si>
  <si>
    <t>12.62</t>
  </si>
  <si>
    <t>12.63</t>
  </si>
  <si>
    <t>12.64</t>
  </si>
  <si>
    <t>12.65</t>
  </si>
  <si>
    <t>12.66</t>
  </si>
  <si>
    <t>12.67</t>
  </si>
  <si>
    <t>12.68</t>
  </si>
  <si>
    <t>12.69</t>
  </si>
  <si>
    <t>12.70</t>
  </si>
  <si>
    <t>12.71</t>
  </si>
  <si>
    <t>12.72</t>
  </si>
  <si>
    <t>12.73</t>
  </si>
  <si>
    <t>12.74</t>
  </si>
  <si>
    <t>12.75</t>
  </si>
  <si>
    <t>12.76</t>
  </si>
  <si>
    <t>12.77</t>
  </si>
  <si>
    <t>12.78</t>
  </si>
  <si>
    <t>12.79</t>
  </si>
  <si>
    <t>12.80</t>
  </si>
  <si>
    <t>12.81</t>
  </si>
  <si>
    <t>12.82</t>
  </si>
  <si>
    <t>12.83</t>
  </si>
  <si>
    <t>12.84</t>
  </si>
  <si>
    <t>12.85</t>
  </si>
  <si>
    <t>12.86</t>
  </si>
  <si>
    <t>12.87</t>
  </si>
  <si>
    <t>12.88</t>
  </si>
  <si>
    <t>12.89</t>
  </si>
  <si>
    <t>12.90</t>
  </si>
  <si>
    <t>12.91</t>
  </si>
  <si>
    <t>12.92</t>
  </si>
  <si>
    <t>12.93</t>
  </si>
  <si>
    <t>12.94</t>
  </si>
  <si>
    <t>12.95</t>
  </si>
  <si>
    <t>12.96</t>
  </si>
  <si>
    <t>12.97</t>
  </si>
  <si>
    <t>12.98</t>
  </si>
  <si>
    <t>12.99</t>
  </si>
  <si>
    <t>12.100</t>
  </si>
  <si>
    <t>12.101</t>
  </si>
  <si>
    <t>12.102</t>
  </si>
  <si>
    <t>12.103</t>
  </si>
  <si>
    <t>12.104</t>
  </si>
  <si>
    <t>12.105</t>
  </si>
  <si>
    <t>12.106</t>
  </si>
  <si>
    <t>12.107</t>
  </si>
  <si>
    <t>12.108</t>
  </si>
  <si>
    <t>12.109</t>
  </si>
  <si>
    <t>13.6</t>
  </si>
  <si>
    <t>13.7</t>
  </si>
  <si>
    <t>13.12</t>
  </si>
  <si>
    <t>13.19</t>
  </si>
  <si>
    <t>14.3</t>
  </si>
  <si>
    <t>14.4</t>
  </si>
  <si>
    <t>14.25</t>
  </si>
  <si>
    <t>14.38</t>
  </si>
  <si>
    <t>14.39</t>
  </si>
  <si>
    <t>14.41</t>
  </si>
  <si>
    <t>14.42</t>
  </si>
  <si>
    <t>14.43</t>
  </si>
  <si>
    <t>14.44</t>
  </si>
  <si>
    <t>14.45</t>
  </si>
  <si>
    <t>14.46</t>
  </si>
  <si>
    <t>14.47</t>
  </si>
  <si>
    <t>14.48</t>
  </si>
  <si>
    <t>14.49</t>
  </si>
  <si>
    <t>14.50</t>
  </si>
  <si>
    <t>14.51</t>
  </si>
  <si>
    <t>14.52</t>
  </si>
  <si>
    <t>14.53</t>
  </si>
  <si>
    <t>14.54</t>
  </si>
  <si>
    <t>14.55</t>
  </si>
  <si>
    <t>14.56</t>
  </si>
  <si>
    <t>14.57</t>
  </si>
  <si>
    <t>14.58</t>
  </si>
  <si>
    <t>14.59</t>
  </si>
  <si>
    <t>14.60</t>
  </si>
  <si>
    <t>14.61</t>
  </si>
  <si>
    <t>14.62</t>
  </si>
  <si>
    <t>14.63</t>
  </si>
  <si>
    <t>14.64</t>
  </si>
  <si>
    <t>14.65</t>
  </si>
  <si>
    <t>14.66</t>
  </si>
  <si>
    <t>14.67</t>
  </si>
  <si>
    <t>14.68</t>
  </si>
  <si>
    <t>14.69</t>
  </si>
  <si>
    <t>14.70</t>
  </si>
  <si>
    <t>14.71</t>
  </si>
  <si>
    <t>14.72</t>
  </si>
  <si>
    <t>14.73</t>
  </si>
  <si>
    <t>14.74</t>
  </si>
  <si>
    <t>14.75</t>
  </si>
  <si>
    <t>14.76</t>
  </si>
  <si>
    <t>14.77</t>
  </si>
  <si>
    <t>14.78</t>
  </si>
  <si>
    <t>14.79</t>
  </si>
  <si>
    <t>14.80</t>
  </si>
  <si>
    <t>14.81</t>
  </si>
  <si>
    <t>14.82</t>
  </si>
  <si>
    <t>14.83</t>
  </si>
  <si>
    <t>15.3</t>
  </si>
  <si>
    <t>15.4</t>
  </si>
  <si>
    <t>15.5</t>
  </si>
  <si>
    <t>15.6</t>
  </si>
  <si>
    <t>15.7</t>
  </si>
  <si>
    <t>15.8</t>
  </si>
  <si>
    <t>15.9</t>
  </si>
  <si>
    <t>15.10</t>
  </si>
  <si>
    <t>15.11</t>
  </si>
  <si>
    <t>15.12</t>
  </si>
  <si>
    <t>15.13</t>
  </si>
  <si>
    <t>15.14</t>
  </si>
  <si>
    <t>15.15</t>
  </si>
  <si>
    <t>15.16</t>
  </si>
  <si>
    <t>15.17</t>
  </si>
  <si>
    <t>15.18</t>
  </si>
  <si>
    <t>15.19</t>
  </si>
  <si>
    <t>15.21</t>
  </si>
  <si>
    <t>15.22</t>
  </si>
  <si>
    <t>15.23</t>
  </si>
  <si>
    <t>15.24</t>
  </si>
  <si>
    <t>15.25</t>
  </si>
  <si>
    <t>15.26</t>
  </si>
  <si>
    <t>15.27</t>
  </si>
  <si>
    <t>15.28</t>
  </si>
  <si>
    <t>15.29</t>
  </si>
  <si>
    <t>15.30</t>
  </si>
  <si>
    <t>15.31</t>
  </si>
  <si>
    <t>15.32</t>
  </si>
  <si>
    <t>15.33</t>
  </si>
  <si>
    <t>15.34</t>
  </si>
  <si>
    <t>15.35</t>
  </si>
  <si>
    <t>15.36</t>
  </si>
  <si>
    <t>15.37</t>
  </si>
  <si>
    <t>15.38</t>
  </si>
  <si>
    <t>15.39</t>
  </si>
  <si>
    <t>17.0</t>
  </si>
  <si>
    <t>18.0</t>
  </si>
  <si>
    <t>19.4</t>
  </si>
  <si>
    <t>19.5</t>
  </si>
  <si>
    <t>19.6</t>
  </si>
  <si>
    <t>19.7</t>
  </si>
  <si>
    <t>19.8</t>
  </si>
  <si>
    <t>19.9</t>
  </si>
  <si>
    <t>19.10</t>
  </si>
  <si>
    <t>19.11</t>
  </si>
  <si>
    <t>19.12</t>
  </si>
  <si>
    <t>19.13</t>
  </si>
  <si>
    <t>19.14</t>
  </si>
  <si>
    <t>19.15</t>
  </si>
  <si>
    <t>19.16</t>
  </si>
  <si>
    <t>19.17</t>
  </si>
  <si>
    <t>19.18</t>
  </si>
  <si>
    <t>19.19</t>
  </si>
  <si>
    <t>19.21</t>
  </si>
  <si>
    <t>19.22</t>
  </si>
  <si>
    <t>19.23</t>
  </si>
  <si>
    <t>19.24</t>
  </si>
  <si>
    <t>19.25</t>
  </si>
  <si>
    <t>19.26</t>
  </si>
  <si>
    <t>19.27</t>
  </si>
  <si>
    <t>19.28</t>
  </si>
  <si>
    <t>19.29</t>
  </si>
  <si>
    <t>19.30</t>
  </si>
  <si>
    <t>19.31</t>
  </si>
  <si>
    <t>19.32</t>
  </si>
  <si>
    <t>19.33</t>
  </si>
  <si>
    <t>19.34</t>
  </si>
  <si>
    <t>19.35</t>
  </si>
  <si>
    <t>19.36</t>
  </si>
  <si>
    <t>19.37</t>
  </si>
  <si>
    <t>19.38</t>
  </si>
  <si>
    <t>19.39</t>
  </si>
  <si>
    <t>19.40</t>
  </si>
  <si>
    <t>19.41</t>
  </si>
  <si>
    <t>19.42</t>
  </si>
  <si>
    <t>19.43</t>
  </si>
  <si>
    <t>19.44</t>
  </si>
  <si>
    <t>19.45</t>
  </si>
  <si>
    <t>19.46</t>
  </si>
  <si>
    <t>19.47</t>
  </si>
  <si>
    <t>20.0</t>
  </si>
  <si>
    <t>19.0</t>
  </si>
  <si>
    <t>1.8</t>
  </si>
  <si>
    <t>1.9</t>
  </si>
  <si>
    <t>1.10</t>
  </si>
  <si>
    <t>1.11</t>
  </si>
  <si>
    <t>1.12</t>
  </si>
  <si>
    <t>1.13</t>
  </si>
  <si>
    <t>3.20</t>
  </si>
  <si>
    <t xml:space="preserve">Conjunto de atenuador de ruido para instalação em sala de alvenaria projetados para redução do nivel de ruido para 85dB(A) @1,50m 75dB (A) @ 7,00m </t>
  </si>
  <si>
    <t xml:space="preserve">Quadro de Transferência Automático QTA </t>
  </si>
  <si>
    <t>19.48</t>
  </si>
  <si>
    <t>19.49</t>
  </si>
  <si>
    <t>19.50</t>
  </si>
  <si>
    <t>19.51</t>
  </si>
  <si>
    <t>19.52</t>
  </si>
  <si>
    <t>19.53</t>
  </si>
  <si>
    <t>19.54</t>
  </si>
  <si>
    <t>19.55</t>
  </si>
  <si>
    <t>5.5</t>
  </si>
  <si>
    <t>5.6</t>
  </si>
  <si>
    <t>5.7</t>
  </si>
  <si>
    <t>12.110</t>
  </si>
  <si>
    <t>12.111</t>
  </si>
  <si>
    <t>12.112</t>
  </si>
  <si>
    <t>12.113</t>
  </si>
  <si>
    <t>12.114</t>
  </si>
  <si>
    <t>12.115</t>
  </si>
  <si>
    <t>12.116</t>
  </si>
  <si>
    <t>12.117</t>
  </si>
  <si>
    <t>12.118</t>
  </si>
  <si>
    <t>12.119</t>
  </si>
  <si>
    <t>12.120</t>
  </si>
  <si>
    <t>12.121</t>
  </si>
  <si>
    <t>12.122</t>
  </si>
  <si>
    <t>12.123</t>
  </si>
  <si>
    <t>12.124</t>
  </si>
  <si>
    <t>12.125</t>
  </si>
  <si>
    <t>12.126</t>
  </si>
  <si>
    <t>12.127</t>
  </si>
  <si>
    <t>12.128</t>
  </si>
  <si>
    <t>12.129</t>
  </si>
  <si>
    <t>12.130</t>
  </si>
  <si>
    <t>12.131</t>
  </si>
  <si>
    <t>12.132</t>
  </si>
  <si>
    <t>12.133</t>
  </si>
  <si>
    <t>12.134</t>
  </si>
  <si>
    <t>12.135</t>
  </si>
  <si>
    <t>12.136</t>
  </si>
  <si>
    <t>12.137</t>
  </si>
  <si>
    <t>12.138</t>
  </si>
  <si>
    <t>12.139</t>
  </si>
  <si>
    <t>12.140</t>
  </si>
  <si>
    <t>12.141</t>
  </si>
  <si>
    <t>12.142</t>
  </si>
  <si>
    <t>12.143</t>
  </si>
  <si>
    <t>12.144</t>
  </si>
  <si>
    <t>12.145</t>
  </si>
  <si>
    <t>12.146</t>
  </si>
  <si>
    <t>12.147</t>
  </si>
  <si>
    <t>12.148</t>
  </si>
  <si>
    <t>12.149</t>
  </si>
  <si>
    <t>12.150</t>
  </si>
  <si>
    <t>12.151</t>
  </si>
  <si>
    <t>12.152</t>
  </si>
  <si>
    <t>12.153</t>
  </si>
  <si>
    <t>18.2</t>
  </si>
  <si>
    <t>COTAÇÃO 1</t>
  </si>
  <si>
    <t>COTAÇÃO 2</t>
  </si>
  <si>
    <t>COTAÇÃO 3</t>
  </si>
  <si>
    <t>COTAÇÃO 4</t>
  </si>
  <si>
    <t>COTAÇÃO 6</t>
  </si>
  <si>
    <t>COTAÇÃO  7</t>
  </si>
  <si>
    <t>COTAÇÃO 8</t>
  </si>
  <si>
    <t>COTAÇÃO 10</t>
  </si>
  <si>
    <t>COTAÇÃO 11</t>
  </si>
  <si>
    <t>COTAÇÃO 12</t>
  </si>
  <si>
    <t>COTAÇÃO 13</t>
  </si>
  <si>
    <t>COTAÇÃO 14</t>
  </si>
  <si>
    <t>COTAÇÃO 15</t>
  </si>
  <si>
    <t>COTAÇÃO 16</t>
  </si>
  <si>
    <t>COTAÇÃO 28</t>
  </si>
  <si>
    <t>COTAÇÃO 29</t>
  </si>
  <si>
    <t>COTAÇÃO 30</t>
  </si>
  <si>
    <t>COTAÇÃO 31</t>
  </si>
  <si>
    <t>COTAÇÃO 32</t>
  </si>
  <si>
    <t>COTAÇÃO 33</t>
  </si>
  <si>
    <t>COTAÇÃO 34</t>
  </si>
  <si>
    <t>COTAÇÃO 35</t>
  </si>
  <si>
    <t>COTAÇÃO 36</t>
  </si>
  <si>
    <t>COTAÇÃO 37</t>
  </si>
  <si>
    <t>COTAÇÃO 38</t>
  </si>
  <si>
    <t>COTAÇÃO 39</t>
  </si>
  <si>
    <t>COTAÇÃO 40</t>
  </si>
  <si>
    <t>COTAÇÃO 41</t>
  </si>
  <si>
    <t>COTAÇÃO 42</t>
  </si>
  <si>
    <t>COTAÇÃO 43</t>
  </si>
  <si>
    <t>COTAÇÃO 44</t>
  </si>
  <si>
    <t>COTAÇÃO 47</t>
  </si>
  <si>
    <t>COTAÇÃO 48</t>
  </si>
  <si>
    <t>COTAÇÃO 49</t>
  </si>
  <si>
    <t>COTAÇÃO 50</t>
  </si>
  <si>
    <t>COTAÇÃO 51</t>
  </si>
  <si>
    <t>COTAÇÃO 52</t>
  </si>
  <si>
    <t>COTAÇÃO 53</t>
  </si>
  <si>
    <t>COTAÇÃO 54</t>
  </si>
  <si>
    <t>COTAÇÃO 55</t>
  </si>
  <si>
    <t>COTAÇÃO 56</t>
  </si>
  <si>
    <t>COTAÇÃO 57</t>
  </si>
  <si>
    <t>COTAÇÃO 58</t>
  </si>
  <si>
    <t>COTAÇÃO 59</t>
  </si>
  <si>
    <t>COTAÇÃO 60</t>
  </si>
  <si>
    <t>COTAÇÃO 61</t>
  </si>
  <si>
    <t>COTAÇÃO 62</t>
  </si>
  <si>
    <t>COTAÇÃO 63</t>
  </si>
  <si>
    <t>COTAÇÃO 64</t>
  </si>
  <si>
    <t>COTAÇÃO 65</t>
  </si>
  <si>
    <t>COTAÇÃO 66</t>
  </si>
  <si>
    <t>COTAÇÃO 67</t>
  </si>
  <si>
    <t>COTAÇÃO 68</t>
  </si>
  <si>
    <t>COTAÇÃO 69</t>
  </si>
  <si>
    <t>COTAÇÃO 70</t>
  </si>
  <si>
    <t>COTAÇÃO 71</t>
  </si>
  <si>
    <t>COTAÇÃO 72</t>
  </si>
  <si>
    <t>COTAÇÃO 73</t>
  </si>
  <si>
    <t>COTAÇÃO 74</t>
  </si>
  <si>
    <t>Testes e comissionamentos</t>
  </si>
  <si>
    <t xml:space="preserve">TOTAL  </t>
  </si>
  <si>
    <t>TOTAL COM BDI</t>
  </si>
  <si>
    <t xml:space="preserve">Dispositivo Supervisor de Isolamento DSI </t>
  </si>
  <si>
    <t>Transformador de potência trifásico de 1000 kVA, Fator K-13 Primário 380V Delta, Secundário 220/127V a seco com cabine</t>
  </si>
  <si>
    <t>25ª</t>
  </si>
  <si>
    <t>26ª</t>
  </si>
  <si>
    <t>27ª</t>
  </si>
  <si>
    <t>28ª</t>
  </si>
  <si>
    <t>29ª</t>
  </si>
  <si>
    <t>30ª</t>
  </si>
  <si>
    <t>31ª</t>
  </si>
  <si>
    <t>32ª</t>
  </si>
  <si>
    <t>33ª</t>
  </si>
  <si>
    <t>34ª</t>
  </si>
  <si>
    <t>35ª</t>
  </si>
  <si>
    <t>36ª</t>
  </si>
  <si>
    <t>Obra de Ampliação, Reforma Geral e Adequação dos seguintes ambientes: Pavimento Superior do Bloco 01A (eixo 15 ao 23), Subestação de Transformação e Distribuição de Energia, Reforma SAME/AMBULATÓRIO (Térreo - Bloco 01), Reforma do Laboratório e Farmácia Pavimento (Superior Bloco - 01), Construção da Lanchonete (Entre Cobertura Bloco 02 e Auditório Principal ), Reforma e Adequação 4º e 5º Pavimentos (Bloco 03), Adequação de Rampas de Acessibilidade, Pavimentação e Calçadas Internas do Instituto Dante Pazzanese de Cardiologia.</t>
  </si>
  <si>
    <t>Travessia método não destrutivo para tubo de 160mm</t>
  </si>
  <si>
    <t>Chiller parafuso 120 TR, modelo de referencia Carrier, 380v/3Ø/60Hz - bloco 1</t>
  </si>
  <si>
    <t>Chiller parafuso 15 TR, modelo de referencia Carrier, 380v/3Ø/60Hz - bloco 1A</t>
  </si>
  <si>
    <t>Chiller parafuso 180 TR, modelo de referencia Carrier, 380v/3Ø/60Hz - bloco 3</t>
  </si>
  <si>
    <t>Chiller parafuso 15 TR, modelo de referencia Carrier, 380v/3Ø/60Hz - Lanchonete</t>
  </si>
  <si>
    <t>Bomba de agua gelada secundaria, modelo de referencia KSB MEGABLOC, vazão 65 m3/h- 380v/3Ø/60HZ, bloco 1</t>
  </si>
  <si>
    <t>Bomba de agua gelada secundaria, modelo de referencia KSB MEGABLOC, vazão 33 m3/h- 380v/3Ø/60HZ, bloco 1A</t>
  </si>
  <si>
    <t>Bomba de agua gelada secundaria, modelo de referencia KSB MEGABLOC, vazão 98 m3/h- 380v/3Ø/60HZ, bloco 3</t>
  </si>
  <si>
    <t>Bomba de agua gelada secundaria, modelo de referencia KSB MEGABLOC, vazão 16 m3/h- 380v/3Ø/60HZ, Lanchonete</t>
  </si>
  <si>
    <t>Unidades Condicionadoras de Ar tipo Fancoil hospitalar - filtro G4+F8, painel elétrico integrado, controle integrado, etc.
(filtragem absoluta e/ou umidificador de ar, quando aplicável) - bloco 1</t>
  </si>
  <si>
    <t>Unidades Condicionadoras de Ar tipo Fancoil hospitalar - filtro G4+F8, painel elétrico integrado, controle integrado, etc.
(filtragem absoluta e/ou umidificador de ar, quando aplicável) - bloco 1A</t>
  </si>
  <si>
    <t>Unidades Condicionadoras de Ar tipo Fancoil hospitalar - filtro G4+F8, painel elétrico integrado, controle integrado, etc.
(filtragem absoluta e/ou umidificador de ar, quando aplicável) - bloco 3</t>
  </si>
  <si>
    <t>Unidades Condicionadoras de Ar tipo fancolete hospitalar - filtro G4+F8, painel elétrico integrado, controle integrado, etc. - bloco
3</t>
  </si>
  <si>
    <t>Unidades Condicionadoras de Ar tipo fancolete convencional cassete - lanchonete</t>
  </si>
  <si>
    <t>Ventilador centrifugo modelo referência Projelmec</t>
  </si>
  <si>
    <t>18.8</t>
  </si>
  <si>
    <t>18.3</t>
  </si>
  <si>
    <t>18.4</t>
  </si>
  <si>
    <t>18.5</t>
  </si>
  <si>
    <t>18.6</t>
  </si>
  <si>
    <t>18.7</t>
  </si>
  <si>
    <t>18.9</t>
  </si>
  <si>
    <t>18.10</t>
  </si>
  <si>
    <t>18.11</t>
  </si>
  <si>
    <t>18.12</t>
  </si>
  <si>
    <t>18.13</t>
  </si>
  <si>
    <t>18.14</t>
  </si>
  <si>
    <t>18.15</t>
  </si>
  <si>
    <t>18.16</t>
  </si>
  <si>
    <t>18.17</t>
  </si>
  <si>
    <t>18.18</t>
  </si>
  <si>
    <t>18.19</t>
  </si>
  <si>
    <t>18.20</t>
  </si>
  <si>
    <t>18.21</t>
  </si>
  <si>
    <t>18.22</t>
  </si>
  <si>
    <t>18.23</t>
  </si>
  <si>
    <t>18.24</t>
  </si>
  <si>
    <t>18.25</t>
  </si>
  <si>
    <t>18.26</t>
  </si>
  <si>
    <t>18.27</t>
  </si>
  <si>
    <t>18.28</t>
  </si>
  <si>
    <t>18.29</t>
  </si>
  <si>
    <t>18.30</t>
  </si>
  <si>
    <t>18.31</t>
  </si>
  <si>
    <t>18.32</t>
  </si>
  <si>
    <t>18.33</t>
  </si>
  <si>
    <t>18.34</t>
  </si>
  <si>
    <t>18.35</t>
  </si>
  <si>
    <t>18.36</t>
  </si>
  <si>
    <t>18.37</t>
  </si>
  <si>
    <t>18.38</t>
  </si>
  <si>
    <t>18.39</t>
  </si>
  <si>
    <t>REDE HIDRAULICA (tubos, isolamentos, cavaletes hidráulicos, conexões, acessórios, válvulas,
suportes e etc.)</t>
  </si>
  <si>
    <t>Difusor 4 vias com registro, modelo de referencia Trox ADLQ-AG tamanho 2</t>
  </si>
  <si>
    <t>Difusor 4 vias com registro, modelo de referencia Trox ADLQ-AG tamanho 3</t>
  </si>
  <si>
    <t>Difusor 4 vias com registro, modelo de referencia Trox ADLQ-AG tamanho 4</t>
  </si>
  <si>
    <t>Difusor 4 vias com registro, modelo de referencia Trox ADLQ-AG tamanho 5</t>
  </si>
  <si>
    <t>Grelha de insuflamento, modelo de referencia Trox VAT-DG tamanho 525 x 525 mm</t>
  </si>
  <si>
    <t>Grelha de insuflamento, modelo de referencia Trox VAT-DG tamanho 525 x 325 mm</t>
  </si>
  <si>
    <t>Grelha de insuflamento, modelo de referencia Trox VAT-DG tamanho 325 x 165 mm</t>
  </si>
  <si>
    <t>Grelha de insuflamento, modelo de referencia Trox VAT-DG tamanho 225 x 125 mm</t>
  </si>
  <si>
    <t>Grelha de retorno, modelo de referencia Trox AR-AG tamanho 225 x 125 mm</t>
  </si>
  <si>
    <t>Grelha de retorno, modelo de referencia Trox AR-AG tamanho 225 x 165 mm</t>
  </si>
  <si>
    <t>Grelha de retorno, modelo de referencia Trox AR-AG tamanho 325 x 225 mm</t>
  </si>
  <si>
    <t>Grelha de retorno, modelo de referencia Trox AR-AG tamanho 325 x 165 mm</t>
  </si>
  <si>
    <t>Grelha de retorno, modelo de referencia Trox AR-AG tamanho 625 x 225 mm</t>
  </si>
  <si>
    <t>Grelha de retorno, modelo de referencia Trox AR-AG tamanho 625 x 325 mm</t>
  </si>
  <si>
    <t>Grelha de retorno, modelo de referencia Trox AR-AG tamanho 825 x 325 mm</t>
  </si>
  <si>
    <t>Grelha de retorno, modelo de referencia Trox AR-AG tamanho 825 x 425 mm</t>
  </si>
  <si>
    <t>Grelha de porta , modelo de referencia Trox AGS-T tamanho 325 x 225 mm</t>
  </si>
  <si>
    <t>Registro de regulagem modelo de referencia Trox RL-B tamanho 300 x 150 mm</t>
  </si>
  <si>
    <t>Registro de regulagem modelo de referencia Trox RL-B tamanho 300 x 100 mm</t>
  </si>
  <si>
    <t>Registro de regulagem modelo de referencia Trox RL-B tamanho 200 x 150 mm</t>
  </si>
  <si>
    <t>Registro de regulagem modelo de referencia Trox RL-B tamanho 200 x 200 mm</t>
  </si>
  <si>
    <t>REDE DE DUTOS (chapas, isolamentos, acessórios, suportes e etc.)</t>
  </si>
  <si>
    <t>Quadros E Interligações Elétricas</t>
  </si>
  <si>
    <t>Mão De Obra</t>
  </si>
  <si>
    <t>COTAÇÃO 75</t>
  </si>
  <si>
    <t>COTAÇÃO 76</t>
  </si>
  <si>
    <t>COTAÇÃO 77</t>
  </si>
  <si>
    <t>COTAÇÃO 78</t>
  </si>
  <si>
    <t>COTAÇÃO 79</t>
  </si>
  <si>
    <t>COTAÇÃO 80</t>
  </si>
  <si>
    <t>COTAÇÃO 81</t>
  </si>
  <si>
    <t>COTAÇÃO 82</t>
  </si>
  <si>
    <t>COTAÇÃO 83</t>
  </si>
  <si>
    <t>COTAÇÃO 84</t>
  </si>
  <si>
    <t>COTAÇÃO 85</t>
  </si>
  <si>
    <t>COTAÇÃO 86</t>
  </si>
  <si>
    <t>COTAÇÃO 87</t>
  </si>
  <si>
    <t>COTAÇÃO 88</t>
  </si>
  <si>
    <t>COTAÇÃO 89</t>
  </si>
  <si>
    <t>COTAÇÃO 90</t>
  </si>
  <si>
    <t>COTAÇÃO 91</t>
  </si>
  <si>
    <t>COTAÇÃO 92</t>
  </si>
  <si>
    <t>COTAÇÃO 95</t>
  </si>
  <si>
    <t>COTAÇÃO 96</t>
  </si>
  <si>
    <t>COTAÇÃO 97</t>
  </si>
  <si>
    <t>COTAÇÃO 98</t>
  </si>
  <si>
    <t>COTAÇÃO 99</t>
  </si>
  <si>
    <t>COTAÇÃO 100</t>
  </si>
  <si>
    <t>COTAÇÃO 101</t>
  </si>
  <si>
    <t>COTAÇÃO 103</t>
  </si>
  <si>
    <t>COTAÇÃO 104</t>
  </si>
  <si>
    <t>COTAÇÃO 105</t>
  </si>
  <si>
    <t>COTAÇÃO 106</t>
  </si>
  <si>
    <t>COTAÇÃO 107</t>
  </si>
  <si>
    <t>COTAÇÃO 108</t>
  </si>
  <si>
    <t>COTAÇÃO 109</t>
  </si>
  <si>
    <t>COTAÇÃO 110</t>
  </si>
  <si>
    <t>COTAÇÃO 111</t>
  </si>
  <si>
    <t>COTAÇÃO 112</t>
  </si>
  <si>
    <t>21.0</t>
  </si>
  <si>
    <t>DRENAGEM</t>
  </si>
  <si>
    <t>06.02.020</t>
  </si>
  <si>
    <t>07.11.040</t>
  </si>
  <si>
    <t>54.01.010</t>
  </si>
  <si>
    <t>06.14.020</t>
  </si>
  <si>
    <t>05.08.120</t>
  </si>
  <si>
    <t>07.10.020</t>
  </si>
  <si>
    <t>05.09.007</t>
  </si>
  <si>
    <t>11.18.040</t>
  </si>
  <si>
    <t>54.01.200</t>
  </si>
  <si>
    <t>54.01.220</t>
  </si>
  <si>
    <t>54.03.200</t>
  </si>
  <si>
    <t>10.02.020</t>
  </si>
  <si>
    <t>54.06.040</t>
  </si>
  <si>
    <t>54.06.020</t>
  </si>
  <si>
    <t>54.06.170</t>
  </si>
  <si>
    <t>54.06.110</t>
  </si>
  <si>
    <t>30.06.110</t>
  </si>
  <si>
    <t>49.12.010</t>
  </si>
  <si>
    <t>49.12.058</t>
  </si>
  <si>
    <t>49.12.110</t>
  </si>
  <si>
    <t>49.06.460</t>
  </si>
  <si>
    <t>46.12.320</t>
  </si>
  <si>
    <t>46.12.260</t>
  </si>
  <si>
    <t>Escavação manual em solo de 1ª e 2ª categoria em vala ou cava até 1,5 m</t>
  </si>
  <si>
    <t>Reaterro compactado mecanizado de vala ou cava com rolo, mínimo de 95% PN</t>
  </si>
  <si>
    <t>Regularização e compactação mecanizada de superfície, sem controle do proctor normal</t>
  </si>
  <si>
    <t>Carga manual de solo</t>
  </si>
  <si>
    <t>Transporte de entulho, para distâncias superiores ao 15° km até o 20° km</t>
  </si>
  <si>
    <t>Espalhamento de solo em bota-fora com compactação sem controle</t>
  </si>
  <si>
    <t>Taxa de destinação de resíduo sólido em aterro, tipo solo/terra</t>
  </si>
  <si>
    <t>Lastro de pedra britada</t>
  </si>
  <si>
    <t>Base de macadame hidráulico</t>
  </si>
  <si>
    <t>Base de bica corrida</t>
  </si>
  <si>
    <t>Concreto asfáltico usinado a quente - Binder</t>
  </si>
  <si>
    <t>Armadura em tela soldada de aço</t>
  </si>
  <si>
    <t>Guia pré-moldada reta tipo PMSP 100 - fck 25 MPa</t>
  </si>
  <si>
    <t>Guia pré-moldada curva tipo PMSP 100 - fck 25 MPa</t>
  </si>
  <si>
    <t>Sarjeta ou sarjetão moldado no local, tipo PMSP em concreto com fck 25 MPa</t>
  </si>
  <si>
    <t>Base em concreto com fck de 25 MPa, para guias, sarjetas ou sarjetões</t>
  </si>
  <si>
    <t>Sinalização com pictograma para vaga de estacionamento, com faixas demarcatórias</t>
  </si>
  <si>
    <t>Boca de lobo simples tipo PMSP com tampa de concreto</t>
  </si>
  <si>
    <t>Boca de leão simples tipo PMSP com grelha</t>
  </si>
  <si>
    <t>Poço de visita de 1,60 x 1,60 x 1,60 m - tipo PMSP</t>
  </si>
  <si>
    <t>Tampão em ferro fundido de 600 x 600 mm, classe B 125 (ruptura &gt; 125 kN)</t>
  </si>
  <si>
    <t>Tubo de concreto (PA-1), DN= 300mm</t>
  </si>
  <si>
    <t>Tubo de concreto (PA-1), DN= 400mm</t>
  </si>
  <si>
    <t>03.01.240</t>
  </si>
  <si>
    <t>3.21</t>
  </si>
  <si>
    <t>03.01.260</t>
  </si>
  <si>
    <t>03.07.010</t>
  </si>
  <si>
    <t>3.22</t>
  </si>
  <si>
    <t>3.23</t>
  </si>
  <si>
    <t>04.40.010</t>
  </si>
  <si>
    <t>20.2</t>
  </si>
  <si>
    <t>20.3</t>
  </si>
  <si>
    <t>20.4</t>
  </si>
  <si>
    <t>20.5</t>
  </si>
  <si>
    <t>20.6</t>
  </si>
  <si>
    <t>20.7</t>
  </si>
  <si>
    <t>20.8</t>
  </si>
  <si>
    <t>20.9</t>
  </si>
  <si>
    <t>20.10</t>
  </si>
  <si>
    <t>20.11</t>
  </si>
  <si>
    <t>20.12</t>
  </si>
  <si>
    <t>20.13</t>
  </si>
  <si>
    <t>20.14</t>
  </si>
  <si>
    <t>20.15</t>
  </si>
  <si>
    <t>20.16</t>
  </si>
  <si>
    <t>20.17</t>
  </si>
  <si>
    <t>20.18</t>
  </si>
  <si>
    <t>20.19</t>
  </si>
  <si>
    <t>20.20</t>
  </si>
  <si>
    <t>20.21</t>
  </si>
  <si>
    <t>20.22</t>
  </si>
  <si>
    <t>20.23</t>
  </si>
  <si>
    <t>20.24</t>
  </si>
  <si>
    <t xml:space="preserve">Fonte: </t>
  </si>
  <si>
    <t>Demolição mecanizada de pavimento ou piso em concreto, inclusive fragmentação, carregamento, transporte até 1 quilômetro e descarregamento</t>
  </si>
  <si>
    <t>Demolição mecanizada de sarjeta ou sarjetão, inclusive fragmentação, carregamento, transporte até 1 quilômetro e descarregamento</t>
  </si>
  <si>
    <t>Demolição (levantamento) mecanizada de pavimento asfáltico, inclusive carregamento, transporte até 1 quilômetro e descarregamento</t>
  </si>
  <si>
    <t>Retirada manual de guia pré-moldada, inclusive limpeza, carregamento, transporte até 1 quilômetro e descarregamento</t>
  </si>
  <si>
    <t>Forro em painéis de gesso acartonado, acabamento liso com película em PVC - removível</t>
  </si>
  <si>
    <t>33.11.050</t>
  </si>
  <si>
    <t>Esmalte à base água em superfície metálica, inclusive preparo</t>
  </si>
  <si>
    <t>22.0</t>
  </si>
  <si>
    <t>EQUIPAMENTO</t>
  </si>
  <si>
    <t>EQUIPAMENTOS</t>
  </si>
  <si>
    <t>COMPOSIÇÃO 01</t>
  </si>
  <si>
    <t>COMPOSIÇÃO 02</t>
  </si>
  <si>
    <t>COMPOSIÇÃO 03</t>
  </si>
  <si>
    <t>COMPOSIÇÃO 04</t>
  </si>
  <si>
    <t>COMPOSIÇÃO 05</t>
  </si>
  <si>
    <t>COTAÇÃO</t>
  </si>
  <si>
    <t>COMPOSIÇÃO 06</t>
  </si>
  <si>
    <t>COMPOSIÇÃO 07</t>
  </si>
  <si>
    <t>COMPOSIÇÃO 08</t>
  </si>
  <si>
    <t>COMPOSIÇÃO 09</t>
  </si>
  <si>
    <t>COMPOSIÇÃO 10</t>
  </si>
  <si>
    <t>Luminária LED retangular de sobrepor com difusor translúcido, 4000 K, fluxo luminoso de 3690 a 4800 lm, potência de 35 W a 41 W</t>
  </si>
  <si>
    <t>Alvenaria de bloco cerâmico de vedação de 14 cm</t>
  </si>
  <si>
    <t>Alvenaria de bloco cerâmico de vedação de 19 cm</t>
  </si>
  <si>
    <t>Caixa de ferro octogonal fundo móvel 4´ x 4´</t>
  </si>
  <si>
    <t>21.01</t>
  </si>
  <si>
    <t>21.02</t>
  </si>
  <si>
    <t>21.03</t>
  </si>
  <si>
    <t>22.1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</si>
</sst>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.00_);_(* \(#,##0.00\);_(* &quot;-&quot;??_);_(@_)"/>
    <numFmt numFmtId="165" formatCode="00\ 00\ 00"/>
    <numFmt numFmtId="166" formatCode="_-* #,##0.00\ _€_-;\-* #,##0.00\ _€_-;_-* &quot;-&quot;??\ _€_-;_-@_-"/>
    <numFmt numFmtId="167" formatCode="_(* #,##0.0_);_(* \(#,##0.0\);_(* &quot;-&quot;??_);_(@_)"/>
    <numFmt numFmtId="168" formatCode="0.0"/>
    <numFmt numFmtId="169" formatCode="_(&quot;R$ &quot;* #,##0.00_);_(&quot;R$ &quot;* \(#,##0.00\);_(&quot;R$ &quot;* &quot;-&quot;??_);_(@_)"/>
    <numFmt numFmtId="170" formatCode="[$-416]mmmm\-yy;@"/>
    <numFmt numFmtId="171" formatCode="_-* #,##0_-;\-* #,##0_-;_-* &quot;-&quot;??_-;_-@_-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10"/>
      <color indexed="12"/>
      <name val="Arial"/>
      <family val="2"/>
    </font>
    <font>
      <sz val="10"/>
      <color indexed="48"/>
      <name val="Arial"/>
      <family val="2"/>
    </font>
    <font>
      <b/>
      <sz val="10"/>
      <color rgb="FFFF0000"/>
      <name val="Arial"/>
      <family val="2"/>
    </font>
    <font>
      <b/>
      <sz val="12"/>
      <name val="Arial"/>
      <family val="2"/>
    </font>
    <font>
      <sz val="10"/>
      <color indexed="9"/>
      <name val="Arial"/>
      <family val="2"/>
    </font>
    <font>
      <sz val="8"/>
      <name val="Arial"/>
      <family val="2"/>
    </font>
    <font>
      <sz val="10"/>
      <name val="Verdana"/>
      <family val="2"/>
    </font>
    <font>
      <sz val="11"/>
      <color theme="1"/>
      <name val="Verdana"/>
      <family val="2"/>
    </font>
    <font>
      <b/>
      <sz val="10"/>
      <name val="Verdana"/>
      <family val="2"/>
    </font>
    <font>
      <b/>
      <sz val="12"/>
      <name val="Verdana"/>
      <family val="2"/>
    </font>
    <font>
      <b/>
      <sz val="12"/>
      <color theme="1"/>
      <name val="Arial"/>
      <family val="2"/>
    </font>
    <font>
      <sz val="14"/>
      <name val="Verdana"/>
      <family val="2"/>
    </font>
    <font>
      <b/>
      <sz val="11"/>
      <name val="Verdana"/>
      <family val="2"/>
    </font>
    <font>
      <b/>
      <sz val="26"/>
      <name val="Verdana"/>
      <family val="2"/>
    </font>
    <font>
      <sz val="12"/>
      <name val="Verdana"/>
      <family val="2"/>
    </font>
    <font>
      <sz val="12"/>
      <name val="Arial"/>
      <family val="2"/>
    </font>
    <font>
      <sz val="8"/>
      <name val="Calibri"/>
      <family val="2"/>
      <scheme val="minor"/>
    </font>
    <font>
      <b/>
      <sz val="12"/>
      <color theme="7" tint="0.79998168889431442"/>
      <name val="Arial"/>
      <family val="2"/>
    </font>
    <font>
      <b/>
      <sz val="12"/>
      <color theme="9" tint="0.59999389629810485"/>
      <name val="Arial"/>
      <family val="2"/>
    </font>
    <font>
      <b/>
      <sz val="10"/>
      <color indexed="8"/>
      <name val="Arial"/>
      <family val="2"/>
    </font>
    <font>
      <b/>
      <sz val="18"/>
      <name val="Verdana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9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8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DADCDD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auto="1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double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 style="thin">
        <color indexed="64"/>
      </right>
      <top style="thin">
        <color indexed="64"/>
      </top>
      <bottom/>
      <diagonal/>
    </border>
    <border>
      <left style="double">
        <color auto="1"/>
      </left>
      <right style="thin">
        <color indexed="64"/>
      </right>
      <top/>
      <bottom style="thin">
        <color indexed="64"/>
      </bottom>
      <diagonal/>
    </border>
    <border>
      <left style="double">
        <color auto="1"/>
      </left>
      <right style="thin">
        <color indexed="64"/>
      </right>
      <top/>
      <bottom/>
      <diagonal/>
    </border>
    <border>
      <left style="double">
        <color auto="1"/>
      </left>
      <right style="thin">
        <color indexed="64"/>
      </right>
      <top style="thin">
        <color indexed="64"/>
      </top>
      <bottom style="double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auto="1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</borders>
  <cellStyleXfs count="3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1" fillId="0" borderId="0"/>
    <xf numFmtId="0" fontId="5" fillId="0" borderId="0"/>
    <xf numFmtId="0" fontId="1" fillId="0" borderId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4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" fillId="0" borderId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43" fontId="2" fillId="0" borderId="0" applyFont="0" applyFill="0" applyBorder="0" applyAlignment="0" applyProtection="0"/>
  </cellStyleXfs>
  <cellXfs count="400">
    <xf numFmtId="0" fontId="0" fillId="0" borderId="0" xfId="0"/>
    <xf numFmtId="164" fontId="5" fillId="0" borderId="0" xfId="5" applyAlignment="1">
      <alignment horizontal="center" vertical="center"/>
    </xf>
    <xf numFmtId="0" fontId="5" fillId="0" borderId="2" xfId="5" applyNumberFormat="1" applyFont="1" applyBorder="1" applyAlignment="1">
      <alignment horizontal="center" vertical="center"/>
    </xf>
    <xf numFmtId="164" fontId="6" fillId="0" borderId="0" xfId="5" applyFont="1" applyAlignment="1">
      <alignment horizontal="center" vertical="center"/>
    </xf>
    <xf numFmtId="164" fontId="5" fillId="0" borderId="0" xfId="5" applyBorder="1" applyAlignment="1">
      <alignment horizontal="center" vertical="center"/>
    </xf>
    <xf numFmtId="164" fontId="6" fillId="0" borderId="14" xfId="5" applyFont="1" applyBorder="1" applyAlignment="1">
      <alignment horizontal="center" vertical="center"/>
    </xf>
    <xf numFmtId="0" fontId="6" fillId="0" borderId="15" xfId="5" applyNumberFormat="1" applyFont="1" applyBorder="1" applyAlignment="1">
      <alignment horizontal="center" vertical="center"/>
    </xf>
    <xf numFmtId="164" fontId="6" fillId="0" borderId="15" xfId="5" applyFont="1" applyBorder="1" applyAlignment="1">
      <alignment horizontal="center" vertical="center"/>
    </xf>
    <xf numFmtId="43" fontId="6" fillId="0" borderId="15" xfId="1" applyFont="1" applyBorder="1" applyAlignment="1">
      <alignment horizontal="center" vertical="center"/>
    </xf>
    <xf numFmtId="164" fontId="6" fillId="0" borderId="0" xfId="5" applyFont="1" applyFill="1" applyAlignment="1">
      <alignment horizontal="center" vertical="center"/>
    </xf>
    <xf numFmtId="164" fontId="5" fillId="0" borderId="0" xfId="5" applyFill="1" applyAlignment="1">
      <alignment horizontal="center" vertical="center"/>
    </xf>
    <xf numFmtId="164" fontId="5" fillId="0" borderId="0" xfId="5" applyFont="1" applyFill="1" applyAlignment="1">
      <alignment horizontal="center" vertical="center"/>
    </xf>
    <xf numFmtId="164" fontId="8" fillId="0" borderId="0" xfId="5" applyFont="1" applyFill="1" applyAlignment="1">
      <alignment horizontal="center" vertical="center"/>
    </xf>
    <xf numFmtId="164" fontId="9" fillId="0" borderId="0" xfId="5" applyFont="1" applyFill="1" applyAlignment="1">
      <alignment horizontal="center" vertical="center"/>
    </xf>
    <xf numFmtId="164" fontId="6" fillId="0" borderId="0" xfId="5" applyFont="1" applyFill="1" applyBorder="1" applyAlignment="1">
      <alignment horizontal="center" vertical="center"/>
    </xf>
    <xf numFmtId="0" fontId="5" fillId="0" borderId="0" xfId="5" applyNumberFormat="1" applyFont="1" applyAlignment="1">
      <alignment horizontal="center" vertical="center"/>
    </xf>
    <xf numFmtId="164" fontId="5" fillId="0" borderId="0" xfId="5" applyFont="1" applyAlignment="1">
      <alignment horizontal="center" vertical="center"/>
    </xf>
    <xf numFmtId="43" fontId="7" fillId="0" borderId="0" xfId="1" applyFont="1" applyAlignment="1">
      <alignment horizontal="center" vertical="center"/>
    </xf>
    <xf numFmtId="43" fontId="12" fillId="0" borderId="0" xfId="1" applyFont="1" applyAlignment="1">
      <alignment horizontal="center" vertical="center"/>
    </xf>
    <xf numFmtId="43" fontId="13" fillId="0" borderId="0" xfId="1" applyFont="1" applyAlignment="1">
      <alignment horizontal="center" vertical="center"/>
    </xf>
    <xf numFmtId="43" fontId="5" fillId="0" borderId="0" xfId="1" applyFont="1" applyAlignment="1">
      <alignment horizontal="center" vertical="center"/>
    </xf>
    <xf numFmtId="0" fontId="14" fillId="0" borderId="0" xfId="7" applyFont="1"/>
    <xf numFmtId="164" fontId="15" fillId="0" borderId="0" xfId="5" applyFont="1"/>
    <xf numFmtId="0" fontId="17" fillId="7" borderId="23" xfId="7" applyFont="1" applyFill="1" applyBorder="1" applyAlignment="1">
      <alignment horizontal="center"/>
    </xf>
    <xf numFmtId="164" fontId="11" fillId="0" borderId="23" xfId="5" applyFont="1" applyFill="1" applyBorder="1" applyAlignment="1">
      <alignment horizontal="left" vertical="center" wrapText="1"/>
    </xf>
    <xf numFmtId="43" fontId="11" fillId="0" borderId="23" xfId="1" applyFont="1" applyBorder="1" applyAlignment="1">
      <alignment vertical="center"/>
    </xf>
    <xf numFmtId="0" fontId="11" fillId="0" borderId="23" xfId="7" applyFont="1" applyBorder="1" applyAlignment="1">
      <alignment horizontal="left" vertical="center" wrapText="1"/>
    </xf>
    <xf numFmtId="164" fontId="15" fillId="0" borderId="0" xfId="5" applyFont="1" applyAlignment="1">
      <alignment wrapText="1"/>
    </xf>
    <xf numFmtId="0" fontId="14" fillId="0" borderId="0" xfId="7" applyFont="1" applyAlignment="1">
      <alignment wrapText="1"/>
    </xf>
    <xf numFmtId="0" fontId="18" fillId="6" borderId="23" xfId="7" applyFont="1" applyFill="1" applyBorder="1" applyAlignment="1">
      <alignment horizontal="right" vertical="center"/>
    </xf>
    <xf numFmtId="164" fontId="18" fillId="6" borderId="23" xfId="7" applyNumberFormat="1" applyFont="1" applyFill="1" applyBorder="1" applyAlignment="1">
      <alignment vertical="center"/>
    </xf>
    <xf numFmtId="10" fontId="11" fillId="2" borderId="23" xfId="7" applyNumberFormat="1" applyFont="1" applyFill="1" applyBorder="1" applyAlignment="1">
      <alignment horizontal="right" vertical="center"/>
    </xf>
    <xf numFmtId="164" fontId="11" fillId="2" borderId="23" xfId="7" applyNumberFormat="1" applyFont="1" applyFill="1" applyBorder="1" applyAlignment="1">
      <alignment vertical="center"/>
    </xf>
    <xf numFmtId="0" fontId="11" fillId="7" borderId="23" xfId="7" applyFont="1" applyFill="1" applyBorder="1" applyAlignment="1">
      <alignment horizontal="right" vertical="center"/>
    </xf>
    <xf numFmtId="164" fontId="11" fillId="7" borderId="23" xfId="7" applyNumberFormat="1" applyFont="1" applyFill="1" applyBorder="1" applyAlignment="1">
      <alignment vertical="center"/>
    </xf>
    <xf numFmtId="43" fontId="14" fillId="0" borderId="0" xfId="7" applyNumberFormat="1" applyFont="1"/>
    <xf numFmtId="43" fontId="11" fillId="0" borderId="23" xfId="1" applyFont="1" applyBorder="1"/>
    <xf numFmtId="164" fontId="6" fillId="9" borderId="23" xfId="9" applyFont="1" applyFill="1" applyBorder="1" applyAlignment="1">
      <alignment vertical="center"/>
    </xf>
    <xf numFmtId="164" fontId="11" fillId="9" borderId="23" xfId="7" applyNumberFormat="1" applyFont="1" applyFill="1" applyBorder="1"/>
    <xf numFmtId="0" fontId="14" fillId="0" borderId="0" xfId="7" applyFont="1" applyAlignment="1">
      <alignment horizontal="center"/>
    </xf>
    <xf numFmtId="164" fontId="14" fillId="0" borderId="0" xfId="7" applyNumberFormat="1" applyFont="1"/>
    <xf numFmtId="10" fontId="14" fillId="0" borderId="0" xfId="2" applyNumberFormat="1" applyFont="1"/>
    <xf numFmtId="10" fontId="14" fillId="0" borderId="0" xfId="7" applyNumberFormat="1" applyFont="1"/>
    <xf numFmtId="0" fontId="14" fillId="0" borderId="0" xfId="7" applyFont="1" applyAlignment="1">
      <alignment vertical="center"/>
    </xf>
    <xf numFmtId="0" fontId="19" fillId="0" borderId="0" xfId="7" applyFont="1"/>
    <xf numFmtId="170" fontId="17" fillId="0" borderId="1" xfId="7" applyNumberFormat="1" applyFont="1" applyBorder="1" applyAlignment="1">
      <alignment horizontal="center" vertical="center"/>
    </xf>
    <xf numFmtId="10" fontId="22" fillId="0" borderId="1" xfId="16" applyNumberFormat="1" applyFont="1" applyFill="1" applyBorder="1"/>
    <xf numFmtId="10" fontId="22" fillId="0" borderId="0" xfId="2" applyNumberFormat="1" applyFont="1"/>
    <xf numFmtId="164" fontId="22" fillId="0" borderId="27" xfId="7" applyNumberFormat="1" applyFont="1" applyBorder="1"/>
    <xf numFmtId="0" fontId="18" fillId="6" borderId="5" xfId="7" applyFont="1" applyFill="1" applyBorder="1" applyAlignment="1">
      <alignment horizontal="right" vertical="center"/>
    </xf>
    <xf numFmtId="164" fontId="18" fillId="6" borderId="23" xfId="7" applyNumberFormat="1" applyFont="1" applyFill="1" applyBorder="1" applyAlignment="1">
      <alignment horizontal="right" vertical="center"/>
    </xf>
    <xf numFmtId="10" fontId="11" fillId="2" borderId="5" xfId="7" applyNumberFormat="1" applyFont="1" applyFill="1" applyBorder="1" applyAlignment="1">
      <alignment horizontal="right" vertical="center"/>
    </xf>
    <xf numFmtId="164" fontId="11" fillId="2" borderId="23" xfId="7" applyNumberFormat="1" applyFont="1" applyFill="1" applyBorder="1" applyAlignment="1">
      <alignment horizontal="right" vertical="center"/>
    </xf>
    <xf numFmtId="0" fontId="11" fillId="7" borderId="5" xfId="7" applyFont="1" applyFill="1" applyBorder="1" applyAlignment="1">
      <alignment horizontal="right" vertical="center"/>
    </xf>
    <xf numFmtId="164" fontId="11" fillId="7" borderId="23" xfId="7" applyNumberFormat="1" applyFont="1" applyFill="1" applyBorder="1" applyAlignment="1">
      <alignment horizontal="right" vertical="center"/>
    </xf>
    <xf numFmtId="0" fontId="18" fillId="3" borderId="5" xfId="7" applyFont="1" applyFill="1" applyBorder="1" applyAlignment="1">
      <alignment horizontal="right" vertical="center"/>
    </xf>
    <xf numFmtId="164" fontId="18" fillId="3" borderId="23" xfId="7" applyNumberFormat="1" applyFont="1" applyFill="1" applyBorder="1" applyAlignment="1">
      <alignment horizontal="right" vertical="center"/>
    </xf>
    <xf numFmtId="164" fontId="22" fillId="3" borderId="1" xfId="5" applyFont="1" applyFill="1" applyBorder="1" applyAlignment="1">
      <alignment horizontal="right" vertical="center"/>
    </xf>
    <xf numFmtId="164" fontId="5" fillId="0" borderId="1" xfId="5" applyFont="1" applyBorder="1" applyAlignment="1">
      <alignment vertical="center"/>
    </xf>
    <xf numFmtId="10" fontId="22" fillId="0" borderId="1" xfId="16" applyNumberFormat="1" applyFont="1" applyFill="1" applyBorder="1" applyAlignment="1">
      <alignment horizontal="right" vertical="center"/>
    </xf>
    <xf numFmtId="0" fontId="14" fillId="0" borderId="0" xfId="7" applyFont="1" applyAlignment="1">
      <alignment horizontal="right" vertical="center"/>
    </xf>
    <xf numFmtId="10" fontId="11" fillId="0" borderId="1" xfId="5" applyNumberFormat="1" applyFont="1" applyBorder="1" applyAlignment="1">
      <alignment horizontal="left" vertical="center"/>
    </xf>
    <xf numFmtId="164" fontId="22" fillId="0" borderId="27" xfId="7" applyNumberFormat="1" applyFont="1" applyBorder="1" applyAlignment="1">
      <alignment horizontal="right" vertical="center"/>
    </xf>
    <xf numFmtId="0" fontId="18" fillId="6" borderId="29" xfId="7" applyFont="1" applyFill="1" applyBorder="1" applyAlignment="1">
      <alignment horizontal="right" vertical="center"/>
    </xf>
    <xf numFmtId="0" fontId="18" fillId="8" borderId="5" xfId="7" applyFont="1" applyFill="1" applyBorder="1" applyAlignment="1">
      <alignment horizontal="right" vertical="center"/>
    </xf>
    <xf numFmtId="164" fontId="18" fillId="8" borderId="23" xfId="7" applyNumberFormat="1" applyFont="1" applyFill="1" applyBorder="1" applyAlignment="1">
      <alignment horizontal="right" vertical="center"/>
    </xf>
    <xf numFmtId="164" fontId="19" fillId="0" borderId="0" xfId="5" applyFont="1"/>
    <xf numFmtId="164" fontId="19" fillId="0" borderId="0" xfId="7" applyNumberFormat="1" applyFont="1"/>
    <xf numFmtId="43" fontId="19" fillId="0" borderId="0" xfId="7" applyNumberFormat="1" applyFont="1"/>
    <xf numFmtId="164" fontId="22" fillId="0" borderId="0" xfId="5" applyFont="1"/>
    <xf numFmtId="43" fontId="22" fillId="0" borderId="0" xfId="7" applyNumberFormat="1" applyFont="1"/>
    <xf numFmtId="0" fontId="19" fillId="0" borderId="0" xfId="7" applyFont="1" applyAlignment="1">
      <alignment horizontal="center"/>
    </xf>
    <xf numFmtId="0" fontId="7" fillId="0" borderId="17" xfId="9" applyNumberFormat="1" applyFont="1" applyFill="1" applyBorder="1" applyAlignment="1">
      <alignment horizontal="center" vertical="center"/>
    </xf>
    <xf numFmtId="0" fontId="4" fillId="0" borderId="30" xfId="5" applyNumberFormat="1" applyFont="1" applyFill="1" applyBorder="1" applyAlignment="1">
      <alignment horizontal="center" vertical="center"/>
    </xf>
    <xf numFmtId="0" fontId="7" fillId="0" borderId="28" xfId="5" applyNumberFormat="1" applyFont="1" applyFill="1" applyBorder="1" applyAlignment="1">
      <alignment horizontal="center" vertical="center"/>
    </xf>
    <xf numFmtId="43" fontId="7" fillId="0" borderId="28" xfId="1" applyFont="1" applyFill="1" applyBorder="1" applyAlignment="1">
      <alignment horizontal="center" vertical="center"/>
    </xf>
    <xf numFmtId="0" fontId="7" fillId="4" borderId="18" xfId="3" applyFont="1" applyFill="1" applyBorder="1" applyAlignment="1">
      <alignment horizontal="center" vertical="center" wrapText="1"/>
    </xf>
    <xf numFmtId="165" fontId="7" fillId="0" borderId="18" xfId="9" applyNumberFormat="1" applyFont="1" applyFill="1" applyBorder="1" applyAlignment="1">
      <alignment horizontal="center" vertical="center"/>
    </xf>
    <xf numFmtId="0" fontId="7" fillId="0" borderId="30" xfId="9" applyNumberFormat="1" applyFont="1" applyFill="1" applyBorder="1" applyAlignment="1">
      <alignment horizontal="center" vertical="center"/>
    </xf>
    <xf numFmtId="0" fontId="6" fillId="0" borderId="0" xfId="7" applyFont="1" applyAlignment="1">
      <alignment horizontal="center" vertical="center"/>
    </xf>
    <xf numFmtId="0" fontId="0" fillId="0" borderId="28" xfId="0" applyBorder="1" applyAlignment="1">
      <alignment horizontal="center" vertical="center"/>
    </xf>
    <xf numFmtId="43" fontId="7" fillId="0" borderId="28" xfId="1" applyFont="1" applyFill="1" applyBorder="1" applyAlignment="1">
      <alignment horizontal="center" vertical="center" wrapText="1"/>
    </xf>
    <xf numFmtId="43" fontId="1" fillId="0" borderId="28" xfId="1" applyFont="1" applyBorder="1" applyAlignment="1">
      <alignment horizontal="center" vertical="center"/>
    </xf>
    <xf numFmtId="164" fontId="6" fillId="0" borderId="15" xfId="5" applyFont="1" applyBorder="1" applyAlignment="1">
      <alignment horizontal="left" vertical="center" wrapText="1"/>
    </xf>
    <xf numFmtId="164" fontId="5" fillId="0" borderId="0" xfId="5" applyFont="1" applyAlignment="1">
      <alignment horizontal="left" vertical="center" wrapText="1"/>
    </xf>
    <xf numFmtId="0" fontId="4" fillId="5" borderId="30" xfId="8" applyFont="1" applyFill="1" applyBorder="1" applyAlignment="1">
      <alignment horizontal="center" vertical="center" wrapText="1"/>
    </xf>
    <xf numFmtId="165" fontId="7" fillId="0" borderId="28" xfId="8" applyNumberFormat="1" applyFont="1" applyBorder="1" applyAlignment="1">
      <alignment horizontal="center" vertical="center" wrapText="1"/>
    </xf>
    <xf numFmtId="164" fontId="7" fillId="0" borderId="28" xfId="5" applyFont="1" applyFill="1" applyBorder="1" applyAlignment="1">
      <alignment horizontal="center" vertical="center"/>
    </xf>
    <xf numFmtId="0" fontId="7" fillId="0" borderId="30" xfId="5" applyNumberFormat="1" applyFont="1" applyFill="1" applyBorder="1" applyAlignment="1">
      <alignment horizontal="center" vertical="center"/>
    </xf>
    <xf numFmtId="3" fontId="4" fillId="0" borderId="30" xfId="6" applyNumberFormat="1" applyFont="1" applyFill="1" applyBorder="1" applyAlignment="1">
      <alignment horizontal="center" vertical="center"/>
    </xf>
    <xf numFmtId="0" fontId="7" fillId="0" borderId="28" xfId="8" applyFont="1" applyBorder="1" applyAlignment="1">
      <alignment horizontal="center" vertical="center" wrapText="1"/>
    </xf>
    <xf numFmtId="0" fontId="4" fillId="0" borderId="28" xfId="5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9" applyNumberFormat="1" applyFont="1" applyBorder="1" applyAlignment="1">
      <alignment horizontal="left" vertical="center" wrapText="1"/>
    </xf>
    <xf numFmtId="0" fontId="7" fillId="0" borderId="1" xfId="9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43" fontId="7" fillId="0" borderId="1" xfId="1" applyFont="1" applyBorder="1" applyAlignment="1">
      <alignment horizontal="center" vertical="center"/>
    </xf>
    <xf numFmtId="0" fontId="7" fillId="4" borderId="1" xfId="3" applyFont="1" applyFill="1" applyBorder="1" applyAlignment="1">
      <alignment horizontal="center" vertical="center" wrapText="1"/>
    </xf>
    <xf numFmtId="0" fontId="7" fillId="0" borderId="1" xfId="5" applyNumberFormat="1" applyFont="1" applyFill="1" applyBorder="1" applyAlignment="1">
      <alignment horizontal="center" vertical="center"/>
    </xf>
    <xf numFmtId="0" fontId="7" fillId="0" borderId="1" xfId="3" applyFont="1" applyBorder="1" applyAlignment="1">
      <alignment horizontal="center" vertical="center" wrapText="1"/>
    </xf>
    <xf numFmtId="0" fontId="7" fillId="0" borderId="1" xfId="9" applyNumberFormat="1" applyFont="1" applyFill="1" applyBorder="1" applyAlignment="1">
      <alignment horizontal="left" vertical="center" wrapText="1"/>
    </xf>
    <xf numFmtId="164" fontId="7" fillId="0" borderId="1" xfId="9" applyFont="1" applyFill="1" applyBorder="1" applyAlignment="1">
      <alignment horizontal="center" vertical="center" wrapText="1"/>
    </xf>
    <xf numFmtId="43" fontId="7" fillId="2" borderId="1" xfId="1" applyFont="1" applyFill="1" applyBorder="1" applyAlignment="1">
      <alignment horizontal="center" vertical="center"/>
    </xf>
    <xf numFmtId="0" fontId="7" fillId="2" borderId="1" xfId="3" applyFont="1" applyFill="1" applyBorder="1" applyAlignment="1">
      <alignment horizontal="center" vertical="center" wrapText="1"/>
    </xf>
    <xf numFmtId="0" fontId="7" fillId="2" borderId="1" xfId="9" applyNumberFormat="1" applyFont="1" applyFill="1" applyBorder="1" applyAlignment="1">
      <alignment horizontal="left" vertical="center" wrapText="1"/>
    </xf>
    <xf numFmtId="0" fontId="7" fillId="2" borderId="1" xfId="9" applyNumberFormat="1" applyFont="1" applyFill="1" applyBorder="1" applyAlignment="1">
      <alignment horizontal="center" vertical="center" wrapText="1"/>
    </xf>
    <xf numFmtId="165" fontId="7" fillId="2" borderId="1" xfId="9" applyNumberFormat="1" applyFont="1" applyFill="1" applyBorder="1" applyAlignment="1">
      <alignment horizontal="center" vertical="center"/>
    </xf>
    <xf numFmtId="166" fontId="7" fillId="2" borderId="1" xfId="9" applyNumberFormat="1" applyFont="1" applyFill="1" applyBorder="1" applyAlignment="1">
      <alignment horizontal="left" vertical="center" wrapText="1"/>
    </xf>
    <xf numFmtId="0" fontId="7" fillId="2" borderId="1" xfId="7" applyFont="1" applyFill="1" applyBorder="1" applyAlignment="1">
      <alignment horizontal="center" vertical="center" wrapText="1"/>
    </xf>
    <xf numFmtId="43" fontId="7" fillId="2" borderId="1" xfId="1" applyFont="1" applyFill="1" applyBorder="1" applyAlignment="1">
      <alignment horizontal="center" vertical="center" wrapText="1"/>
    </xf>
    <xf numFmtId="0" fontId="7" fillId="4" borderId="1" xfId="3" applyFont="1" applyFill="1" applyBorder="1" applyAlignment="1">
      <alignment horizontal="left" vertical="center" wrapText="1"/>
    </xf>
    <xf numFmtId="165" fontId="7" fillId="0" borderId="1" xfId="8" applyNumberFormat="1" applyFont="1" applyBorder="1" applyAlignment="1">
      <alignment horizontal="center" vertical="center" wrapText="1"/>
    </xf>
    <xf numFmtId="43" fontId="7" fillId="0" borderId="1" xfId="1" applyFont="1" applyBorder="1" applyAlignment="1">
      <alignment horizontal="center" vertical="center" wrapText="1"/>
    </xf>
    <xf numFmtId="0" fontId="7" fillId="2" borderId="1" xfId="5" applyNumberFormat="1" applyFont="1" applyFill="1" applyBorder="1" applyAlignment="1">
      <alignment horizontal="center" vertical="center"/>
    </xf>
    <xf numFmtId="166" fontId="7" fillId="0" borderId="1" xfId="9" applyNumberFormat="1" applyFont="1" applyFill="1" applyBorder="1" applyAlignment="1">
      <alignment horizontal="left" vertical="center" wrapText="1"/>
    </xf>
    <xf numFmtId="165" fontId="7" fillId="0" borderId="1" xfId="9" applyNumberFormat="1" applyFont="1" applyFill="1" applyBorder="1" applyAlignment="1">
      <alignment horizontal="center" vertical="center"/>
    </xf>
    <xf numFmtId="43" fontId="7" fillId="0" borderId="1" xfId="1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164" fontId="7" fillId="0" borderId="1" xfId="9" applyFont="1" applyFill="1" applyBorder="1" applyAlignment="1">
      <alignment horizontal="left" vertical="center" wrapText="1"/>
    </xf>
    <xf numFmtId="0" fontId="4" fillId="3" borderId="14" xfId="5" applyNumberFormat="1" applyFont="1" applyFill="1" applyBorder="1" applyAlignment="1">
      <alignment horizontal="center" vertical="center" wrapText="1"/>
    </xf>
    <xf numFmtId="164" fontId="4" fillId="3" borderId="15" xfId="5" applyFont="1" applyFill="1" applyBorder="1" applyAlignment="1">
      <alignment horizontal="left" vertical="center" wrapText="1"/>
    </xf>
    <xf numFmtId="43" fontId="7" fillId="3" borderId="15" xfId="1" applyFont="1" applyFill="1" applyBorder="1" applyAlignment="1">
      <alignment horizontal="left" vertical="center" wrapText="1"/>
    </xf>
    <xf numFmtId="43" fontId="5" fillId="0" borderId="15" xfId="1" applyFont="1" applyBorder="1" applyAlignment="1">
      <alignment horizontal="center" vertical="center"/>
    </xf>
    <xf numFmtId="43" fontId="5" fillId="0" borderId="16" xfId="1" applyFont="1" applyBorder="1" applyAlignment="1">
      <alignment horizontal="center" vertical="center"/>
    </xf>
    <xf numFmtId="43" fontId="7" fillId="0" borderId="20" xfId="1" applyFont="1" applyFill="1" applyBorder="1" applyAlignment="1">
      <alignment horizontal="center" vertical="center"/>
    </xf>
    <xf numFmtId="43" fontId="7" fillId="0" borderId="28" xfId="1" applyFont="1" applyBorder="1" applyAlignment="1">
      <alignment horizontal="center" vertical="center" wrapText="1"/>
    </xf>
    <xf numFmtId="43" fontId="7" fillId="2" borderId="18" xfId="1" applyFont="1" applyFill="1" applyBorder="1" applyAlignment="1">
      <alignment horizontal="center" vertical="center"/>
    </xf>
    <xf numFmtId="43" fontId="7" fillId="0" borderId="19" xfId="1" applyFont="1" applyFill="1" applyBorder="1" applyAlignment="1">
      <alignment horizontal="center" vertical="center"/>
    </xf>
    <xf numFmtId="43" fontId="4" fillId="3" borderId="15" xfId="1" applyFont="1" applyFill="1" applyBorder="1" applyAlignment="1">
      <alignment horizontal="left" vertical="center" wrapText="1"/>
    </xf>
    <xf numFmtId="43" fontId="4" fillId="3" borderId="16" xfId="1" applyFont="1" applyFill="1" applyBorder="1" applyAlignment="1">
      <alignment horizontal="left" vertical="center" wrapText="1"/>
    </xf>
    <xf numFmtId="43" fontId="4" fillId="3" borderId="16" xfId="1" applyFont="1" applyFill="1" applyBorder="1" applyAlignment="1">
      <alignment horizontal="center" vertical="center"/>
    </xf>
    <xf numFmtId="43" fontId="10" fillId="0" borderId="0" xfId="1" applyFont="1" applyAlignment="1">
      <alignment horizontal="center" vertical="center"/>
    </xf>
    <xf numFmtId="43" fontId="4" fillId="0" borderId="0" xfId="1" applyFont="1" applyAlignment="1">
      <alignment horizontal="center" vertical="center"/>
    </xf>
    <xf numFmtId="0" fontId="14" fillId="0" borderId="34" xfId="7" applyFont="1" applyBorder="1"/>
    <xf numFmtId="0" fontId="16" fillId="0" borderId="35" xfId="0" applyFont="1" applyBorder="1" applyAlignment="1">
      <alignment horizontal="left" vertical="center" wrapText="1"/>
    </xf>
    <xf numFmtId="0" fontId="16" fillId="0" borderId="36" xfId="7" applyFont="1" applyBorder="1"/>
    <xf numFmtId="0" fontId="16" fillId="7" borderId="38" xfId="7" applyFont="1" applyFill="1" applyBorder="1" applyAlignment="1">
      <alignment horizontal="center"/>
    </xf>
    <xf numFmtId="0" fontId="17" fillId="7" borderId="39" xfId="7" applyFont="1" applyFill="1" applyBorder="1" applyAlignment="1">
      <alignment horizontal="center"/>
    </xf>
    <xf numFmtId="0" fontId="11" fillId="0" borderId="40" xfId="7" applyFont="1" applyBorder="1" applyAlignment="1">
      <alignment horizontal="center" vertical="center"/>
    </xf>
    <xf numFmtId="10" fontId="11" fillId="0" borderId="39" xfId="7" applyNumberFormat="1" applyFont="1" applyBorder="1" applyAlignment="1">
      <alignment vertical="center"/>
    </xf>
    <xf numFmtId="0" fontId="11" fillId="0" borderId="40" xfId="7" applyFont="1" applyBorder="1" applyAlignment="1">
      <alignment horizontal="center" vertical="center" wrapText="1"/>
    </xf>
    <xf numFmtId="10" fontId="11" fillId="0" borderId="39" xfId="7" applyNumberFormat="1" applyFont="1" applyBorder="1" applyAlignment="1">
      <alignment vertical="center" wrapText="1"/>
    </xf>
    <xf numFmtId="0" fontId="11" fillId="0" borderId="38" xfId="7" applyFont="1" applyBorder="1" applyAlignment="1">
      <alignment horizontal="center" vertical="center"/>
    </xf>
    <xf numFmtId="0" fontId="11" fillId="2" borderId="34" xfId="7" applyFont="1" applyFill="1" applyBorder="1" applyAlignment="1">
      <alignment vertical="center"/>
    </xf>
    <xf numFmtId="164" fontId="11" fillId="2" borderId="39" xfId="7" applyNumberFormat="1" applyFont="1" applyFill="1" applyBorder="1" applyAlignment="1">
      <alignment horizontal="center" vertical="center" wrapText="1"/>
    </xf>
    <xf numFmtId="0" fontId="11" fillId="0" borderId="44" xfId="7" applyFont="1" applyBorder="1" applyAlignment="1">
      <alignment horizontal="center"/>
    </xf>
    <xf numFmtId="10" fontId="11" fillId="0" borderId="39" xfId="7" applyNumberFormat="1" applyFont="1" applyBorder="1"/>
    <xf numFmtId="0" fontId="11" fillId="7" borderId="45" xfId="7" applyFont="1" applyFill="1" applyBorder="1"/>
    <xf numFmtId="0" fontId="11" fillId="7" borderId="46" xfId="7" applyFont="1" applyFill="1" applyBorder="1" applyAlignment="1">
      <alignment horizontal="right"/>
    </xf>
    <xf numFmtId="164" fontId="11" fillId="7" borderId="46" xfId="7" applyNumberFormat="1" applyFont="1" applyFill="1" applyBorder="1"/>
    <xf numFmtId="10" fontId="11" fillId="7" borderId="47" xfId="7" applyNumberFormat="1" applyFont="1" applyFill="1" applyBorder="1" applyAlignment="1">
      <alignment horizontal="center" vertical="center" wrapText="1"/>
    </xf>
    <xf numFmtId="0" fontId="16" fillId="0" borderId="34" xfId="7" applyFont="1" applyBorder="1" applyAlignment="1">
      <alignment horizontal="right"/>
    </xf>
    <xf numFmtId="9" fontId="14" fillId="0" borderId="0" xfId="2" applyFont="1" applyAlignment="1">
      <alignment horizontal="right" vertical="center"/>
    </xf>
    <xf numFmtId="10" fontId="14" fillId="0" borderId="0" xfId="7" applyNumberFormat="1" applyFont="1" applyAlignment="1">
      <alignment horizontal="right" vertical="center"/>
    </xf>
    <xf numFmtId="9" fontId="14" fillId="0" borderId="0" xfId="2" applyFont="1"/>
    <xf numFmtId="164" fontId="22" fillId="3" borderId="48" xfId="5" applyFont="1" applyFill="1" applyBorder="1" applyAlignment="1">
      <alignment horizontal="right" vertical="center"/>
    </xf>
    <xf numFmtId="0" fontId="19" fillId="7" borderId="50" xfId="7" applyFont="1" applyFill="1" applyBorder="1" applyAlignment="1">
      <alignment horizontal="right" vertical="center"/>
    </xf>
    <xf numFmtId="164" fontId="22" fillId="7" borderId="50" xfId="5" applyFont="1" applyFill="1" applyBorder="1" applyAlignment="1">
      <alignment horizontal="right" vertical="center"/>
    </xf>
    <xf numFmtId="164" fontId="22" fillId="7" borderId="50" xfId="7" applyNumberFormat="1" applyFont="1" applyFill="1" applyBorder="1" applyAlignment="1">
      <alignment horizontal="right" vertical="center"/>
    </xf>
    <xf numFmtId="164" fontId="6" fillId="0" borderId="22" xfId="5" applyFont="1" applyBorder="1" applyAlignment="1">
      <alignment horizontal="center" vertical="center"/>
    </xf>
    <xf numFmtId="0" fontId="5" fillId="0" borderId="51" xfId="5" applyNumberFormat="1" applyFont="1" applyBorder="1" applyAlignment="1">
      <alignment horizontal="center" vertical="center"/>
    </xf>
    <xf numFmtId="164" fontId="5" fillId="0" borderId="51" xfId="5" applyFont="1" applyBorder="1" applyAlignment="1">
      <alignment horizontal="left" vertical="center" wrapText="1"/>
    </xf>
    <xf numFmtId="164" fontId="5" fillId="0" borderId="51" xfId="5" applyFont="1" applyBorder="1" applyAlignment="1">
      <alignment horizontal="center" vertical="center"/>
    </xf>
    <xf numFmtId="43" fontId="5" fillId="0" borderId="51" xfId="1" applyFont="1" applyBorder="1" applyAlignment="1">
      <alignment horizontal="center" vertical="center"/>
    </xf>
    <xf numFmtId="43" fontId="5" fillId="0" borderId="52" xfId="1" applyFont="1" applyBorder="1" applyAlignment="1">
      <alignment horizontal="center" vertical="center"/>
    </xf>
    <xf numFmtId="164" fontId="6" fillId="0" borderId="24" xfId="5" applyFont="1" applyBorder="1" applyAlignment="1">
      <alignment horizontal="center" vertical="center"/>
    </xf>
    <xf numFmtId="164" fontId="6" fillId="0" borderId="25" xfId="5" applyFont="1" applyBorder="1" applyAlignment="1">
      <alignment horizontal="center" vertical="center"/>
    </xf>
    <xf numFmtId="43" fontId="6" fillId="0" borderId="29" xfId="1" applyFont="1" applyBorder="1" applyAlignment="1">
      <alignment horizontal="center" vertical="center"/>
    </xf>
    <xf numFmtId="0" fontId="7" fillId="0" borderId="54" xfId="9" applyNumberFormat="1" applyFont="1" applyFill="1" applyBorder="1" applyAlignment="1">
      <alignment horizontal="center" vertical="center"/>
    </xf>
    <xf numFmtId="43" fontId="7" fillId="0" borderId="55" xfId="1" applyFont="1" applyFill="1" applyBorder="1" applyAlignment="1">
      <alignment horizontal="center" vertical="center"/>
    </xf>
    <xf numFmtId="0" fontId="7" fillId="0" borderId="54" xfId="6" applyNumberFormat="1" applyFont="1" applyFill="1" applyBorder="1" applyAlignment="1">
      <alignment horizontal="center" vertical="center"/>
    </xf>
    <xf numFmtId="0" fontId="7" fillId="0" borderId="54" xfId="0" applyFont="1" applyBorder="1" applyAlignment="1">
      <alignment horizontal="center" vertical="center"/>
    </xf>
    <xf numFmtId="0" fontId="19" fillId="7" borderId="61" xfId="7" applyFont="1" applyFill="1" applyBorder="1" applyAlignment="1">
      <alignment horizontal="right" vertical="center"/>
    </xf>
    <xf numFmtId="0" fontId="7" fillId="2" borderId="54" xfId="9" applyNumberFormat="1" applyFont="1" applyFill="1" applyBorder="1" applyAlignment="1">
      <alignment horizontal="center" vertical="center"/>
    </xf>
    <xf numFmtId="10" fontId="22" fillId="0" borderId="63" xfId="16" applyNumberFormat="1" applyFont="1" applyFill="1" applyBorder="1"/>
    <xf numFmtId="164" fontId="22" fillId="0" borderId="64" xfId="7" applyNumberFormat="1" applyFont="1" applyBorder="1"/>
    <xf numFmtId="164" fontId="18" fillId="6" borderId="3" xfId="7" applyNumberFormat="1" applyFont="1" applyFill="1" applyBorder="1" applyAlignment="1">
      <alignment horizontal="right" vertical="center"/>
    </xf>
    <xf numFmtId="164" fontId="11" fillId="2" borderId="3" xfId="7" applyNumberFormat="1" applyFont="1" applyFill="1" applyBorder="1" applyAlignment="1">
      <alignment horizontal="right" vertical="center"/>
    </xf>
    <xf numFmtId="164" fontId="11" fillId="7" borderId="3" xfId="7" applyNumberFormat="1" applyFont="1" applyFill="1" applyBorder="1" applyAlignment="1">
      <alignment horizontal="right" vertical="center"/>
    </xf>
    <xf numFmtId="164" fontId="22" fillId="3" borderId="63" xfId="5" applyFont="1" applyFill="1" applyBorder="1" applyAlignment="1">
      <alignment horizontal="right" vertical="center"/>
    </xf>
    <xf numFmtId="10" fontId="22" fillId="0" borderId="63" xfId="16" applyNumberFormat="1" applyFont="1" applyFill="1" applyBorder="1" applyAlignment="1">
      <alignment horizontal="right" vertical="center"/>
    </xf>
    <xf numFmtId="164" fontId="22" fillId="7" borderId="65" xfId="7" applyNumberFormat="1" applyFont="1" applyFill="1" applyBorder="1" applyAlignment="1">
      <alignment horizontal="right" vertical="center"/>
    </xf>
    <xf numFmtId="10" fontId="22" fillId="0" borderId="48" xfId="16" applyNumberFormat="1" applyFont="1" applyBorder="1"/>
    <xf numFmtId="164" fontId="22" fillId="0" borderId="48" xfId="16" applyNumberFormat="1" applyFont="1" applyBorder="1"/>
    <xf numFmtId="164" fontId="11" fillId="2" borderId="66" xfId="7" applyNumberFormat="1" applyFont="1" applyFill="1" applyBorder="1" applyAlignment="1">
      <alignment horizontal="right" vertical="center"/>
    </xf>
    <xf numFmtId="164" fontId="11" fillId="7" borderId="66" xfId="7" applyNumberFormat="1" applyFont="1" applyFill="1" applyBorder="1" applyAlignment="1">
      <alignment horizontal="right" vertical="center"/>
    </xf>
    <xf numFmtId="164" fontId="22" fillId="0" borderId="67" xfId="16" applyNumberFormat="1" applyFont="1" applyBorder="1" applyAlignment="1">
      <alignment horizontal="right" vertical="center"/>
    </xf>
    <xf numFmtId="171" fontId="25" fillId="6" borderId="39" xfId="1" applyNumberFormat="1" applyFont="1" applyFill="1" applyBorder="1" applyAlignment="1">
      <alignment horizontal="right" vertical="center"/>
    </xf>
    <xf numFmtId="171" fontId="26" fillId="8" borderId="39" xfId="1" applyNumberFormat="1" applyFont="1" applyFill="1" applyBorder="1" applyAlignment="1">
      <alignment horizontal="right" vertical="center"/>
    </xf>
    <xf numFmtId="164" fontId="22" fillId="7" borderId="68" xfId="7" applyNumberFormat="1" applyFont="1" applyFill="1" applyBorder="1" applyAlignment="1">
      <alignment horizontal="right" vertical="center"/>
    </xf>
    <xf numFmtId="49" fontId="21" fillId="0" borderId="1" xfId="5" applyNumberFormat="1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4" borderId="28" xfId="0" applyFont="1" applyFill="1" applyBorder="1" applyAlignment="1">
      <alignment horizontal="center" vertical="center" wrapText="1"/>
    </xf>
    <xf numFmtId="43" fontId="7" fillId="0" borderId="28" xfId="1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 wrapText="1"/>
    </xf>
    <xf numFmtId="43" fontId="7" fillId="0" borderId="7" xfId="1" applyFont="1" applyBorder="1" applyAlignment="1">
      <alignment horizontal="center" vertical="center"/>
    </xf>
    <xf numFmtId="43" fontId="7" fillId="0" borderId="69" xfId="1" applyFont="1" applyFill="1" applyBorder="1" applyAlignment="1">
      <alignment horizontal="center" vertical="center"/>
    </xf>
    <xf numFmtId="0" fontId="7" fillId="0" borderId="70" xfId="0" applyFont="1" applyBorder="1" applyAlignment="1">
      <alignment horizontal="center" vertical="center"/>
    </xf>
    <xf numFmtId="0" fontId="7" fillId="4" borderId="27" xfId="0" applyFont="1" applyFill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/>
    </xf>
    <xf numFmtId="43" fontId="7" fillId="0" borderId="27" xfId="1" applyFont="1" applyBorder="1" applyAlignment="1">
      <alignment horizontal="center" vertical="center"/>
    </xf>
    <xf numFmtId="43" fontId="7" fillId="0" borderId="71" xfId="1" applyFont="1" applyFill="1" applyBorder="1" applyAlignment="1">
      <alignment horizontal="center" vertical="center"/>
    </xf>
    <xf numFmtId="164" fontId="4" fillId="3" borderId="14" xfId="5" applyFont="1" applyFill="1" applyBorder="1" applyAlignment="1">
      <alignment horizontal="center" vertical="center" wrapText="1"/>
    </xf>
    <xf numFmtId="43" fontId="7" fillId="0" borderId="27" xfId="1" applyFont="1" applyFill="1" applyBorder="1" applyAlignment="1">
      <alignment horizontal="center" vertical="center"/>
    </xf>
    <xf numFmtId="0" fontId="7" fillId="2" borderId="70" xfId="9" applyNumberFormat="1" applyFont="1" applyFill="1" applyBorder="1" applyAlignment="1">
      <alignment horizontal="center" vertical="center"/>
    </xf>
    <xf numFmtId="165" fontId="7" fillId="0" borderId="27" xfId="9" applyNumberFormat="1" applyFont="1" applyFill="1" applyBorder="1" applyAlignment="1">
      <alignment horizontal="center" vertical="center"/>
    </xf>
    <xf numFmtId="0" fontId="7" fillId="0" borderId="27" xfId="9" applyNumberFormat="1" applyFont="1" applyFill="1" applyBorder="1" applyAlignment="1">
      <alignment horizontal="left" vertical="center" wrapText="1"/>
    </xf>
    <xf numFmtId="164" fontId="7" fillId="0" borderId="27" xfId="9" applyFont="1" applyFill="1" applyBorder="1" applyAlignment="1">
      <alignment horizontal="center" vertical="center" wrapText="1"/>
    </xf>
    <xf numFmtId="43" fontId="7" fillId="2" borderId="27" xfId="1" applyFont="1" applyFill="1" applyBorder="1" applyAlignment="1">
      <alignment horizontal="center" vertical="center"/>
    </xf>
    <xf numFmtId="0" fontId="7" fillId="0" borderId="70" xfId="6" applyNumberFormat="1" applyFont="1" applyFill="1" applyBorder="1" applyAlignment="1">
      <alignment horizontal="center" vertical="center"/>
    </xf>
    <xf numFmtId="0" fontId="7" fillId="4" borderId="27" xfId="3" applyFont="1" applyFill="1" applyBorder="1" applyAlignment="1">
      <alignment horizontal="center" vertical="center" wrapText="1"/>
    </xf>
    <xf numFmtId="0" fontId="7" fillId="0" borderId="27" xfId="9" applyNumberFormat="1" applyFont="1" applyBorder="1" applyAlignment="1">
      <alignment horizontal="left" vertical="center" wrapText="1"/>
    </xf>
    <xf numFmtId="0" fontId="7" fillId="0" borderId="27" xfId="9" applyNumberFormat="1" applyFont="1" applyBorder="1" applyAlignment="1">
      <alignment horizontal="center" vertical="center" wrapText="1"/>
    </xf>
    <xf numFmtId="43" fontId="7" fillId="0" borderId="27" xfId="1" applyFont="1" applyBorder="1" applyAlignment="1">
      <alignment horizontal="center" vertical="center" wrapText="1"/>
    </xf>
    <xf numFmtId="0" fontId="7" fillId="0" borderId="72" xfId="9" applyNumberFormat="1" applyFont="1" applyFill="1" applyBorder="1" applyAlignment="1">
      <alignment horizontal="center" vertical="center"/>
    </xf>
    <xf numFmtId="0" fontId="7" fillId="4" borderId="26" xfId="3" applyFont="1" applyFill="1" applyBorder="1" applyAlignment="1">
      <alignment horizontal="center" vertical="center" wrapText="1"/>
    </xf>
    <xf numFmtId="43" fontId="7" fillId="2" borderId="26" xfId="1" applyFont="1" applyFill="1" applyBorder="1" applyAlignment="1">
      <alignment horizontal="center" vertical="center"/>
    </xf>
    <xf numFmtId="43" fontId="7" fillId="0" borderId="73" xfId="1" applyFont="1" applyFill="1" applyBorder="1" applyAlignment="1">
      <alignment horizontal="center" vertical="center"/>
    </xf>
    <xf numFmtId="0" fontId="7" fillId="0" borderId="70" xfId="9" applyNumberFormat="1" applyFont="1" applyFill="1" applyBorder="1" applyAlignment="1">
      <alignment horizontal="center" vertical="center"/>
    </xf>
    <xf numFmtId="0" fontId="4" fillId="3" borderId="14" xfId="8" applyFont="1" applyFill="1" applyBorder="1" applyAlignment="1">
      <alignment horizontal="center" vertical="center" wrapText="1"/>
    </xf>
    <xf numFmtId="0" fontId="4" fillId="3" borderId="15" xfId="8" applyFont="1" applyFill="1" applyBorder="1" applyAlignment="1">
      <alignment horizontal="left" vertical="center" wrapText="1"/>
    </xf>
    <xf numFmtId="0" fontId="7" fillId="3" borderId="15" xfId="8" applyFont="1" applyFill="1" applyBorder="1" applyAlignment="1">
      <alignment horizontal="left" vertical="center" wrapText="1"/>
    </xf>
    <xf numFmtId="0" fontId="4" fillId="3" borderId="14" xfId="12" applyFont="1" applyFill="1" applyBorder="1" applyAlignment="1">
      <alignment horizontal="center" vertical="center" wrapText="1"/>
    </xf>
    <xf numFmtId="165" fontId="4" fillId="3" borderId="15" xfId="6" applyNumberFormat="1" applyFont="1" applyFill="1" applyBorder="1" applyAlignment="1">
      <alignment horizontal="left" vertical="center" wrapText="1"/>
    </xf>
    <xf numFmtId="0" fontId="4" fillId="3" borderId="15" xfId="6" applyNumberFormat="1" applyFont="1" applyFill="1" applyBorder="1" applyAlignment="1">
      <alignment horizontal="left" vertical="center" wrapText="1"/>
    </xf>
    <xf numFmtId="0" fontId="7" fillId="3" borderId="15" xfId="7" applyFont="1" applyFill="1" applyBorder="1" applyAlignment="1">
      <alignment horizontal="left" vertical="center" wrapText="1"/>
    </xf>
    <xf numFmtId="43" fontId="4" fillId="3" borderId="15" xfId="1" applyFont="1" applyFill="1" applyBorder="1" applyAlignment="1" applyProtection="1">
      <alignment horizontal="left" vertical="center" wrapText="1"/>
      <protection locked="0"/>
    </xf>
    <xf numFmtId="165" fontId="4" fillId="3" borderId="15" xfId="7" applyNumberFormat="1" applyFont="1" applyFill="1" applyBorder="1" applyAlignment="1">
      <alignment horizontal="left" vertical="center" wrapText="1"/>
    </xf>
    <xf numFmtId="0" fontId="4" fillId="3" borderId="15" xfId="7" applyFont="1" applyFill="1" applyBorder="1" applyAlignment="1">
      <alignment horizontal="left" vertical="center" wrapText="1"/>
    </xf>
    <xf numFmtId="9" fontId="22" fillId="0" borderId="48" xfId="2" applyFont="1" applyBorder="1" applyAlignment="1">
      <alignment horizontal="right" vertical="center"/>
    </xf>
    <xf numFmtId="49" fontId="21" fillId="0" borderId="57" xfId="5" applyNumberFormat="1" applyFont="1" applyBorder="1" applyAlignment="1">
      <alignment horizontal="center" vertical="center"/>
    </xf>
    <xf numFmtId="170" fontId="17" fillId="0" borderId="57" xfId="7" applyNumberFormat="1" applyFont="1" applyBorder="1" applyAlignment="1">
      <alignment horizontal="center" vertical="center"/>
    </xf>
    <xf numFmtId="10" fontId="22" fillId="0" borderId="57" xfId="16" applyNumberFormat="1" applyFont="1" applyFill="1" applyBorder="1"/>
    <xf numFmtId="164" fontId="22" fillId="0" borderId="59" xfId="7" applyNumberFormat="1" applyFont="1" applyBorder="1"/>
    <xf numFmtId="164" fontId="18" fillId="6" borderId="74" xfId="7" applyNumberFormat="1" applyFont="1" applyFill="1" applyBorder="1" applyAlignment="1">
      <alignment horizontal="right" vertical="center"/>
    </xf>
    <xf numFmtId="164" fontId="18" fillId="6" borderId="39" xfId="7" applyNumberFormat="1" applyFont="1" applyFill="1" applyBorder="1" applyAlignment="1">
      <alignment horizontal="right" vertical="center"/>
    </xf>
    <xf numFmtId="164" fontId="11" fillId="2" borderId="74" xfId="7" applyNumberFormat="1" applyFont="1" applyFill="1" applyBorder="1" applyAlignment="1">
      <alignment horizontal="right" vertical="center"/>
    </xf>
    <xf numFmtId="164" fontId="11" fillId="7" borderId="74" xfId="7" applyNumberFormat="1" applyFont="1" applyFill="1" applyBorder="1" applyAlignment="1">
      <alignment horizontal="right" vertical="center"/>
    </xf>
    <xf numFmtId="164" fontId="22" fillId="3" borderId="57" xfId="5" applyFont="1" applyFill="1" applyBorder="1" applyAlignment="1">
      <alignment horizontal="right" vertical="center"/>
    </xf>
    <xf numFmtId="10" fontId="22" fillId="0" borderId="57" xfId="16" applyNumberFormat="1" applyFont="1" applyFill="1" applyBorder="1" applyAlignment="1">
      <alignment horizontal="right" vertical="center"/>
    </xf>
    <xf numFmtId="164" fontId="22" fillId="7" borderId="61" xfId="7" applyNumberFormat="1" applyFont="1" applyFill="1" applyBorder="1" applyAlignment="1">
      <alignment horizontal="right" vertical="center"/>
    </xf>
    <xf numFmtId="49" fontId="21" fillId="0" borderId="48" xfId="5" applyNumberFormat="1" applyFont="1" applyBorder="1" applyAlignment="1">
      <alignment horizontal="center" vertical="center"/>
    </xf>
    <xf numFmtId="170" fontId="17" fillId="0" borderId="48" xfId="7" applyNumberFormat="1" applyFont="1" applyBorder="1" applyAlignment="1">
      <alignment horizontal="center" vertical="center"/>
    </xf>
    <xf numFmtId="10" fontId="22" fillId="0" borderId="48" xfId="16" applyNumberFormat="1" applyFont="1" applyFill="1" applyBorder="1"/>
    <xf numFmtId="164" fontId="22" fillId="0" borderId="49" xfId="7" applyNumberFormat="1" applyFont="1" applyBorder="1"/>
    <xf numFmtId="164" fontId="11" fillId="2" borderId="39" xfId="7" applyNumberFormat="1" applyFont="1" applyFill="1" applyBorder="1" applyAlignment="1">
      <alignment horizontal="right" vertical="center"/>
    </xf>
    <xf numFmtId="164" fontId="11" fillId="7" borderId="39" xfId="7" applyNumberFormat="1" applyFont="1" applyFill="1" applyBorder="1" applyAlignment="1">
      <alignment horizontal="right" vertical="center"/>
    </xf>
    <xf numFmtId="10" fontId="22" fillId="0" borderId="48" xfId="16" applyNumberFormat="1" applyFont="1" applyFill="1" applyBorder="1" applyAlignment="1">
      <alignment horizontal="right" vertical="center"/>
    </xf>
    <xf numFmtId="164" fontId="22" fillId="7" borderId="75" xfId="7" applyNumberFormat="1" applyFont="1" applyFill="1" applyBorder="1" applyAlignment="1">
      <alignment horizontal="right" vertical="center"/>
    </xf>
    <xf numFmtId="0" fontId="1" fillId="0" borderId="5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3" fontId="4" fillId="0" borderId="1" xfId="1" applyFont="1" applyFill="1" applyBorder="1" applyAlignment="1">
      <alignment horizontal="center" vertical="center"/>
    </xf>
    <xf numFmtId="43" fontId="4" fillId="0" borderId="55" xfId="1" applyFont="1" applyFill="1" applyBorder="1" applyAlignment="1">
      <alignment horizontal="center" vertical="center"/>
    </xf>
    <xf numFmtId="164" fontId="4" fillId="10" borderId="54" xfId="9" applyFont="1" applyFill="1" applyBorder="1" applyAlignment="1">
      <alignment horizontal="center" vertical="center"/>
    </xf>
    <xf numFmtId="164" fontId="4" fillId="10" borderId="1" xfId="9" applyFont="1" applyFill="1" applyBorder="1" applyAlignment="1">
      <alignment horizontal="center" vertical="center"/>
    </xf>
    <xf numFmtId="164" fontId="4" fillId="10" borderId="1" xfId="9" applyFont="1" applyFill="1" applyBorder="1" applyAlignment="1">
      <alignment horizontal="left" vertical="center"/>
    </xf>
    <xf numFmtId="43" fontId="4" fillId="10" borderId="1" xfId="1" applyFont="1" applyFill="1" applyBorder="1" applyAlignment="1">
      <alignment horizontal="center" vertical="center"/>
    </xf>
    <xf numFmtId="43" fontId="4" fillId="10" borderId="55" xfId="1" applyFont="1" applyFill="1" applyBorder="1" applyAlignment="1">
      <alignment horizontal="center" vertical="center"/>
    </xf>
    <xf numFmtId="164" fontId="4" fillId="0" borderId="54" xfId="9" applyFont="1" applyBorder="1" applyAlignment="1">
      <alignment horizontal="center" vertical="center"/>
    </xf>
    <xf numFmtId="164" fontId="4" fillId="0" borderId="1" xfId="9" applyFont="1" applyBorder="1" applyAlignment="1">
      <alignment horizontal="center" vertical="center"/>
    </xf>
    <xf numFmtId="164" fontId="4" fillId="0" borderId="1" xfId="9" applyFont="1" applyBorder="1" applyAlignment="1">
      <alignment horizontal="left" vertical="center"/>
    </xf>
    <xf numFmtId="10" fontId="4" fillId="0" borderId="1" xfId="14" applyNumberFormat="1" applyFont="1" applyBorder="1" applyAlignment="1">
      <alignment horizontal="center" vertical="center"/>
    </xf>
    <xf numFmtId="43" fontId="4" fillId="0" borderId="1" xfId="1" applyFont="1" applyBorder="1" applyAlignment="1">
      <alignment horizontal="center" vertical="center"/>
    </xf>
    <xf numFmtId="43" fontId="4" fillId="2" borderId="55" xfId="1" applyFont="1" applyFill="1" applyBorder="1" applyAlignment="1">
      <alignment horizontal="center" vertical="center"/>
    </xf>
    <xf numFmtId="3" fontId="4" fillId="0" borderId="10" xfId="9" applyNumberFormat="1" applyFont="1" applyFill="1" applyBorder="1" applyAlignment="1">
      <alignment horizontal="center" vertical="center"/>
    </xf>
    <xf numFmtId="0" fontId="7" fillId="4" borderId="11" xfId="3" applyFont="1" applyFill="1" applyBorder="1" applyAlignment="1">
      <alignment horizontal="center" vertical="center" wrapText="1"/>
    </xf>
    <xf numFmtId="0" fontId="7" fillId="0" borderId="11" xfId="9" applyNumberFormat="1" applyFont="1" applyBorder="1" applyAlignment="1">
      <alignment horizontal="left" vertical="center" wrapText="1"/>
    </xf>
    <xf numFmtId="0" fontId="7" fillId="0" borderId="11" xfId="9" applyNumberFormat="1" applyFont="1" applyBorder="1" applyAlignment="1">
      <alignment horizontal="center" vertical="center" wrapText="1"/>
    </xf>
    <xf numFmtId="43" fontId="7" fillId="2" borderId="11" xfId="1" applyFont="1" applyFill="1" applyBorder="1" applyAlignment="1">
      <alignment horizontal="center" vertical="center" wrapText="1"/>
    </xf>
    <xf numFmtId="43" fontId="7" fillId="0" borderId="11" xfId="1" applyFont="1" applyBorder="1" applyAlignment="1">
      <alignment horizontal="center" vertical="center" wrapText="1"/>
    </xf>
    <xf numFmtId="43" fontId="7" fillId="0" borderId="76" xfId="1" applyFont="1" applyFill="1" applyBorder="1" applyAlignment="1">
      <alignment horizontal="center" vertical="center"/>
    </xf>
    <xf numFmtId="3" fontId="7" fillId="0" borderId="6" xfId="9" applyNumberFormat="1" applyFont="1" applyFill="1" applyBorder="1" applyAlignment="1">
      <alignment horizontal="center" vertical="center"/>
    </xf>
    <xf numFmtId="0" fontId="7" fillId="4" borderId="7" xfId="3" applyFont="1" applyFill="1" applyBorder="1" applyAlignment="1">
      <alignment horizontal="center" vertical="center" wrapText="1"/>
    </xf>
    <xf numFmtId="0" fontId="7" fillId="0" borderId="7" xfId="9" applyNumberFormat="1" applyFont="1" applyBorder="1" applyAlignment="1">
      <alignment horizontal="left" vertical="center" wrapText="1"/>
    </xf>
    <xf numFmtId="0" fontId="7" fillId="0" borderId="7" xfId="9" applyNumberFormat="1" applyFont="1" applyBorder="1" applyAlignment="1">
      <alignment horizontal="center" vertical="center" wrapText="1"/>
    </xf>
    <xf numFmtId="43" fontId="7" fillId="2" borderId="7" xfId="1" applyFont="1" applyFill="1" applyBorder="1" applyAlignment="1">
      <alignment horizontal="center" vertical="center" wrapText="1"/>
    </xf>
    <xf numFmtId="164" fontId="18" fillId="2" borderId="10" xfId="9" applyFont="1" applyFill="1" applyBorder="1" applyAlignment="1">
      <alignment horizontal="center" vertical="center"/>
    </xf>
    <xf numFmtId="164" fontId="18" fillId="2" borderId="11" xfId="9" applyFont="1" applyFill="1" applyBorder="1" applyAlignment="1">
      <alignment horizontal="center" vertical="center"/>
    </xf>
    <xf numFmtId="164" fontId="18" fillId="2" borderId="11" xfId="9" applyFont="1" applyFill="1" applyBorder="1" applyAlignment="1">
      <alignment horizontal="left" vertical="center"/>
    </xf>
    <xf numFmtId="10" fontId="4" fillId="2" borderId="11" xfId="14" applyNumberFormat="1" applyFont="1" applyFill="1" applyBorder="1" applyAlignment="1">
      <alignment horizontal="center" vertical="center"/>
    </xf>
    <xf numFmtId="0" fontId="27" fillId="0" borderId="56" xfId="0" applyFont="1" applyBorder="1" applyAlignment="1">
      <alignment horizontal="center" vertical="center"/>
    </xf>
    <xf numFmtId="0" fontId="6" fillId="0" borderId="24" xfId="0" applyFont="1" applyBorder="1" applyAlignment="1">
      <alignment vertical="center" wrapText="1"/>
    </xf>
    <xf numFmtId="0" fontId="6" fillId="0" borderId="0" xfId="5" applyNumberFormat="1" applyFont="1" applyBorder="1" applyAlignment="1">
      <alignment horizontal="center" vertical="center"/>
    </xf>
    <xf numFmtId="43" fontId="6" fillId="0" borderId="0" xfId="1" applyFont="1" applyFill="1" applyBorder="1" applyAlignment="1">
      <alignment horizontal="center" vertical="center"/>
    </xf>
    <xf numFmtId="43" fontId="6" fillId="0" borderId="53" xfId="1" applyFont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11" fillId="6" borderId="58" xfId="7" applyFont="1" applyFill="1" applyBorder="1" applyAlignment="1">
      <alignment horizontal="center" vertical="center"/>
    </xf>
    <xf numFmtId="43" fontId="0" fillId="0" borderId="0" xfId="0" applyNumberFormat="1"/>
    <xf numFmtId="0" fontId="18" fillId="11" borderId="23" xfId="7" applyFont="1" applyFill="1" applyBorder="1" applyAlignment="1">
      <alignment horizontal="right" vertical="center"/>
    </xf>
    <xf numFmtId="164" fontId="18" fillId="11" borderId="23" xfId="7" applyNumberFormat="1" applyFont="1" applyFill="1" applyBorder="1" applyAlignment="1">
      <alignment vertical="center"/>
    </xf>
    <xf numFmtId="0" fontId="11" fillId="2" borderId="77" xfId="7" applyFont="1" applyFill="1" applyBorder="1" applyAlignment="1">
      <alignment horizontal="right" vertical="center"/>
    </xf>
    <xf numFmtId="164" fontId="11" fillId="2" borderId="77" xfId="7" applyNumberFormat="1" applyFont="1" applyFill="1" applyBorder="1" applyAlignment="1">
      <alignment vertical="center"/>
    </xf>
    <xf numFmtId="164" fontId="6" fillId="2" borderId="79" xfId="5" applyFont="1" applyFill="1" applyBorder="1" applyAlignment="1">
      <alignment horizontal="center" vertical="center"/>
    </xf>
    <xf numFmtId="0" fontId="16" fillId="0" borderId="0" xfId="0" applyFont="1" applyAlignment="1">
      <alignment horizontal="left" vertical="center" wrapText="1"/>
    </xf>
    <xf numFmtId="10" fontId="11" fillId="7" borderId="39" xfId="2" applyNumberFormat="1" applyFont="1" applyFill="1" applyBorder="1" applyAlignment="1">
      <alignment vertical="center"/>
    </xf>
    <xf numFmtId="168" fontId="11" fillId="0" borderId="80" xfId="7" applyNumberFormat="1" applyFont="1" applyBorder="1" applyAlignment="1">
      <alignment horizontal="center"/>
    </xf>
    <xf numFmtId="10" fontId="11" fillId="9" borderId="39" xfId="2" applyNumberFormat="1" applyFont="1" applyFill="1" applyBorder="1"/>
    <xf numFmtId="164" fontId="14" fillId="0" borderId="0" xfId="7" applyNumberFormat="1" applyFont="1" applyAlignment="1">
      <alignment horizontal="right" vertical="center"/>
    </xf>
    <xf numFmtId="0" fontId="7" fillId="0" borderId="30" xfId="8" applyFont="1" applyBorder="1" applyAlignment="1">
      <alignment horizontal="center" vertical="center" wrapText="1"/>
    </xf>
    <xf numFmtId="0" fontId="7" fillId="0" borderId="28" xfId="8" applyFont="1" applyBorder="1" applyAlignment="1">
      <alignment horizontal="left" vertical="center" wrapText="1"/>
    </xf>
    <xf numFmtId="0" fontId="7" fillId="0" borderId="28" xfId="3" applyFont="1" applyBorder="1" applyAlignment="1">
      <alignment horizontal="center" vertical="center" wrapText="1"/>
    </xf>
    <xf numFmtId="0" fontId="7" fillId="0" borderId="28" xfId="3" applyFont="1" applyBorder="1" applyAlignment="1">
      <alignment horizontal="left" vertical="center" wrapText="1"/>
    </xf>
    <xf numFmtId="43" fontId="7" fillId="0" borderId="1" xfId="1" applyFont="1" applyFill="1" applyBorder="1" applyAlignment="1">
      <alignment horizontal="center" vertical="center" wrapText="1"/>
    </xf>
    <xf numFmtId="0" fontId="7" fillId="0" borderId="27" xfId="3" applyFont="1" applyBorder="1" applyAlignment="1">
      <alignment horizontal="center" vertical="center" wrapText="1"/>
    </xf>
    <xf numFmtId="49" fontId="6" fillId="0" borderId="24" xfId="5" applyNumberFormat="1" applyFont="1" applyBorder="1" applyAlignment="1">
      <alignment horizontal="center" vertical="center" wrapText="1"/>
    </xf>
    <xf numFmtId="49" fontId="6" fillId="0" borderId="0" xfId="5" applyNumberFormat="1" applyFont="1" applyBorder="1" applyAlignment="1">
      <alignment horizontal="center" vertical="center" wrapText="1"/>
    </xf>
    <xf numFmtId="49" fontId="6" fillId="0" borderId="53" xfId="5" applyNumberFormat="1" applyFont="1" applyBorder="1" applyAlignment="1">
      <alignment horizontal="center" vertical="center" wrapText="1"/>
    </xf>
    <xf numFmtId="43" fontId="6" fillId="0" borderId="9" xfId="1" applyFont="1" applyBorder="1" applyAlignment="1">
      <alignment horizontal="center" vertical="center" wrapText="1"/>
    </xf>
    <xf numFmtId="43" fontId="6" fillId="0" borderId="13" xfId="1" applyFont="1" applyBorder="1" applyAlignment="1">
      <alignment horizontal="center" vertical="center" wrapText="1"/>
    </xf>
    <xf numFmtId="164" fontId="4" fillId="3" borderId="14" xfId="5" applyFont="1" applyFill="1" applyBorder="1" applyAlignment="1">
      <alignment horizontal="center" vertical="center"/>
    </xf>
    <xf numFmtId="164" fontId="4" fillId="3" borderId="15" xfId="5" applyFont="1" applyFill="1" applyBorder="1" applyAlignment="1">
      <alignment horizontal="center" vertical="center"/>
    </xf>
    <xf numFmtId="165" fontId="6" fillId="0" borderId="2" xfId="6" applyNumberFormat="1" applyFont="1" applyBorder="1" applyAlignment="1">
      <alignment horizontal="center" vertical="center"/>
    </xf>
    <xf numFmtId="164" fontId="6" fillId="0" borderId="3" xfId="5" applyFont="1" applyBorder="1" applyAlignment="1">
      <alignment horizontal="center" vertical="center"/>
    </xf>
    <xf numFmtId="164" fontId="6" fillId="0" borderId="4" xfId="5" applyFont="1" applyBorder="1" applyAlignment="1">
      <alignment horizontal="center" vertical="center"/>
    </xf>
    <xf numFmtId="164" fontId="6" fillId="0" borderId="5" xfId="5" applyFont="1" applyBorder="1" applyAlignment="1">
      <alignment horizontal="center" vertical="center"/>
    </xf>
    <xf numFmtId="164" fontId="6" fillId="0" borderId="6" xfId="5" applyFont="1" applyBorder="1" applyAlignment="1">
      <alignment horizontal="center" vertical="center" wrapText="1"/>
    </xf>
    <xf numFmtId="164" fontId="6" fillId="0" borderId="10" xfId="5" applyFont="1" applyBorder="1" applyAlignment="1">
      <alignment horizontal="center" vertical="center" wrapText="1"/>
    </xf>
    <xf numFmtId="0" fontId="6" fillId="0" borderId="7" xfId="5" applyNumberFormat="1" applyFont="1" applyBorder="1" applyAlignment="1">
      <alignment horizontal="center" vertical="center" wrapText="1"/>
    </xf>
    <xf numFmtId="0" fontId="6" fillId="0" borderId="11" xfId="5" applyNumberFormat="1" applyFont="1" applyBorder="1" applyAlignment="1">
      <alignment horizontal="center" vertical="center" wrapText="1"/>
    </xf>
    <xf numFmtId="164" fontId="6" fillId="0" borderId="7" xfId="5" applyFont="1" applyBorder="1" applyAlignment="1">
      <alignment horizontal="center" vertical="center" wrapText="1"/>
    </xf>
    <xf numFmtId="164" fontId="6" fillId="0" borderId="11" xfId="5" applyFont="1" applyBorder="1" applyAlignment="1">
      <alignment horizontal="center" vertical="center" wrapText="1"/>
    </xf>
    <xf numFmtId="43" fontId="6" fillId="0" borderId="8" xfId="1" applyFont="1" applyBorder="1" applyAlignment="1">
      <alignment horizontal="center" vertical="center" wrapText="1"/>
    </xf>
    <xf numFmtId="43" fontId="6" fillId="0" borderId="12" xfId="1" applyFont="1" applyBorder="1" applyAlignment="1">
      <alignment horizontal="center" vertical="center" wrapText="1"/>
    </xf>
    <xf numFmtId="43" fontId="6" fillId="0" borderId="7" xfId="1" applyFont="1" applyBorder="1" applyAlignment="1">
      <alignment horizontal="center" vertical="center" wrapText="1"/>
    </xf>
    <xf numFmtId="43" fontId="6" fillId="0" borderId="11" xfId="1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53" xfId="0" applyFont="1" applyBorder="1" applyAlignment="1">
      <alignment horizontal="left" vertical="center" wrapText="1"/>
    </xf>
    <xf numFmtId="0" fontId="27" fillId="0" borderId="0" xfId="0" applyFont="1" applyAlignment="1">
      <alignment horizontal="left" vertical="center"/>
    </xf>
    <xf numFmtId="0" fontId="27" fillId="0" borderId="53" xfId="0" applyFont="1" applyBorder="1" applyAlignment="1">
      <alignment horizontal="left" vertical="center"/>
    </xf>
    <xf numFmtId="0" fontId="14" fillId="0" borderId="31" xfId="7" applyFont="1" applyBorder="1" applyAlignment="1">
      <alignment horizontal="center"/>
    </xf>
    <xf numFmtId="0" fontId="14" fillId="0" borderId="32" xfId="7" applyFont="1" applyBorder="1" applyAlignment="1">
      <alignment horizontal="center"/>
    </xf>
    <xf numFmtId="0" fontId="14" fillId="0" borderId="33" xfId="7" applyFont="1" applyBorder="1" applyAlignment="1">
      <alignment horizontal="center"/>
    </xf>
    <xf numFmtId="0" fontId="14" fillId="0" borderId="34" xfId="7" applyFont="1" applyBorder="1" applyAlignment="1">
      <alignment horizontal="center"/>
    </xf>
    <xf numFmtId="0" fontId="14" fillId="0" borderId="0" xfId="7" applyFont="1" applyAlignment="1">
      <alignment horizontal="center"/>
    </xf>
    <xf numFmtId="0" fontId="14" fillId="0" borderId="35" xfId="7" applyFont="1" applyBorder="1" applyAlignment="1">
      <alignment horizontal="center"/>
    </xf>
    <xf numFmtId="0" fontId="16" fillId="0" borderId="34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6" fillId="0" borderId="35" xfId="0" applyFont="1" applyBorder="1" applyAlignment="1">
      <alignment horizontal="center" vertical="center" wrapText="1"/>
    </xf>
    <xf numFmtId="0" fontId="17" fillId="0" borderId="34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7" fillId="0" borderId="35" xfId="0" applyFont="1" applyBorder="1" applyAlignment="1">
      <alignment horizontal="center" vertical="center" wrapText="1"/>
    </xf>
    <xf numFmtId="0" fontId="11" fillId="9" borderId="78" xfId="7" applyFont="1" applyFill="1" applyBorder="1" applyAlignment="1">
      <alignment horizontal="center" vertical="center"/>
    </xf>
    <xf numFmtId="0" fontId="11" fillId="9" borderId="42" xfId="7" applyFont="1" applyFill="1" applyBorder="1" applyAlignment="1">
      <alignment horizontal="center" vertical="center"/>
    </xf>
    <xf numFmtId="0" fontId="11" fillId="6" borderId="38" xfId="7" applyFont="1" applyFill="1" applyBorder="1" applyAlignment="1">
      <alignment horizontal="center" vertical="center"/>
    </xf>
    <xf numFmtId="0" fontId="11" fillId="6" borderId="34" xfId="7" applyFont="1" applyFill="1" applyBorder="1" applyAlignment="1">
      <alignment horizontal="center" vertical="center"/>
    </xf>
    <xf numFmtId="0" fontId="11" fillId="6" borderId="36" xfId="7" applyFont="1" applyFill="1" applyBorder="1" applyAlignment="1">
      <alignment horizontal="center" vertical="center"/>
    </xf>
    <xf numFmtId="0" fontId="16" fillId="0" borderId="2" xfId="7" applyFont="1" applyBorder="1" applyAlignment="1">
      <alignment horizontal="center"/>
    </xf>
    <xf numFmtId="0" fontId="16" fillId="0" borderId="37" xfId="7" applyFont="1" applyBorder="1" applyAlignment="1">
      <alignment horizontal="center"/>
    </xf>
    <xf numFmtId="0" fontId="16" fillId="0" borderId="21" xfId="0" applyFont="1" applyBorder="1" applyAlignment="1">
      <alignment horizontal="center" vertical="center" wrapText="1"/>
    </xf>
    <xf numFmtId="0" fontId="16" fillId="0" borderId="21" xfId="0" applyFont="1" applyBorder="1" applyAlignment="1">
      <alignment horizontal="left" vertical="center" wrapText="1"/>
    </xf>
    <xf numFmtId="0" fontId="16" fillId="0" borderId="0" xfId="0" applyFont="1" applyAlignment="1">
      <alignment horizontal="left" vertical="center" wrapText="1"/>
    </xf>
    <xf numFmtId="0" fontId="16" fillId="0" borderId="35" xfId="0" applyFont="1" applyBorder="1" applyAlignment="1">
      <alignment horizontal="left" vertical="center" wrapText="1"/>
    </xf>
    <xf numFmtId="0" fontId="16" fillId="0" borderId="0" xfId="7" applyFont="1" applyAlignment="1">
      <alignment horizontal="left"/>
    </xf>
    <xf numFmtId="0" fontId="16" fillId="0" borderId="35" xfId="7" applyFont="1" applyBorder="1" applyAlignment="1">
      <alignment horizontal="left"/>
    </xf>
    <xf numFmtId="0" fontId="16" fillId="0" borderId="34" xfId="7" applyFont="1" applyBorder="1" applyAlignment="1">
      <alignment horizontal="center" wrapText="1"/>
    </xf>
    <xf numFmtId="0" fontId="16" fillId="0" borderId="0" xfId="7" applyFont="1" applyAlignment="1">
      <alignment horizontal="center" wrapText="1"/>
    </xf>
    <xf numFmtId="0" fontId="16" fillId="0" borderId="35" xfId="7" applyFont="1" applyBorder="1" applyAlignment="1">
      <alignment horizontal="center" wrapText="1"/>
    </xf>
    <xf numFmtId="10" fontId="11" fillId="6" borderId="41" xfId="7" applyNumberFormat="1" applyFont="1" applyFill="1" applyBorder="1" applyAlignment="1">
      <alignment horizontal="center" vertical="center" wrapText="1"/>
    </xf>
    <xf numFmtId="10" fontId="11" fillId="6" borderId="43" xfId="7" applyNumberFormat="1" applyFont="1" applyFill="1" applyBorder="1" applyAlignment="1">
      <alignment horizontal="center" vertical="center" wrapText="1"/>
    </xf>
    <xf numFmtId="9" fontId="11" fillId="9" borderId="41" xfId="2" applyFont="1" applyFill="1" applyBorder="1" applyAlignment="1">
      <alignment horizontal="center" vertical="center"/>
    </xf>
    <xf numFmtId="9" fontId="11" fillId="9" borderId="43" xfId="2" applyFont="1" applyFill="1" applyBorder="1" applyAlignment="1">
      <alignment horizontal="center" vertical="center"/>
    </xf>
    <xf numFmtId="0" fontId="11" fillId="11" borderId="38" xfId="7" applyFont="1" applyFill="1" applyBorder="1" applyAlignment="1">
      <alignment horizontal="center" vertical="center" wrapText="1"/>
    </xf>
    <xf numFmtId="0" fontId="11" fillId="11" borderId="34" xfId="7" applyFont="1" applyFill="1" applyBorder="1" applyAlignment="1">
      <alignment horizontal="center" vertical="center" wrapText="1"/>
    </xf>
    <xf numFmtId="0" fontId="11" fillId="11" borderId="36" xfId="7" applyFont="1" applyFill="1" applyBorder="1" applyAlignment="1">
      <alignment horizontal="center" vertical="center" wrapText="1"/>
    </xf>
    <xf numFmtId="10" fontId="11" fillId="11" borderId="41" xfId="7" applyNumberFormat="1" applyFont="1" applyFill="1" applyBorder="1" applyAlignment="1">
      <alignment horizontal="center" vertical="center" wrapText="1"/>
    </xf>
    <xf numFmtId="10" fontId="11" fillId="11" borderId="43" xfId="7" applyNumberFormat="1" applyFont="1" applyFill="1" applyBorder="1" applyAlignment="1">
      <alignment horizontal="center" vertical="center" wrapText="1"/>
    </xf>
    <xf numFmtId="0" fontId="17" fillId="0" borderId="48" xfId="7" applyFont="1" applyBorder="1" applyAlignment="1">
      <alignment horizontal="center" vertical="center"/>
    </xf>
    <xf numFmtId="164" fontId="17" fillId="0" borderId="26" xfId="5" applyFont="1" applyBorder="1" applyAlignment="1">
      <alignment horizontal="center" vertical="center"/>
    </xf>
    <xf numFmtId="164" fontId="17" fillId="0" borderId="27" xfId="5" applyFont="1" applyBorder="1" applyAlignment="1">
      <alignment horizontal="center" vertical="center"/>
    </xf>
    <xf numFmtId="0" fontId="17" fillId="0" borderId="26" xfId="7" applyFont="1" applyBorder="1" applyAlignment="1">
      <alignment horizontal="center" vertical="center"/>
    </xf>
    <xf numFmtId="0" fontId="17" fillId="0" borderId="27" xfId="7" applyFont="1" applyBorder="1" applyAlignment="1">
      <alignment horizontal="center" vertical="center"/>
    </xf>
    <xf numFmtId="0" fontId="17" fillId="0" borderId="58" xfId="7" applyFont="1" applyBorder="1" applyAlignment="1">
      <alignment horizontal="center"/>
    </xf>
    <xf numFmtId="0" fontId="17" fillId="0" borderId="59" xfId="7" applyFont="1" applyBorder="1" applyAlignment="1">
      <alignment horizontal="center"/>
    </xf>
    <xf numFmtId="0" fontId="28" fillId="0" borderId="31" xfId="7" applyFont="1" applyBorder="1" applyAlignment="1">
      <alignment horizontal="center" vertical="center"/>
    </xf>
    <xf numFmtId="0" fontId="28" fillId="0" borderId="32" xfId="7" applyFont="1" applyBorder="1" applyAlignment="1">
      <alignment horizontal="center" vertical="center"/>
    </xf>
    <xf numFmtId="0" fontId="28" fillId="0" borderId="33" xfId="7" applyFont="1" applyBorder="1" applyAlignment="1">
      <alignment horizontal="center" vertical="center"/>
    </xf>
    <xf numFmtId="0" fontId="28" fillId="0" borderId="44" xfId="7" applyFont="1" applyBorder="1" applyAlignment="1">
      <alignment horizontal="center" vertical="center"/>
    </xf>
    <xf numFmtId="0" fontId="28" fillId="0" borderId="62" xfId="7" applyFont="1" applyBorder="1" applyAlignment="1">
      <alignment horizontal="center" vertical="center"/>
    </xf>
    <xf numFmtId="0" fontId="28" fillId="0" borderId="81" xfId="7" applyFont="1" applyBorder="1" applyAlignment="1">
      <alignment horizontal="center" vertical="center"/>
    </xf>
    <xf numFmtId="164" fontId="20" fillId="0" borderId="31" xfId="5" applyFont="1" applyBorder="1" applyAlignment="1">
      <alignment horizontal="center" vertical="center"/>
    </xf>
    <xf numFmtId="164" fontId="20" fillId="0" borderId="32" xfId="5" applyFont="1" applyBorder="1" applyAlignment="1">
      <alignment horizontal="center" vertical="center"/>
    </xf>
    <xf numFmtId="164" fontId="20" fillId="0" borderId="33" xfId="5" applyFont="1" applyBorder="1" applyAlignment="1">
      <alignment horizontal="center" vertical="center"/>
    </xf>
    <xf numFmtId="164" fontId="20" fillId="0" borderId="44" xfId="5" applyFont="1" applyBorder="1" applyAlignment="1">
      <alignment horizontal="center" vertical="center"/>
    </xf>
    <xf numFmtId="164" fontId="20" fillId="0" borderId="62" xfId="5" applyFont="1" applyBorder="1" applyAlignment="1">
      <alignment horizontal="center" vertical="center"/>
    </xf>
    <xf numFmtId="164" fontId="20" fillId="0" borderId="81" xfId="5" applyFont="1" applyBorder="1" applyAlignment="1">
      <alignment horizontal="center" vertical="center"/>
    </xf>
    <xf numFmtId="0" fontId="11" fillId="6" borderId="58" xfId="7" applyFont="1" applyFill="1" applyBorder="1" applyAlignment="1">
      <alignment horizontal="center" vertical="center"/>
    </xf>
    <xf numFmtId="0" fontId="11" fillId="6" borderId="59" xfId="7" applyFont="1" applyFill="1" applyBorder="1" applyAlignment="1">
      <alignment horizontal="center" vertical="center"/>
    </xf>
    <xf numFmtId="167" fontId="22" fillId="0" borderId="57" xfId="5" applyNumberFormat="1" applyFont="1" applyBorder="1" applyAlignment="1">
      <alignment horizontal="center" vertical="center"/>
    </xf>
    <xf numFmtId="164" fontId="22" fillId="0" borderId="26" xfId="5" applyFont="1" applyBorder="1" applyAlignment="1">
      <alignment horizontal="right" vertical="center"/>
    </xf>
    <xf numFmtId="164" fontId="22" fillId="0" borderId="12" xfId="5" applyFont="1" applyBorder="1" applyAlignment="1">
      <alignment horizontal="right" vertical="center"/>
    </xf>
    <xf numFmtId="164" fontId="23" fillId="0" borderId="58" xfId="5" applyFont="1" applyBorder="1" applyAlignment="1">
      <alignment horizontal="center" vertical="center"/>
    </xf>
    <xf numFmtId="164" fontId="23" fillId="0" borderId="59" xfId="5" applyFont="1" applyBorder="1" applyAlignment="1">
      <alignment horizontal="center" vertical="center"/>
    </xf>
    <xf numFmtId="164" fontId="23" fillId="0" borderId="26" xfId="5" applyFont="1" applyBorder="1" applyAlignment="1">
      <alignment horizontal="left" vertical="center"/>
    </xf>
    <xf numFmtId="164" fontId="23" fillId="0" borderId="27" xfId="5" applyFont="1" applyBorder="1" applyAlignment="1">
      <alignment horizontal="left" vertical="center"/>
    </xf>
    <xf numFmtId="164" fontId="22" fillId="0" borderId="27" xfId="5" applyFont="1" applyBorder="1" applyAlignment="1">
      <alignment horizontal="right" vertical="center"/>
    </xf>
    <xf numFmtId="0" fontId="11" fillId="6" borderId="60" xfId="7" applyFont="1" applyFill="1" applyBorder="1" applyAlignment="1">
      <alignment horizontal="center" vertical="center"/>
    </xf>
  </cellXfs>
  <cellStyles count="33">
    <cellStyle name="Moeda 2" xfId="15" xr:uid="{00000000-0005-0000-0000-000000000000}"/>
    <cellStyle name="Moeda 3" xfId="19" xr:uid="{00000000-0005-0000-0000-000001000000}"/>
    <cellStyle name="Moeda 4" xfId="29" xr:uid="{00000000-0005-0000-0000-000002000000}"/>
    <cellStyle name="Normal" xfId="0" builtinId="0"/>
    <cellStyle name="Normal 11" xfId="31" xr:uid="{00000000-0005-0000-0000-000004000000}"/>
    <cellStyle name="Normal 2" xfId="3" xr:uid="{00000000-0005-0000-0000-000005000000}"/>
    <cellStyle name="Normal 2 2" xfId="20" xr:uid="{00000000-0005-0000-0000-000006000000}"/>
    <cellStyle name="Normal 2 3" xfId="24" xr:uid="{00000000-0005-0000-0000-000007000000}"/>
    <cellStyle name="Normal 3" xfId="18" xr:uid="{00000000-0005-0000-0000-000008000000}"/>
    <cellStyle name="Normal 3 2" xfId="12" xr:uid="{00000000-0005-0000-0000-000009000000}"/>
    <cellStyle name="Normal 4" xfId="7" xr:uid="{00000000-0005-0000-0000-00000A000000}"/>
    <cellStyle name="Normal 4 2" xfId="8" xr:uid="{00000000-0005-0000-0000-00000B000000}"/>
    <cellStyle name="Normal 5" xfId="30" xr:uid="{00000000-0005-0000-0000-00000C000000}"/>
    <cellStyle name="Normal 8" xfId="11" xr:uid="{00000000-0005-0000-0000-00000D000000}"/>
    <cellStyle name="Normal 9" xfId="13" xr:uid="{00000000-0005-0000-0000-00000E000000}"/>
    <cellStyle name="Porcentagem" xfId="2" builtinId="5"/>
    <cellStyle name="Porcentagem 2" xfId="16" xr:uid="{00000000-0005-0000-0000-000010000000}"/>
    <cellStyle name="Porcentagem 3" xfId="14" xr:uid="{00000000-0005-0000-0000-000011000000}"/>
    <cellStyle name="Porcentagem 4" xfId="21" xr:uid="{00000000-0005-0000-0000-000012000000}"/>
    <cellStyle name="Separador de milhares 2" xfId="27" xr:uid="{00000000-0005-0000-0000-000013000000}"/>
    <cellStyle name="Vírgula" xfId="1" builtinId="3"/>
    <cellStyle name="Vírgula 2" xfId="4" xr:uid="{00000000-0005-0000-0000-000015000000}"/>
    <cellStyle name="Vírgula 2 2" xfId="23" xr:uid="{00000000-0005-0000-0000-000016000000}"/>
    <cellStyle name="Vírgula 2 2 2" xfId="9" xr:uid="{00000000-0005-0000-0000-000017000000}"/>
    <cellStyle name="Vírgula 2 2 2 2" xfId="28" xr:uid="{00000000-0005-0000-0000-000018000000}"/>
    <cellStyle name="Vírgula 2 3" xfId="6" xr:uid="{00000000-0005-0000-0000-000019000000}"/>
    <cellStyle name="Vírgula 2 3 2" xfId="32" xr:uid="{00000000-0005-0000-0000-00001A000000}"/>
    <cellStyle name="Vírgula 2 4" xfId="25" xr:uid="{00000000-0005-0000-0000-00001B000000}"/>
    <cellStyle name="Vírgula 3" xfId="10" xr:uid="{00000000-0005-0000-0000-00001C000000}"/>
    <cellStyle name="Vírgula 4" xfId="5" xr:uid="{00000000-0005-0000-0000-00001D000000}"/>
    <cellStyle name="Vírgula 4 2" xfId="26" xr:uid="{00000000-0005-0000-0000-00001E000000}"/>
    <cellStyle name="Vírgula 5" xfId="17" xr:uid="{00000000-0005-0000-0000-00001F000000}"/>
    <cellStyle name="Vírgula 6" xfId="22" xr:uid="{00000000-0005-0000-0000-000020000000}"/>
  </cellStyles>
  <dxfs count="2">
    <dxf>
      <fill>
        <patternFill>
          <bgColor indexed="22"/>
        </patternFill>
      </fill>
    </dxf>
    <dxf>
      <fill>
        <patternFill>
          <bgColor indexed="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ANTE%202024\CRUZEIRO%202023\PLANILHA_CDHU%20184%20FINA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ILHA"/>
      <sheetName val="Plan1"/>
      <sheetName val="RESUMO"/>
      <sheetName val="cronograma físico-financeiro"/>
      <sheetName val="Serviços"/>
      <sheetName val="Plan2"/>
    </sheetNames>
    <sheetDataSet>
      <sheetData sheetId="0" refreshError="1"/>
      <sheetData sheetId="1" refreshError="1"/>
      <sheetData sheetId="2" refreshError="1">
        <row r="10">
          <cell r="B10" t="str">
            <v>Obra: CONSTRUÇÃO DO HOSPITAL REGIONAL CIRCUITO DA FÉ E VALE HISTÓRICO</v>
          </cell>
        </row>
        <row r="53">
          <cell r="A53" t="str">
            <v>25.0</v>
          </cell>
          <cell r="B53" t="str">
            <v>ADMINISTRAÇÃO LOCAL</v>
          </cell>
        </row>
      </sheetData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W646"/>
  <sheetViews>
    <sheetView tabSelected="1" view="pageBreakPreview" topLeftCell="A574" zoomScaleNormal="130" zoomScaleSheetLayoutView="100" workbookViewId="0">
      <selection activeCell="N590" sqref="N590"/>
    </sheetView>
  </sheetViews>
  <sheetFormatPr defaultRowHeight="15" x14ac:dyDescent="0.25"/>
  <cols>
    <col min="1" max="1" width="8.7109375" style="3" customWidth="1"/>
    <col min="2" max="2" width="16" style="15" bestFit="1" customWidth="1"/>
    <col min="3" max="3" width="60" style="84" customWidth="1"/>
    <col min="4" max="4" width="7.7109375" style="16" bestFit="1" customWidth="1"/>
    <col min="5" max="5" width="11.5703125" style="20" customWidth="1"/>
    <col min="6" max="6" width="14.140625" style="20" customWidth="1"/>
    <col min="7" max="7" width="15" style="20" bestFit="1" customWidth="1"/>
    <col min="8" max="8" width="14" bestFit="1" customWidth="1"/>
    <col min="9" max="9" width="10.42578125" bestFit="1" customWidth="1"/>
    <col min="25" max="222" width="9.140625" style="1"/>
    <col min="223" max="223" width="6.7109375" style="1" customWidth="1"/>
    <col min="224" max="224" width="8.140625" style="1" customWidth="1"/>
    <col min="225" max="225" width="62.7109375" style="1" customWidth="1"/>
    <col min="226" max="226" width="7.28515625" style="1" customWidth="1"/>
    <col min="227" max="227" width="11.7109375" style="1" customWidth="1"/>
    <col min="228" max="228" width="12.140625" style="1" customWidth="1"/>
    <col min="229" max="229" width="14.5703125" style="1" customWidth="1"/>
    <col min="230" max="234" width="0" style="1" hidden="1" customWidth="1"/>
    <col min="235" max="236" width="9.140625" style="1"/>
    <col min="237" max="237" width="16" style="1" customWidth="1"/>
    <col min="238" max="252" width="9.140625" style="1"/>
    <col min="253" max="253" width="6.7109375" style="1" customWidth="1"/>
    <col min="254" max="254" width="9.85546875" style="1" customWidth="1"/>
    <col min="255" max="255" width="42" style="1" customWidth="1"/>
    <col min="256" max="256" width="7.7109375" style="1" bestFit="1" customWidth="1"/>
    <col min="257" max="257" width="11.28515625" style="1" bestFit="1" customWidth="1"/>
    <col min="258" max="258" width="14" style="1" bestFit="1" customWidth="1"/>
    <col min="259" max="259" width="15" style="1" bestFit="1" customWidth="1"/>
    <col min="260" max="478" width="9.140625" style="1"/>
    <col min="479" max="479" width="6.7109375" style="1" customWidth="1"/>
    <col min="480" max="480" width="8.140625" style="1" customWidth="1"/>
    <col min="481" max="481" width="62.7109375" style="1" customWidth="1"/>
    <col min="482" max="482" width="7.28515625" style="1" customWidth="1"/>
    <col min="483" max="483" width="11.7109375" style="1" customWidth="1"/>
    <col min="484" max="484" width="12.140625" style="1" customWidth="1"/>
    <col min="485" max="485" width="14.5703125" style="1" customWidth="1"/>
    <col min="486" max="490" width="0" style="1" hidden="1" customWidth="1"/>
    <col min="491" max="492" width="9.140625" style="1"/>
    <col min="493" max="493" width="16" style="1" customWidth="1"/>
    <col min="494" max="508" width="9.140625" style="1"/>
    <col min="509" max="509" width="6.7109375" style="1" customWidth="1"/>
    <col min="510" max="510" width="9.85546875" style="1" customWidth="1"/>
    <col min="511" max="511" width="42" style="1" customWidth="1"/>
    <col min="512" max="512" width="7.7109375" style="1" bestFit="1" customWidth="1"/>
    <col min="513" max="513" width="11.28515625" style="1" bestFit="1" customWidth="1"/>
    <col min="514" max="514" width="14" style="1" bestFit="1" customWidth="1"/>
    <col min="515" max="515" width="15" style="1" bestFit="1" customWidth="1"/>
    <col min="516" max="734" width="9.140625" style="1"/>
    <col min="735" max="735" width="6.7109375" style="1" customWidth="1"/>
    <col min="736" max="736" width="8.140625" style="1" customWidth="1"/>
    <col min="737" max="737" width="62.7109375" style="1" customWidth="1"/>
    <col min="738" max="738" width="7.28515625" style="1" customWidth="1"/>
    <col min="739" max="739" width="11.7109375" style="1" customWidth="1"/>
    <col min="740" max="740" width="12.140625" style="1" customWidth="1"/>
    <col min="741" max="741" width="14.5703125" style="1" customWidth="1"/>
    <col min="742" max="746" width="0" style="1" hidden="1" customWidth="1"/>
    <col min="747" max="748" width="9.140625" style="1"/>
    <col min="749" max="749" width="16" style="1" customWidth="1"/>
    <col min="750" max="764" width="9.140625" style="1"/>
    <col min="765" max="765" width="6.7109375" style="1" customWidth="1"/>
    <col min="766" max="766" width="9.85546875" style="1" customWidth="1"/>
    <col min="767" max="767" width="42" style="1" customWidth="1"/>
    <col min="768" max="768" width="7.7109375" style="1" bestFit="1" customWidth="1"/>
    <col min="769" max="769" width="11.28515625" style="1" bestFit="1" customWidth="1"/>
    <col min="770" max="770" width="14" style="1" bestFit="1" customWidth="1"/>
    <col min="771" max="771" width="15" style="1" bestFit="1" customWidth="1"/>
    <col min="772" max="990" width="9.140625" style="1"/>
    <col min="991" max="991" width="6.7109375" style="1" customWidth="1"/>
    <col min="992" max="992" width="8.140625" style="1" customWidth="1"/>
    <col min="993" max="993" width="62.7109375" style="1" customWidth="1"/>
    <col min="994" max="994" width="7.28515625" style="1" customWidth="1"/>
    <col min="995" max="995" width="11.7109375" style="1" customWidth="1"/>
    <col min="996" max="996" width="12.140625" style="1" customWidth="1"/>
    <col min="997" max="997" width="14.5703125" style="1" customWidth="1"/>
    <col min="998" max="1002" width="0" style="1" hidden="1" customWidth="1"/>
    <col min="1003" max="1004" width="9.140625" style="1"/>
    <col min="1005" max="1005" width="16" style="1" customWidth="1"/>
    <col min="1006" max="1020" width="9.140625" style="1"/>
    <col min="1021" max="1021" width="6.7109375" style="1" customWidth="1"/>
    <col min="1022" max="1022" width="9.85546875" style="1" customWidth="1"/>
    <col min="1023" max="1023" width="42" style="1" customWidth="1"/>
    <col min="1024" max="1024" width="7.7109375" style="1" bestFit="1" customWidth="1"/>
    <col min="1025" max="1025" width="11.28515625" style="1" bestFit="1" customWidth="1"/>
    <col min="1026" max="1026" width="14" style="1" bestFit="1" customWidth="1"/>
    <col min="1027" max="1027" width="15" style="1" bestFit="1" customWidth="1"/>
    <col min="1028" max="1246" width="9.140625" style="1"/>
    <col min="1247" max="1247" width="6.7109375" style="1" customWidth="1"/>
    <col min="1248" max="1248" width="8.140625" style="1" customWidth="1"/>
    <col min="1249" max="1249" width="62.7109375" style="1" customWidth="1"/>
    <col min="1250" max="1250" width="7.28515625" style="1" customWidth="1"/>
    <col min="1251" max="1251" width="11.7109375" style="1" customWidth="1"/>
    <col min="1252" max="1252" width="12.140625" style="1" customWidth="1"/>
    <col min="1253" max="1253" width="14.5703125" style="1" customWidth="1"/>
    <col min="1254" max="1258" width="0" style="1" hidden="1" customWidth="1"/>
    <col min="1259" max="1260" width="9.140625" style="1"/>
    <col min="1261" max="1261" width="16" style="1" customWidth="1"/>
    <col min="1262" max="1276" width="9.140625" style="1"/>
    <col min="1277" max="1277" width="6.7109375" style="1" customWidth="1"/>
    <col min="1278" max="1278" width="9.85546875" style="1" customWidth="1"/>
    <col min="1279" max="1279" width="42" style="1" customWidth="1"/>
    <col min="1280" max="1280" width="7.7109375" style="1" bestFit="1" customWidth="1"/>
    <col min="1281" max="1281" width="11.28515625" style="1" bestFit="1" customWidth="1"/>
    <col min="1282" max="1282" width="14" style="1" bestFit="1" customWidth="1"/>
    <col min="1283" max="1283" width="15" style="1" bestFit="1" customWidth="1"/>
    <col min="1284" max="1502" width="9.140625" style="1"/>
    <col min="1503" max="1503" width="6.7109375" style="1" customWidth="1"/>
    <col min="1504" max="1504" width="8.140625" style="1" customWidth="1"/>
    <col min="1505" max="1505" width="62.7109375" style="1" customWidth="1"/>
    <col min="1506" max="1506" width="7.28515625" style="1" customWidth="1"/>
    <col min="1507" max="1507" width="11.7109375" style="1" customWidth="1"/>
    <col min="1508" max="1508" width="12.140625" style="1" customWidth="1"/>
    <col min="1509" max="1509" width="14.5703125" style="1" customWidth="1"/>
    <col min="1510" max="1514" width="0" style="1" hidden="1" customWidth="1"/>
    <col min="1515" max="1516" width="9.140625" style="1"/>
    <col min="1517" max="1517" width="16" style="1" customWidth="1"/>
    <col min="1518" max="1532" width="9.140625" style="1"/>
    <col min="1533" max="1533" width="6.7109375" style="1" customWidth="1"/>
    <col min="1534" max="1534" width="9.85546875" style="1" customWidth="1"/>
    <col min="1535" max="1535" width="42" style="1" customWidth="1"/>
    <col min="1536" max="1536" width="7.7109375" style="1" bestFit="1" customWidth="1"/>
    <col min="1537" max="1537" width="11.28515625" style="1" bestFit="1" customWidth="1"/>
    <col min="1538" max="1538" width="14" style="1" bestFit="1" customWidth="1"/>
    <col min="1539" max="1539" width="15" style="1" bestFit="1" customWidth="1"/>
    <col min="1540" max="1758" width="9.140625" style="1"/>
    <col min="1759" max="1759" width="6.7109375" style="1" customWidth="1"/>
    <col min="1760" max="1760" width="8.140625" style="1" customWidth="1"/>
    <col min="1761" max="1761" width="62.7109375" style="1" customWidth="1"/>
    <col min="1762" max="1762" width="7.28515625" style="1" customWidth="1"/>
    <col min="1763" max="1763" width="11.7109375" style="1" customWidth="1"/>
    <col min="1764" max="1764" width="12.140625" style="1" customWidth="1"/>
    <col min="1765" max="1765" width="14.5703125" style="1" customWidth="1"/>
    <col min="1766" max="1770" width="0" style="1" hidden="1" customWidth="1"/>
    <col min="1771" max="1772" width="9.140625" style="1"/>
    <col min="1773" max="1773" width="16" style="1" customWidth="1"/>
    <col min="1774" max="1788" width="9.140625" style="1"/>
    <col min="1789" max="1789" width="6.7109375" style="1" customWidth="1"/>
    <col min="1790" max="1790" width="9.85546875" style="1" customWidth="1"/>
    <col min="1791" max="1791" width="42" style="1" customWidth="1"/>
    <col min="1792" max="1792" width="7.7109375" style="1" bestFit="1" customWidth="1"/>
    <col min="1793" max="1793" width="11.28515625" style="1" bestFit="1" customWidth="1"/>
    <col min="1794" max="1794" width="14" style="1" bestFit="1" customWidth="1"/>
    <col min="1795" max="1795" width="15" style="1" bestFit="1" customWidth="1"/>
    <col min="1796" max="2014" width="9.140625" style="1"/>
    <col min="2015" max="2015" width="6.7109375" style="1" customWidth="1"/>
    <col min="2016" max="2016" width="8.140625" style="1" customWidth="1"/>
    <col min="2017" max="2017" width="62.7109375" style="1" customWidth="1"/>
    <col min="2018" max="2018" width="7.28515625" style="1" customWidth="1"/>
    <col min="2019" max="2019" width="11.7109375" style="1" customWidth="1"/>
    <col min="2020" max="2020" width="12.140625" style="1" customWidth="1"/>
    <col min="2021" max="2021" width="14.5703125" style="1" customWidth="1"/>
    <col min="2022" max="2026" width="0" style="1" hidden="1" customWidth="1"/>
    <col min="2027" max="2028" width="9.140625" style="1"/>
    <col min="2029" max="2029" width="16" style="1" customWidth="1"/>
    <col min="2030" max="2044" width="9.140625" style="1"/>
    <col min="2045" max="2045" width="6.7109375" style="1" customWidth="1"/>
    <col min="2046" max="2046" width="9.85546875" style="1" customWidth="1"/>
    <col min="2047" max="2047" width="42" style="1" customWidth="1"/>
    <col min="2048" max="2048" width="7.7109375" style="1" bestFit="1" customWidth="1"/>
    <col min="2049" max="2049" width="11.28515625" style="1" bestFit="1" customWidth="1"/>
    <col min="2050" max="2050" width="14" style="1" bestFit="1" customWidth="1"/>
    <col min="2051" max="2051" width="15" style="1" bestFit="1" customWidth="1"/>
    <col min="2052" max="2270" width="9.140625" style="1"/>
    <col min="2271" max="2271" width="6.7109375" style="1" customWidth="1"/>
    <col min="2272" max="2272" width="8.140625" style="1" customWidth="1"/>
    <col min="2273" max="2273" width="62.7109375" style="1" customWidth="1"/>
    <col min="2274" max="2274" width="7.28515625" style="1" customWidth="1"/>
    <col min="2275" max="2275" width="11.7109375" style="1" customWidth="1"/>
    <col min="2276" max="2276" width="12.140625" style="1" customWidth="1"/>
    <col min="2277" max="2277" width="14.5703125" style="1" customWidth="1"/>
    <col min="2278" max="2282" width="0" style="1" hidden="1" customWidth="1"/>
    <col min="2283" max="2284" width="9.140625" style="1"/>
    <col min="2285" max="2285" width="16" style="1" customWidth="1"/>
    <col min="2286" max="2300" width="9.140625" style="1"/>
    <col min="2301" max="2301" width="6.7109375" style="1" customWidth="1"/>
    <col min="2302" max="2302" width="9.85546875" style="1" customWidth="1"/>
    <col min="2303" max="2303" width="42" style="1" customWidth="1"/>
    <col min="2304" max="2304" width="7.7109375" style="1" bestFit="1" customWidth="1"/>
    <col min="2305" max="2305" width="11.28515625" style="1" bestFit="1" customWidth="1"/>
    <col min="2306" max="2306" width="14" style="1" bestFit="1" customWidth="1"/>
    <col min="2307" max="2307" width="15" style="1" bestFit="1" customWidth="1"/>
    <col min="2308" max="2526" width="9.140625" style="1"/>
    <col min="2527" max="2527" width="6.7109375" style="1" customWidth="1"/>
    <col min="2528" max="2528" width="8.140625" style="1" customWidth="1"/>
    <col min="2529" max="2529" width="62.7109375" style="1" customWidth="1"/>
    <col min="2530" max="2530" width="7.28515625" style="1" customWidth="1"/>
    <col min="2531" max="2531" width="11.7109375" style="1" customWidth="1"/>
    <col min="2532" max="2532" width="12.140625" style="1" customWidth="1"/>
    <col min="2533" max="2533" width="14.5703125" style="1" customWidth="1"/>
    <col min="2534" max="2538" width="0" style="1" hidden="1" customWidth="1"/>
    <col min="2539" max="2540" width="9.140625" style="1"/>
    <col min="2541" max="2541" width="16" style="1" customWidth="1"/>
    <col min="2542" max="2556" width="9.140625" style="1"/>
    <col min="2557" max="2557" width="6.7109375" style="1" customWidth="1"/>
    <col min="2558" max="2558" width="9.85546875" style="1" customWidth="1"/>
    <col min="2559" max="2559" width="42" style="1" customWidth="1"/>
    <col min="2560" max="2560" width="7.7109375" style="1" bestFit="1" customWidth="1"/>
    <col min="2561" max="2561" width="11.28515625" style="1" bestFit="1" customWidth="1"/>
    <col min="2562" max="2562" width="14" style="1" bestFit="1" customWidth="1"/>
    <col min="2563" max="2563" width="15" style="1" bestFit="1" customWidth="1"/>
    <col min="2564" max="2782" width="9.140625" style="1"/>
    <col min="2783" max="2783" width="6.7109375" style="1" customWidth="1"/>
    <col min="2784" max="2784" width="8.140625" style="1" customWidth="1"/>
    <col min="2785" max="2785" width="62.7109375" style="1" customWidth="1"/>
    <col min="2786" max="2786" width="7.28515625" style="1" customWidth="1"/>
    <col min="2787" max="2787" width="11.7109375" style="1" customWidth="1"/>
    <col min="2788" max="2788" width="12.140625" style="1" customWidth="1"/>
    <col min="2789" max="2789" width="14.5703125" style="1" customWidth="1"/>
    <col min="2790" max="2794" width="0" style="1" hidden="1" customWidth="1"/>
    <col min="2795" max="2796" width="9.140625" style="1"/>
    <col min="2797" max="2797" width="16" style="1" customWidth="1"/>
    <col min="2798" max="2812" width="9.140625" style="1"/>
    <col min="2813" max="2813" width="6.7109375" style="1" customWidth="1"/>
    <col min="2814" max="2814" width="9.85546875" style="1" customWidth="1"/>
    <col min="2815" max="2815" width="42" style="1" customWidth="1"/>
    <col min="2816" max="2816" width="7.7109375" style="1" bestFit="1" customWidth="1"/>
    <col min="2817" max="2817" width="11.28515625" style="1" bestFit="1" customWidth="1"/>
    <col min="2818" max="2818" width="14" style="1" bestFit="1" customWidth="1"/>
    <col min="2819" max="2819" width="15" style="1" bestFit="1" customWidth="1"/>
    <col min="2820" max="3038" width="9.140625" style="1"/>
    <col min="3039" max="3039" width="6.7109375" style="1" customWidth="1"/>
    <col min="3040" max="3040" width="8.140625" style="1" customWidth="1"/>
    <col min="3041" max="3041" width="62.7109375" style="1" customWidth="1"/>
    <col min="3042" max="3042" width="7.28515625" style="1" customWidth="1"/>
    <col min="3043" max="3043" width="11.7109375" style="1" customWidth="1"/>
    <col min="3044" max="3044" width="12.140625" style="1" customWidth="1"/>
    <col min="3045" max="3045" width="14.5703125" style="1" customWidth="1"/>
    <col min="3046" max="3050" width="0" style="1" hidden="1" customWidth="1"/>
    <col min="3051" max="3052" width="9.140625" style="1"/>
    <col min="3053" max="3053" width="16" style="1" customWidth="1"/>
    <col min="3054" max="3068" width="9.140625" style="1"/>
    <col min="3069" max="3069" width="6.7109375" style="1" customWidth="1"/>
    <col min="3070" max="3070" width="9.85546875" style="1" customWidth="1"/>
    <col min="3071" max="3071" width="42" style="1" customWidth="1"/>
    <col min="3072" max="3072" width="7.7109375" style="1" bestFit="1" customWidth="1"/>
    <col min="3073" max="3073" width="11.28515625" style="1" bestFit="1" customWidth="1"/>
    <col min="3074" max="3074" width="14" style="1" bestFit="1" customWidth="1"/>
    <col min="3075" max="3075" width="15" style="1" bestFit="1" customWidth="1"/>
    <col min="3076" max="3294" width="9.140625" style="1"/>
    <col min="3295" max="3295" width="6.7109375" style="1" customWidth="1"/>
    <col min="3296" max="3296" width="8.140625" style="1" customWidth="1"/>
    <col min="3297" max="3297" width="62.7109375" style="1" customWidth="1"/>
    <col min="3298" max="3298" width="7.28515625" style="1" customWidth="1"/>
    <col min="3299" max="3299" width="11.7109375" style="1" customWidth="1"/>
    <col min="3300" max="3300" width="12.140625" style="1" customWidth="1"/>
    <col min="3301" max="3301" width="14.5703125" style="1" customWidth="1"/>
    <col min="3302" max="3306" width="0" style="1" hidden="1" customWidth="1"/>
    <col min="3307" max="3308" width="9.140625" style="1"/>
    <col min="3309" max="3309" width="16" style="1" customWidth="1"/>
    <col min="3310" max="3324" width="9.140625" style="1"/>
    <col min="3325" max="3325" width="6.7109375" style="1" customWidth="1"/>
    <col min="3326" max="3326" width="9.85546875" style="1" customWidth="1"/>
    <col min="3327" max="3327" width="42" style="1" customWidth="1"/>
    <col min="3328" max="3328" width="7.7109375" style="1" bestFit="1" customWidth="1"/>
    <col min="3329" max="3329" width="11.28515625" style="1" bestFit="1" customWidth="1"/>
    <col min="3330" max="3330" width="14" style="1" bestFit="1" customWidth="1"/>
    <col min="3331" max="3331" width="15" style="1" bestFit="1" customWidth="1"/>
    <col min="3332" max="3550" width="9.140625" style="1"/>
    <col min="3551" max="3551" width="6.7109375" style="1" customWidth="1"/>
    <col min="3552" max="3552" width="8.140625" style="1" customWidth="1"/>
    <col min="3553" max="3553" width="62.7109375" style="1" customWidth="1"/>
    <col min="3554" max="3554" width="7.28515625" style="1" customWidth="1"/>
    <col min="3555" max="3555" width="11.7109375" style="1" customWidth="1"/>
    <col min="3556" max="3556" width="12.140625" style="1" customWidth="1"/>
    <col min="3557" max="3557" width="14.5703125" style="1" customWidth="1"/>
    <col min="3558" max="3562" width="0" style="1" hidden="1" customWidth="1"/>
    <col min="3563" max="3564" width="9.140625" style="1"/>
    <col min="3565" max="3565" width="16" style="1" customWidth="1"/>
    <col min="3566" max="3580" width="9.140625" style="1"/>
    <col min="3581" max="3581" width="6.7109375" style="1" customWidth="1"/>
    <col min="3582" max="3582" width="9.85546875" style="1" customWidth="1"/>
    <col min="3583" max="3583" width="42" style="1" customWidth="1"/>
    <col min="3584" max="3584" width="7.7109375" style="1" bestFit="1" customWidth="1"/>
    <col min="3585" max="3585" width="11.28515625" style="1" bestFit="1" customWidth="1"/>
    <col min="3586" max="3586" width="14" style="1" bestFit="1" customWidth="1"/>
    <col min="3587" max="3587" width="15" style="1" bestFit="1" customWidth="1"/>
    <col min="3588" max="3806" width="9.140625" style="1"/>
    <col min="3807" max="3807" width="6.7109375" style="1" customWidth="1"/>
    <col min="3808" max="3808" width="8.140625" style="1" customWidth="1"/>
    <col min="3809" max="3809" width="62.7109375" style="1" customWidth="1"/>
    <col min="3810" max="3810" width="7.28515625" style="1" customWidth="1"/>
    <col min="3811" max="3811" width="11.7109375" style="1" customWidth="1"/>
    <col min="3812" max="3812" width="12.140625" style="1" customWidth="1"/>
    <col min="3813" max="3813" width="14.5703125" style="1" customWidth="1"/>
    <col min="3814" max="3818" width="0" style="1" hidden="1" customWidth="1"/>
    <col min="3819" max="3820" width="9.140625" style="1"/>
    <col min="3821" max="3821" width="16" style="1" customWidth="1"/>
    <col min="3822" max="3836" width="9.140625" style="1"/>
    <col min="3837" max="3837" width="6.7109375" style="1" customWidth="1"/>
    <col min="3838" max="3838" width="9.85546875" style="1" customWidth="1"/>
    <col min="3839" max="3839" width="42" style="1" customWidth="1"/>
    <col min="3840" max="3840" width="7.7109375" style="1" bestFit="1" customWidth="1"/>
    <col min="3841" max="3841" width="11.28515625" style="1" bestFit="1" customWidth="1"/>
    <col min="3842" max="3842" width="14" style="1" bestFit="1" customWidth="1"/>
    <col min="3843" max="3843" width="15" style="1" bestFit="1" customWidth="1"/>
    <col min="3844" max="4062" width="9.140625" style="1"/>
    <col min="4063" max="4063" width="6.7109375" style="1" customWidth="1"/>
    <col min="4064" max="4064" width="8.140625" style="1" customWidth="1"/>
    <col min="4065" max="4065" width="62.7109375" style="1" customWidth="1"/>
    <col min="4066" max="4066" width="7.28515625" style="1" customWidth="1"/>
    <col min="4067" max="4067" width="11.7109375" style="1" customWidth="1"/>
    <col min="4068" max="4068" width="12.140625" style="1" customWidth="1"/>
    <col min="4069" max="4069" width="14.5703125" style="1" customWidth="1"/>
    <col min="4070" max="4074" width="0" style="1" hidden="1" customWidth="1"/>
    <col min="4075" max="4076" width="9.140625" style="1"/>
    <col min="4077" max="4077" width="16" style="1" customWidth="1"/>
    <col min="4078" max="4092" width="9.140625" style="1"/>
    <col min="4093" max="4093" width="6.7109375" style="1" customWidth="1"/>
    <col min="4094" max="4094" width="9.85546875" style="1" customWidth="1"/>
    <col min="4095" max="4095" width="42" style="1" customWidth="1"/>
    <col min="4096" max="4096" width="7.7109375" style="1" bestFit="1" customWidth="1"/>
    <col min="4097" max="4097" width="11.28515625" style="1" bestFit="1" customWidth="1"/>
    <col min="4098" max="4098" width="14" style="1" bestFit="1" customWidth="1"/>
    <col min="4099" max="4099" width="15" style="1" bestFit="1" customWidth="1"/>
    <col min="4100" max="4318" width="9.140625" style="1"/>
    <col min="4319" max="4319" width="6.7109375" style="1" customWidth="1"/>
    <col min="4320" max="4320" width="8.140625" style="1" customWidth="1"/>
    <col min="4321" max="4321" width="62.7109375" style="1" customWidth="1"/>
    <col min="4322" max="4322" width="7.28515625" style="1" customWidth="1"/>
    <col min="4323" max="4323" width="11.7109375" style="1" customWidth="1"/>
    <col min="4324" max="4324" width="12.140625" style="1" customWidth="1"/>
    <col min="4325" max="4325" width="14.5703125" style="1" customWidth="1"/>
    <col min="4326" max="4330" width="0" style="1" hidden="1" customWidth="1"/>
    <col min="4331" max="4332" width="9.140625" style="1"/>
    <col min="4333" max="4333" width="16" style="1" customWidth="1"/>
    <col min="4334" max="4348" width="9.140625" style="1"/>
    <col min="4349" max="4349" width="6.7109375" style="1" customWidth="1"/>
    <col min="4350" max="4350" width="9.85546875" style="1" customWidth="1"/>
    <col min="4351" max="4351" width="42" style="1" customWidth="1"/>
    <col min="4352" max="4352" width="7.7109375" style="1" bestFit="1" customWidth="1"/>
    <col min="4353" max="4353" width="11.28515625" style="1" bestFit="1" customWidth="1"/>
    <col min="4354" max="4354" width="14" style="1" bestFit="1" customWidth="1"/>
    <col min="4355" max="4355" width="15" style="1" bestFit="1" customWidth="1"/>
    <col min="4356" max="4574" width="9.140625" style="1"/>
    <col min="4575" max="4575" width="6.7109375" style="1" customWidth="1"/>
    <col min="4576" max="4576" width="8.140625" style="1" customWidth="1"/>
    <col min="4577" max="4577" width="62.7109375" style="1" customWidth="1"/>
    <col min="4578" max="4578" width="7.28515625" style="1" customWidth="1"/>
    <col min="4579" max="4579" width="11.7109375" style="1" customWidth="1"/>
    <col min="4580" max="4580" width="12.140625" style="1" customWidth="1"/>
    <col min="4581" max="4581" width="14.5703125" style="1" customWidth="1"/>
    <col min="4582" max="4586" width="0" style="1" hidden="1" customWidth="1"/>
    <col min="4587" max="4588" width="9.140625" style="1"/>
    <col min="4589" max="4589" width="16" style="1" customWidth="1"/>
    <col min="4590" max="4604" width="9.140625" style="1"/>
    <col min="4605" max="4605" width="6.7109375" style="1" customWidth="1"/>
    <col min="4606" max="4606" width="9.85546875" style="1" customWidth="1"/>
    <col min="4607" max="4607" width="42" style="1" customWidth="1"/>
    <col min="4608" max="4608" width="7.7109375" style="1" bestFit="1" customWidth="1"/>
    <col min="4609" max="4609" width="11.28515625" style="1" bestFit="1" customWidth="1"/>
    <col min="4610" max="4610" width="14" style="1" bestFit="1" customWidth="1"/>
    <col min="4611" max="4611" width="15" style="1" bestFit="1" customWidth="1"/>
    <col min="4612" max="4830" width="9.140625" style="1"/>
    <col min="4831" max="4831" width="6.7109375" style="1" customWidth="1"/>
    <col min="4832" max="4832" width="8.140625" style="1" customWidth="1"/>
    <col min="4833" max="4833" width="62.7109375" style="1" customWidth="1"/>
    <col min="4834" max="4834" width="7.28515625" style="1" customWidth="1"/>
    <col min="4835" max="4835" width="11.7109375" style="1" customWidth="1"/>
    <col min="4836" max="4836" width="12.140625" style="1" customWidth="1"/>
    <col min="4837" max="4837" width="14.5703125" style="1" customWidth="1"/>
    <col min="4838" max="4842" width="0" style="1" hidden="1" customWidth="1"/>
    <col min="4843" max="4844" width="9.140625" style="1"/>
    <col min="4845" max="4845" width="16" style="1" customWidth="1"/>
    <col min="4846" max="4860" width="9.140625" style="1"/>
    <col min="4861" max="4861" width="6.7109375" style="1" customWidth="1"/>
    <col min="4862" max="4862" width="9.85546875" style="1" customWidth="1"/>
    <col min="4863" max="4863" width="42" style="1" customWidth="1"/>
    <col min="4864" max="4864" width="7.7109375" style="1" bestFit="1" customWidth="1"/>
    <col min="4865" max="4865" width="11.28515625" style="1" bestFit="1" customWidth="1"/>
    <col min="4866" max="4866" width="14" style="1" bestFit="1" customWidth="1"/>
    <col min="4867" max="4867" width="15" style="1" bestFit="1" customWidth="1"/>
    <col min="4868" max="5086" width="9.140625" style="1"/>
    <col min="5087" max="5087" width="6.7109375" style="1" customWidth="1"/>
    <col min="5088" max="5088" width="8.140625" style="1" customWidth="1"/>
    <col min="5089" max="5089" width="62.7109375" style="1" customWidth="1"/>
    <col min="5090" max="5090" width="7.28515625" style="1" customWidth="1"/>
    <col min="5091" max="5091" width="11.7109375" style="1" customWidth="1"/>
    <col min="5092" max="5092" width="12.140625" style="1" customWidth="1"/>
    <col min="5093" max="5093" width="14.5703125" style="1" customWidth="1"/>
    <col min="5094" max="5098" width="0" style="1" hidden="1" customWidth="1"/>
    <col min="5099" max="5100" width="9.140625" style="1"/>
    <col min="5101" max="5101" width="16" style="1" customWidth="1"/>
    <col min="5102" max="5116" width="9.140625" style="1"/>
    <col min="5117" max="5117" width="6.7109375" style="1" customWidth="1"/>
    <col min="5118" max="5118" width="9.85546875" style="1" customWidth="1"/>
    <col min="5119" max="5119" width="42" style="1" customWidth="1"/>
    <col min="5120" max="5120" width="7.7109375" style="1" bestFit="1" customWidth="1"/>
    <col min="5121" max="5121" width="11.28515625" style="1" bestFit="1" customWidth="1"/>
    <col min="5122" max="5122" width="14" style="1" bestFit="1" customWidth="1"/>
    <col min="5123" max="5123" width="15" style="1" bestFit="1" customWidth="1"/>
    <col min="5124" max="5342" width="9.140625" style="1"/>
    <col min="5343" max="5343" width="6.7109375" style="1" customWidth="1"/>
    <col min="5344" max="5344" width="8.140625" style="1" customWidth="1"/>
    <col min="5345" max="5345" width="62.7109375" style="1" customWidth="1"/>
    <col min="5346" max="5346" width="7.28515625" style="1" customWidth="1"/>
    <col min="5347" max="5347" width="11.7109375" style="1" customWidth="1"/>
    <col min="5348" max="5348" width="12.140625" style="1" customWidth="1"/>
    <col min="5349" max="5349" width="14.5703125" style="1" customWidth="1"/>
    <col min="5350" max="5354" width="0" style="1" hidden="1" customWidth="1"/>
    <col min="5355" max="5356" width="9.140625" style="1"/>
    <col min="5357" max="5357" width="16" style="1" customWidth="1"/>
    <col min="5358" max="5372" width="9.140625" style="1"/>
    <col min="5373" max="5373" width="6.7109375" style="1" customWidth="1"/>
    <col min="5374" max="5374" width="9.85546875" style="1" customWidth="1"/>
    <col min="5375" max="5375" width="42" style="1" customWidth="1"/>
    <col min="5376" max="5376" width="7.7109375" style="1" bestFit="1" customWidth="1"/>
    <col min="5377" max="5377" width="11.28515625" style="1" bestFit="1" customWidth="1"/>
    <col min="5378" max="5378" width="14" style="1" bestFit="1" customWidth="1"/>
    <col min="5379" max="5379" width="15" style="1" bestFit="1" customWidth="1"/>
    <col min="5380" max="5598" width="9.140625" style="1"/>
    <col min="5599" max="5599" width="6.7109375" style="1" customWidth="1"/>
    <col min="5600" max="5600" width="8.140625" style="1" customWidth="1"/>
    <col min="5601" max="5601" width="62.7109375" style="1" customWidth="1"/>
    <col min="5602" max="5602" width="7.28515625" style="1" customWidth="1"/>
    <col min="5603" max="5603" width="11.7109375" style="1" customWidth="1"/>
    <col min="5604" max="5604" width="12.140625" style="1" customWidth="1"/>
    <col min="5605" max="5605" width="14.5703125" style="1" customWidth="1"/>
    <col min="5606" max="5610" width="0" style="1" hidden="1" customWidth="1"/>
    <col min="5611" max="5612" width="9.140625" style="1"/>
    <col min="5613" max="5613" width="16" style="1" customWidth="1"/>
    <col min="5614" max="5628" width="9.140625" style="1"/>
    <col min="5629" max="5629" width="6.7109375" style="1" customWidth="1"/>
    <col min="5630" max="5630" width="9.85546875" style="1" customWidth="1"/>
    <col min="5631" max="5631" width="42" style="1" customWidth="1"/>
    <col min="5632" max="5632" width="7.7109375" style="1" bestFit="1" customWidth="1"/>
    <col min="5633" max="5633" width="11.28515625" style="1" bestFit="1" customWidth="1"/>
    <col min="5634" max="5634" width="14" style="1" bestFit="1" customWidth="1"/>
    <col min="5635" max="5635" width="15" style="1" bestFit="1" customWidth="1"/>
    <col min="5636" max="5854" width="9.140625" style="1"/>
    <col min="5855" max="5855" width="6.7109375" style="1" customWidth="1"/>
    <col min="5856" max="5856" width="8.140625" style="1" customWidth="1"/>
    <col min="5857" max="5857" width="62.7109375" style="1" customWidth="1"/>
    <col min="5858" max="5858" width="7.28515625" style="1" customWidth="1"/>
    <col min="5859" max="5859" width="11.7109375" style="1" customWidth="1"/>
    <col min="5860" max="5860" width="12.140625" style="1" customWidth="1"/>
    <col min="5861" max="5861" width="14.5703125" style="1" customWidth="1"/>
    <col min="5862" max="5866" width="0" style="1" hidden="1" customWidth="1"/>
    <col min="5867" max="5868" width="9.140625" style="1"/>
    <col min="5869" max="5869" width="16" style="1" customWidth="1"/>
    <col min="5870" max="5884" width="9.140625" style="1"/>
    <col min="5885" max="5885" width="6.7109375" style="1" customWidth="1"/>
    <col min="5886" max="5886" width="9.85546875" style="1" customWidth="1"/>
    <col min="5887" max="5887" width="42" style="1" customWidth="1"/>
    <col min="5888" max="5888" width="7.7109375" style="1" bestFit="1" customWidth="1"/>
    <col min="5889" max="5889" width="11.28515625" style="1" bestFit="1" customWidth="1"/>
    <col min="5890" max="5890" width="14" style="1" bestFit="1" customWidth="1"/>
    <col min="5891" max="5891" width="15" style="1" bestFit="1" customWidth="1"/>
    <col min="5892" max="6110" width="9.140625" style="1"/>
    <col min="6111" max="6111" width="6.7109375" style="1" customWidth="1"/>
    <col min="6112" max="6112" width="8.140625" style="1" customWidth="1"/>
    <col min="6113" max="6113" width="62.7109375" style="1" customWidth="1"/>
    <col min="6114" max="6114" width="7.28515625" style="1" customWidth="1"/>
    <col min="6115" max="6115" width="11.7109375" style="1" customWidth="1"/>
    <col min="6116" max="6116" width="12.140625" style="1" customWidth="1"/>
    <col min="6117" max="6117" width="14.5703125" style="1" customWidth="1"/>
    <col min="6118" max="6122" width="0" style="1" hidden="1" customWidth="1"/>
    <col min="6123" max="6124" width="9.140625" style="1"/>
    <col min="6125" max="6125" width="16" style="1" customWidth="1"/>
    <col min="6126" max="6140" width="9.140625" style="1"/>
    <col min="6141" max="6141" width="6.7109375" style="1" customWidth="1"/>
    <col min="6142" max="6142" width="9.85546875" style="1" customWidth="1"/>
    <col min="6143" max="6143" width="42" style="1" customWidth="1"/>
    <col min="6144" max="6144" width="7.7109375" style="1" bestFit="1" customWidth="1"/>
    <col min="6145" max="6145" width="11.28515625" style="1" bestFit="1" customWidth="1"/>
    <col min="6146" max="6146" width="14" style="1" bestFit="1" customWidth="1"/>
    <col min="6147" max="6147" width="15" style="1" bestFit="1" customWidth="1"/>
    <col min="6148" max="6366" width="9.140625" style="1"/>
    <col min="6367" max="6367" width="6.7109375" style="1" customWidth="1"/>
    <col min="6368" max="6368" width="8.140625" style="1" customWidth="1"/>
    <col min="6369" max="6369" width="62.7109375" style="1" customWidth="1"/>
    <col min="6370" max="6370" width="7.28515625" style="1" customWidth="1"/>
    <col min="6371" max="6371" width="11.7109375" style="1" customWidth="1"/>
    <col min="6372" max="6372" width="12.140625" style="1" customWidth="1"/>
    <col min="6373" max="6373" width="14.5703125" style="1" customWidth="1"/>
    <col min="6374" max="6378" width="0" style="1" hidden="1" customWidth="1"/>
    <col min="6379" max="6380" width="9.140625" style="1"/>
    <col min="6381" max="6381" width="16" style="1" customWidth="1"/>
    <col min="6382" max="6396" width="9.140625" style="1"/>
    <col min="6397" max="6397" width="6.7109375" style="1" customWidth="1"/>
    <col min="6398" max="6398" width="9.85546875" style="1" customWidth="1"/>
    <col min="6399" max="6399" width="42" style="1" customWidth="1"/>
    <col min="6400" max="6400" width="7.7109375" style="1" bestFit="1" customWidth="1"/>
    <col min="6401" max="6401" width="11.28515625" style="1" bestFit="1" customWidth="1"/>
    <col min="6402" max="6402" width="14" style="1" bestFit="1" customWidth="1"/>
    <col min="6403" max="6403" width="15" style="1" bestFit="1" customWidth="1"/>
    <col min="6404" max="6622" width="9.140625" style="1"/>
    <col min="6623" max="6623" width="6.7109375" style="1" customWidth="1"/>
    <col min="6624" max="6624" width="8.140625" style="1" customWidth="1"/>
    <col min="6625" max="6625" width="62.7109375" style="1" customWidth="1"/>
    <col min="6626" max="6626" width="7.28515625" style="1" customWidth="1"/>
    <col min="6627" max="6627" width="11.7109375" style="1" customWidth="1"/>
    <col min="6628" max="6628" width="12.140625" style="1" customWidth="1"/>
    <col min="6629" max="6629" width="14.5703125" style="1" customWidth="1"/>
    <col min="6630" max="6634" width="0" style="1" hidden="1" customWidth="1"/>
    <col min="6635" max="6636" width="9.140625" style="1"/>
    <col min="6637" max="6637" width="16" style="1" customWidth="1"/>
    <col min="6638" max="6652" width="9.140625" style="1"/>
    <col min="6653" max="6653" width="6.7109375" style="1" customWidth="1"/>
    <col min="6654" max="6654" width="9.85546875" style="1" customWidth="1"/>
    <col min="6655" max="6655" width="42" style="1" customWidth="1"/>
    <col min="6656" max="6656" width="7.7109375" style="1" bestFit="1" customWidth="1"/>
    <col min="6657" max="6657" width="11.28515625" style="1" bestFit="1" customWidth="1"/>
    <col min="6658" max="6658" width="14" style="1" bestFit="1" customWidth="1"/>
    <col min="6659" max="6659" width="15" style="1" bestFit="1" customWidth="1"/>
    <col min="6660" max="6878" width="9.140625" style="1"/>
    <col min="6879" max="6879" width="6.7109375" style="1" customWidth="1"/>
    <col min="6880" max="6880" width="8.140625" style="1" customWidth="1"/>
    <col min="6881" max="6881" width="62.7109375" style="1" customWidth="1"/>
    <col min="6882" max="6882" width="7.28515625" style="1" customWidth="1"/>
    <col min="6883" max="6883" width="11.7109375" style="1" customWidth="1"/>
    <col min="6884" max="6884" width="12.140625" style="1" customWidth="1"/>
    <col min="6885" max="6885" width="14.5703125" style="1" customWidth="1"/>
    <col min="6886" max="6890" width="0" style="1" hidden="1" customWidth="1"/>
    <col min="6891" max="6892" width="9.140625" style="1"/>
    <col min="6893" max="6893" width="16" style="1" customWidth="1"/>
    <col min="6894" max="6908" width="9.140625" style="1"/>
    <col min="6909" max="6909" width="6.7109375" style="1" customWidth="1"/>
    <col min="6910" max="6910" width="9.85546875" style="1" customWidth="1"/>
    <col min="6911" max="6911" width="42" style="1" customWidth="1"/>
    <col min="6912" max="6912" width="7.7109375" style="1" bestFit="1" customWidth="1"/>
    <col min="6913" max="6913" width="11.28515625" style="1" bestFit="1" customWidth="1"/>
    <col min="6914" max="6914" width="14" style="1" bestFit="1" customWidth="1"/>
    <col min="6915" max="6915" width="15" style="1" bestFit="1" customWidth="1"/>
    <col min="6916" max="7134" width="9.140625" style="1"/>
    <col min="7135" max="7135" width="6.7109375" style="1" customWidth="1"/>
    <col min="7136" max="7136" width="8.140625" style="1" customWidth="1"/>
    <col min="7137" max="7137" width="62.7109375" style="1" customWidth="1"/>
    <col min="7138" max="7138" width="7.28515625" style="1" customWidth="1"/>
    <col min="7139" max="7139" width="11.7109375" style="1" customWidth="1"/>
    <col min="7140" max="7140" width="12.140625" style="1" customWidth="1"/>
    <col min="7141" max="7141" width="14.5703125" style="1" customWidth="1"/>
    <col min="7142" max="7146" width="0" style="1" hidden="1" customWidth="1"/>
    <col min="7147" max="7148" width="9.140625" style="1"/>
    <col min="7149" max="7149" width="16" style="1" customWidth="1"/>
    <col min="7150" max="7164" width="9.140625" style="1"/>
    <col min="7165" max="7165" width="6.7109375" style="1" customWidth="1"/>
    <col min="7166" max="7166" width="9.85546875" style="1" customWidth="1"/>
    <col min="7167" max="7167" width="42" style="1" customWidth="1"/>
    <col min="7168" max="7168" width="7.7109375" style="1" bestFit="1" customWidth="1"/>
    <col min="7169" max="7169" width="11.28515625" style="1" bestFit="1" customWidth="1"/>
    <col min="7170" max="7170" width="14" style="1" bestFit="1" customWidth="1"/>
    <col min="7171" max="7171" width="15" style="1" bestFit="1" customWidth="1"/>
    <col min="7172" max="7390" width="9.140625" style="1"/>
    <col min="7391" max="7391" width="6.7109375" style="1" customWidth="1"/>
    <col min="7392" max="7392" width="8.140625" style="1" customWidth="1"/>
    <col min="7393" max="7393" width="62.7109375" style="1" customWidth="1"/>
    <col min="7394" max="7394" width="7.28515625" style="1" customWidth="1"/>
    <col min="7395" max="7395" width="11.7109375" style="1" customWidth="1"/>
    <col min="7396" max="7396" width="12.140625" style="1" customWidth="1"/>
    <col min="7397" max="7397" width="14.5703125" style="1" customWidth="1"/>
    <col min="7398" max="7402" width="0" style="1" hidden="1" customWidth="1"/>
    <col min="7403" max="7404" width="9.140625" style="1"/>
    <col min="7405" max="7405" width="16" style="1" customWidth="1"/>
    <col min="7406" max="7420" width="9.140625" style="1"/>
    <col min="7421" max="7421" width="6.7109375" style="1" customWidth="1"/>
    <col min="7422" max="7422" width="9.85546875" style="1" customWidth="1"/>
    <col min="7423" max="7423" width="42" style="1" customWidth="1"/>
    <col min="7424" max="7424" width="7.7109375" style="1" bestFit="1" customWidth="1"/>
    <col min="7425" max="7425" width="11.28515625" style="1" bestFit="1" customWidth="1"/>
    <col min="7426" max="7426" width="14" style="1" bestFit="1" customWidth="1"/>
    <col min="7427" max="7427" width="15" style="1" bestFit="1" customWidth="1"/>
    <col min="7428" max="7646" width="9.140625" style="1"/>
    <col min="7647" max="7647" width="6.7109375" style="1" customWidth="1"/>
    <col min="7648" max="7648" width="8.140625" style="1" customWidth="1"/>
    <col min="7649" max="7649" width="62.7109375" style="1" customWidth="1"/>
    <col min="7650" max="7650" width="7.28515625" style="1" customWidth="1"/>
    <col min="7651" max="7651" width="11.7109375" style="1" customWidth="1"/>
    <col min="7652" max="7652" width="12.140625" style="1" customWidth="1"/>
    <col min="7653" max="7653" width="14.5703125" style="1" customWidth="1"/>
    <col min="7654" max="7658" width="0" style="1" hidden="1" customWidth="1"/>
    <col min="7659" max="7660" width="9.140625" style="1"/>
    <col min="7661" max="7661" width="16" style="1" customWidth="1"/>
    <col min="7662" max="7676" width="9.140625" style="1"/>
    <col min="7677" max="7677" width="6.7109375" style="1" customWidth="1"/>
    <col min="7678" max="7678" width="9.85546875" style="1" customWidth="1"/>
    <col min="7679" max="7679" width="42" style="1" customWidth="1"/>
    <col min="7680" max="7680" width="7.7109375" style="1" bestFit="1" customWidth="1"/>
    <col min="7681" max="7681" width="11.28515625" style="1" bestFit="1" customWidth="1"/>
    <col min="7682" max="7682" width="14" style="1" bestFit="1" customWidth="1"/>
    <col min="7683" max="7683" width="15" style="1" bestFit="1" customWidth="1"/>
    <col min="7684" max="7902" width="9.140625" style="1"/>
    <col min="7903" max="7903" width="6.7109375" style="1" customWidth="1"/>
    <col min="7904" max="7904" width="8.140625" style="1" customWidth="1"/>
    <col min="7905" max="7905" width="62.7109375" style="1" customWidth="1"/>
    <col min="7906" max="7906" width="7.28515625" style="1" customWidth="1"/>
    <col min="7907" max="7907" width="11.7109375" style="1" customWidth="1"/>
    <col min="7908" max="7908" width="12.140625" style="1" customWidth="1"/>
    <col min="7909" max="7909" width="14.5703125" style="1" customWidth="1"/>
    <col min="7910" max="7914" width="0" style="1" hidden="1" customWidth="1"/>
    <col min="7915" max="7916" width="9.140625" style="1"/>
    <col min="7917" max="7917" width="16" style="1" customWidth="1"/>
    <col min="7918" max="7932" width="9.140625" style="1"/>
    <col min="7933" max="7933" width="6.7109375" style="1" customWidth="1"/>
    <col min="7934" max="7934" width="9.85546875" style="1" customWidth="1"/>
    <col min="7935" max="7935" width="42" style="1" customWidth="1"/>
    <col min="7936" max="7936" width="7.7109375" style="1" bestFit="1" customWidth="1"/>
    <col min="7937" max="7937" width="11.28515625" style="1" bestFit="1" customWidth="1"/>
    <col min="7938" max="7938" width="14" style="1" bestFit="1" customWidth="1"/>
    <col min="7939" max="7939" width="15" style="1" bestFit="1" customWidth="1"/>
    <col min="7940" max="8158" width="9.140625" style="1"/>
    <col min="8159" max="8159" width="6.7109375" style="1" customWidth="1"/>
    <col min="8160" max="8160" width="8.140625" style="1" customWidth="1"/>
    <col min="8161" max="8161" width="62.7109375" style="1" customWidth="1"/>
    <col min="8162" max="8162" width="7.28515625" style="1" customWidth="1"/>
    <col min="8163" max="8163" width="11.7109375" style="1" customWidth="1"/>
    <col min="8164" max="8164" width="12.140625" style="1" customWidth="1"/>
    <col min="8165" max="8165" width="14.5703125" style="1" customWidth="1"/>
    <col min="8166" max="8170" width="0" style="1" hidden="1" customWidth="1"/>
    <col min="8171" max="8172" width="9.140625" style="1"/>
    <col min="8173" max="8173" width="16" style="1" customWidth="1"/>
    <col min="8174" max="8188" width="9.140625" style="1"/>
    <col min="8189" max="8189" width="6.7109375" style="1" customWidth="1"/>
    <col min="8190" max="8190" width="9.85546875" style="1" customWidth="1"/>
    <col min="8191" max="8191" width="42" style="1" customWidth="1"/>
    <col min="8192" max="8192" width="7.7109375" style="1" bestFit="1" customWidth="1"/>
    <col min="8193" max="8193" width="11.28515625" style="1" bestFit="1" customWidth="1"/>
    <col min="8194" max="8194" width="14" style="1" bestFit="1" customWidth="1"/>
    <col min="8195" max="8195" width="15" style="1" bestFit="1" customWidth="1"/>
    <col min="8196" max="8414" width="9.140625" style="1"/>
    <col min="8415" max="8415" width="6.7109375" style="1" customWidth="1"/>
    <col min="8416" max="8416" width="8.140625" style="1" customWidth="1"/>
    <col min="8417" max="8417" width="62.7109375" style="1" customWidth="1"/>
    <col min="8418" max="8418" width="7.28515625" style="1" customWidth="1"/>
    <col min="8419" max="8419" width="11.7109375" style="1" customWidth="1"/>
    <col min="8420" max="8420" width="12.140625" style="1" customWidth="1"/>
    <col min="8421" max="8421" width="14.5703125" style="1" customWidth="1"/>
    <col min="8422" max="8426" width="0" style="1" hidden="1" customWidth="1"/>
    <col min="8427" max="8428" width="9.140625" style="1"/>
    <col min="8429" max="8429" width="16" style="1" customWidth="1"/>
    <col min="8430" max="8444" width="9.140625" style="1"/>
    <col min="8445" max="8445" width="6.7109375" style="1" customWidth="1"/>
    <col min="8446" max="8446" width="9.85546875" style="1" customWidth="1"/>
    <col min="8447" max="8447" width="42" style="1" customWidth="1"/>
    <col min="8448" max="8448" width="7.7109375" style="1" bestFit="1" customWidth="1"/>
    <col min="8449" max="8449" width="11.28515625" style="1" bestFit="1" customWidth="1"/>
    <col min="8450" max="8450" width="14" style="1" bestFit="1" customWidth="1"/>
    <col min="8451" max="8451" width="15" style="1" bestFit="1" customWidth="1"/>
    <col min="8452" max="8670" width="9.140625" style="1"/>
    <col min="8671" max="8671" width="6.7109375" style="1" customWidth="1"/>
    <col min="8672" max="8672" width="8.140625" style="1" customWidth="1"/>
    <col min="8673" max="8673" width="62.7109375" style="1" customWidth="1"/>
    <col min="8674" max="8674" width="7.28515625" style="1" customWidth="1"/>
    <col min="8675" max="8675" width="11.7109375" style="1" customWidth="1"/>
    <col min="8676" max="8676" width="12.140625" style="1" customWidth="1"/>
    <col min="8677" max="8677" width="14.5703125" style="1" customWidth="1"/>
    <col min="8678" max="8682" width="0" style="1" hidden="1" customWidth="1"/>
    <col min="8683" max="8684" width="9.140625" style="1"/>
    <col min="8685" max="8685" width="16" style="1" customWidth="1"/>
    <col min="8686" max="8700" width="9.140625" style="1"/>
    <col min="8701" max="8701" width="6.7109375" style="1" customWidth="1"/>
    <col min="8702" max="8702" width="9.85546875" style="1" customWidth="1"/>
    <col min="8703" max="8703" width="42" style="1" customWidth="1"/>
    <col min="8704" max="8704" width="7.7109375" style="1" bestFit="1" customWidth="1"/>
    <col min="8705" max="8705" width="11.28515625" style="1" bestFit="1" customWidth="1"/>
    <col min="8706" max="8706" width="14" style="1" bestFit="1" customWidth="1"/>
    <col min="8707" max="8707" width="15" style="1" bestFit="1" customWidth="1"/>
    <col min="8708" max="8926" width="9.140625" style="1"/>
    <col min="8927" max="8927" width="6.7109375" style="1" customWidth="1"/>
    <col min="8928" max="8928" width="8.140625" style="1" customWidth="1"/>
    <col min="8929" max="8929" width="62.7109375" style="1" customWidth="1"/>
    <col min="8930" max="8930" width="7.28515625" style="1" customWidth="1"/>
    <col min="8931" max="8931" width="11.7109375" style="1" customWidth="1"/>
    <col min="8932" max="8932" width="12.140625" style="1" customWidth="1"/>
    <col min="8933" max="8933" width="14.5703125" style="1" customWidth="1"/>
    <col min="8934" max="8938" width="0" style="1" hidden="1" customWidth="1"/>
    <col min="8939" max="8940" width="9.140625" style="1"/>
    <col min="8941" max="8941" width="16" style="1" customWidth="1"/>
    <col min="8942" max="8956" width="9.140625" style="1"/>
    <col min="8957" max="8957" width="6.7109375" style="1" customWidth="1"/>
    <col min="8958" max="8958" width="9.85546875" style="1" customWidth="1"/>
    <col min="8959" max="8959" width="42" style="1" customWidth="1"/>
    <col min="8960" max="8960" width="7.7109375" style="1" bestFit="1" customWidth="1"/>
    <col min="8961" max="8961" width="11.28515625" style="1" bestFit="1" customWidth="1"/>
    <col min="8962" max="8962" width="14" style="1" bestFit="1" customWidth="1"/>
    <col min="8963" max="8963" width="15" style="1" bestFit="1" customWidth="1"/>
    <col min="8964" max="9182" width="9.140625" style="1"/>
    <col min="9183" max="9183" width="6.7109375" style="1" customWidth="1"/>
    <col min="9184" max="9184" width="8.140625" style="1" customWidth="1"/>
    <col min="9185" max="9185" width="62.7109375" style="1" customWidth="1"/>
    <col min="9186" max="9186" width="7.28515625" style="1" customWidth="1"/>
    <col min="9187" max="9187" width="11.7109375" style="1" customWidth="1"/>
    <col min="9188" max="9188" width="12.140625" style="1" customWidth="1"/>
    <col min="9189" max="9189" width="14.5703125" style="1" customWidth="1"/>
    <col min="9190" max="9194" width="0" style="1" hidden="1" customWidth="1"/>
    <col min="9195" max="9196" width="9.140625" style="1"/>
    <col min="9197" max="9197" width="16" style="1" customWidth="1"/>
    <col min="9198" max="9212" width="9.140625" style="1"/>
    <col min="9213" max="9213" width="6.7109375" style="1" customWidth="1"/>
    <col min="9214" max="9214" width="9.85546875" style="1" customWidth="1"/>
    <col min="9215" max="9215" width="42" style="1" customWidth="1"/>
    <col min="9216" max="9216" width="7.7109375" style="1" bestFit="1" customWidth="1"/>
    <col min="9217" max="9217" width="11.28515625" style="1" bestFit="1" customWidth="1"/>
    <col min="9218" max="9218" width="14" style="1" bestFit="1" customWidth="1"/>
    <col min="9219" max="9219" width="15" style="1" bestFit="1" customWidth="1"/>
    <col min="9220" max="9438" width="9.140625" style="1"/>
    <col min="9439" max="9439" width="6.7109375" style="1" customWidth="1"/>
    <col min="9440" max="9440" width="8.140625" style="1" customWidth="1"/>
    <col min="9441" max="9441" width="62.7109375" style="1" customWidth="1"/>
    <col min="9442" max="9442" width="7.28515625" style="1" customWidth="1"/>
    <col min="9443" max="9443" width="11.7109375" style="1" customWidth="1"/>
    <col min="9444" max="9444" width="12.140625" style="1" customWidth="1"/>
    <col min="9445" max="9445" width="14.5703125" style="1" customWidth="1"/>
    <col min="9446" max="9450" width="0" style="1" hidden="1" customWidth="1"/>
    <col min="9451" max="9452" width="9.140625" style="1"/>
    <col min="9453" max="9453" width="16" style="1" customWidth="1"/>
    <col min="9454" max="9468" width="9.140625" style="1"/>
    <col min="9469" max="9469" width="6.7109375" style="1" customWidth="1"/>
    <col min="9470" max="9470" width="9.85546875" style="1" customWidth="1"/>
    <col min="9471" max="9471" width="42" style="1" customWidth="1"/>
    <col min="9472" max="9472" width="7.7109375" style="1" bestFit="1" customWidth="1"/>
    <col min="9473" max="9473" width="11.28515625" style="1" bestFit="1" customWidth="1"/>
    <col min="9474" max="9474" width="14" style="1" bestFit="1" customWidth="1"/>
    <col min="9475" max="9475" width="15" style="1" bestFit="1" customWidth="1"/>
    <col min="9476" max="9694" width="9.140625" style="1"/>
    <col min="9695" max="9695" width="6.7109375" style="1" customWidth="1"/>
    <col min="9696" max="9696" width="8.140625" style="1" customWidth="1"/>
    <col min="9697" max="9697" width="62.7109375" style="1" customWidth="1"/>
    <col min="9698" max="9698" width="7.28515625" style="1" customWidth="1"/>
    <col min="9699" max="9699" width="11.7109375" style="1" customWidth="1"/>
    <col min="9700" max="9700" width="12.140625" style="1" customWidth="1"/>
    <col min="9701" max="9701" width="14.5703125" style="1" customWidth="1"/>
    <col min="9702" max="9706" width="0" style="1" hidden="1" customWidth="1"/>
    <col min="9707" max="9708" width="9.140625" style="1"/>
    <col min="9709" max="9709" width="16" style="1" customWidth="1"/>
    <col min="9710" max="9724" width="9.140625" style="1"/>
    <col min="9725" max="9725" width="6.7109375" style="1" customWidth="1"/>
    <col min="9726" max="9726" width="9.85546875" style="1" customWidth="1"/>
    <col min="9727" max="9727" width="42" style="1" customWidth="1"/>
    <col min="9728" max="9728" width="7.7109375" style="1" bestFit="1" customWidth="1"/>
    <col min="9729" max="9729" width="11.28515625" style="1" bestFit="1" customWidth="1"/>
    <col min="9730" max="9730" width="14" style="1" bestFit="1" customWidth="1"/>
    <col min="9731" max="9731" width="15" style="1" bestFit="1" customWidth="1"/>
    <col min="9732" max="9950" width="9.140625" style="1"/>
    <col min="9951" max="9951" width="6.7109375" style="1" customWidth="1"/>
    <col min="9952" max="9952" width="8.140625" style="1" customWidth="1"/>
    <col min="9953" max="9953" width="62.7109375" style="1" customWidth="1"/>
    <col min="9954" max="9954" width="7.28515625" style="1" customWidth="1"/>
    <col min="9955" max="9955" width="11.7109375" style="1" customWidth="1"/>
    <col min="9956" max="9956" width="12.140625" style="1" customWidth="1"/>
    <col min="9957" max="9957" width="14.5703125" style="1" customWidth="1"/>
    <col min="9958" max="9962" width="0" style="1" hidden="1" customWidth="1"/>
    <col min="9963" max="9964" width="9.140625" style="1"/>
    <col min="9965" max="9965" width="16" style="1" customWidth="1"/>
    <col min="9966" max="9980" width="9.140625" style="1"/>
    <col min="9981" max="9981" width="6.7109375" style="1" customWidth="1"/>
    <col min="9982" max="9982" width="9.85546875" style="1" customWidth="1"/>
    <col min="9983" max="9983" width="42" style="1" customWidth="1"/>
    <col min="9984" max="9984" width="7.7109375" style="1" bestFit="1" customWidth="1"/>
    <col min="9985" max="9985" width="11.28515625" style="1" bestFit="1" customWidth="1"/>
    <col min="9986" max="9986" width="14" style="1" bestFit="1" customWidth="1"/>
    <col min="9987" max="9987" width="15" style="1" bestFit="1" customWidth="1"/>
    <col min="9988" max="10206" width="9.140625" style="1"/>
    <col min="10207" max="10207" width="6.7109375" style="1" customWidth="1"/>
    <col min="10208" max="10208" width="8.140625" style="1" customWidth="1"/>
    <col min="10209" max="10209" width="62.7109375" style="1" customWidth="1"/>
    <col min="10210" max="10210" width="7.28515625" style="1" customWidth="1"/>
    <col min="10211" max="10211" width="11.7109375" style="1" customWidth="1"/>
    <col min="10212" max="10212" width="12.140625" style="1" customWidth="1"/>
    <col min="10213" max="10213" width="14.5703125" style="1" customWidth="1"/>
    <col min="10214" max="10218" width="0" style="1" hidden="1" customWidth="1"/>
    <col min="10219" max="10220" width="9.140625" style="1"/>
    <col min="10221" max="10221" width="16" style="1" customWidth="1"/>
    <col min="10222" max="10236" width="9.140625" style="1"/>
    <col min="10237" max="10237" width="6.7109375" style="1" customWidth="1"/>
    <col min="10238" max="10238" width="9.85546875" style="1" customWidth="1"/>
    <col min="10239" max="10239" width="42" style="1" customWidth="1"/>
    <col min="10240" max="10240" width="7.7109375" style="1" bestFit="1" customWidth="1"/>
    <col min="10241" max="10241" width="11.28515625" style="1" bestFit="1" customWidth="1"/>
    <col min="10242" max="10242" width="14" style="1" bestFit="1" customWidth="1"/>
    <col min="10243" max="10243" width="15" style="1" bestFit="1" customWidth="1"/>
    <col min="10244" max="10462" width="9.140625" style="1"/>
    <col min="10463" max="10463" width="6.7109375" style="1" customWidth="1"/>
    <col min="10464" max="10464" width="8.140625" style="1" customWidth="1"/>
    <col min="10465" max="10465" width="62.7109375" style="1" customWidth="1"/>
    <col min="10466" max="10466" width="7.28515625" style="1" customWidth="1"/>
    <col min="10467" max="10467" width="11.7109375" style="1" customWidth="1"/>
    <col min="10468" max="10468" width="12.140625" style="1" customWidth="1"/>
    <col min="10469" max="10469" width="14.5703125" style="1" customWidth="1"/>
    <col min="10470" max="10474" width="0" style="1" hidden="1" customWidth="1"/>
    <col min="10475" max="10476" width="9.140625" style="1"/>
    <col min="10477" max="10477" width="16" style="1" customWidth="1"/>
    <col min="10478" max="10492" width="9.140625" style="1"/>
    <col min="10493" max="10493" width="6.7109375" style="1" customWidth="1"/>
    <col min="10494" max="10494" width="9.85546875" style="1" customWidth="1"/>
    <col min="10495" max="10495" width="42" style="1" customWidth="1"/>
    <col min="10496" max="10496" width="7.7109375" style="1" bestFit="1" customWidth="1"/>
    <col min="10497" max="10497" width="11.28515625" style="1" bestFit="1" customWidth="1"/>
    <col min="10498" max="10498" width="14" style="1" bestFit="1" customWidth="1"/>
    <col min="10499" max="10499" width="15" style="1" bestFit="1" customWidth="1"/>
    <col min="10500" max="10718" width="9.140625" style="1"/>
    <col min="10719" max="10719" width="6.7109375" style="1" customWidth="1"/>
    <col min="10720" max="10720" width="8.140625" style="1" customWidth="1"/>
    <col min="10721" max="10721" width="62.7109375" style="1" customWidth="1"/>
    <col min="10722" max="10722" width="7.28515625" style="1" customWidth="1"/>
    <col min="10723" max="10723" width="11.7109375" style="1" customWidth="1"/>
    <col min="10724" max="10724" width="12.140625" style="1" customWidth="1"/>
    <col min="10725" max="10725" width="14.5703125" style="1" customWidth="1"/>
    <col min="10726" max="10730" width="0" style="1" hidden="1" customWidth="1"/>
    <col min="10731" max="10732" width="9.140625" style="1"/>
    <col min="10733" max="10733" width="16" style="1" customWidth="1"/>
    <col min="10734" max="10748" width="9.140625" style="1"/>
    <col min="10749" max="10749" width="6.7109375" style="1" customWidth="1"/>
    <col min="10750" max="10750" width="9.85546875" style="1" customWidth="1"/>
    <col min="10751" max="10751" width="42" style="1" customWidth="1"/>
    <col min="10752" max="10752" width="7.7109375" style="1" bestFit="1" customWidth="1"/>
    <col min="10753" max="10753" width="11.28515625" style="1" bestFit="1" customWidth="1"/>
    <col min="10754" max="10754" width="14" style="1" bestFit="1" customWidth="1"/>
    <col min="10755" max="10755" width="15" style="1" bestFit="1" customWidth="1"/>
    <col min="10756" max="10974" width="9.140625" style="1"/>
    <col min="10975" max="10975" width="6.7109375" style="1" customWidth="1"/>
    <col min="10976" max="10976" width="8.140625" style="1" customWidth="1"/>
    <col min="10977" max="10977" width="62.7109375" style="1" customWidth="1"/>
    <col min="10978" max="10978" width="7.28515625" style="1" customWidth="1"/>
    <col min="10979" max="10979" width="11.7109375" style="1" customWidth="1"/>
    <col min="10980" max="10980" width="12.140625" style="1" customWidth="1"/>
    <col min="10981" max="10981" width="14.5703125" style="1" customWidth="1"/>
    <col min="10982" max="10986" width="0" style="1" hidden="1" customWidth="1"/>
    <col min="10987" max="10988" width="9.140625" style="1"/>
    <col min="10989" max="10989" width="16" style="1" customWidth="1"/>
    <col min="10990" max="11004" width="9.140625" style="1"/>
    <col min="11005" max="11005" width="6.7109375" style="1" customWidth="1"/>
    <col min="11006" max="11006" width="9.85546875" style="1" customWidth="1"/>
    <col min="11007" max="11007" width="42" style="1" customWidth="1"/>
    <col min="11008" max="11008" width="7.7109375" style="1" bestFit="1" customWidth="1"/>
    <col min="11009" max="11009" width="11.28515625" style="1" bestFit="1" customWidth="1"/>
    <col min="11010" max="11010" width="14" style="1" bestFit="1" customWidth="1"/>
    <col min="11011" max="11011" width="15" style="1" bestFit="1" customWidth="1"/>
    <col min="11012" max="11230" width="9.140625" style="1"/>
    <col min="11231" max="11231" width="6.7109375" style="1" customWidth="1"/>
    <col min="11232" max="11232" width="8.140625" style="1" customWidth="1"/>
    <col min="11233" max="11233" width="62.7109375" style="1" customWidth="1"/>
    <col min="11234" max="11234" width="7.28515625" style="1" customWidth="1"/>
    <col min="11235" max="11235" width="11.7109375" style="1" customWidth="1"/>
    <col min="11236" max="11236" width="12.140625" style="1" customWidth="1"/>
    <col min="11237" max="11237" width="14.5703125" style="1" customWidth="1"/>
    <col min="11238" max="11242" width="0" style="1" hidden="1" customWidth="1"/>
    <col min="11243" max="11244" width="9.140625" style="1"/>
    <col min="11245" max="11245" width="16" style="1" customWidth="1"/>
    <col min="11246" max="11260" width="9.140625" style="1"/>
    <col min="11261" max="11261" width="6.7109375" style="1" customWidth="1"/>
    <col min="11262" max="11262" width="9.85546875" style="1" customWidth="1"/>
    <col min="11263" max="11263" width="42" style="1" customWidth="1"/>
    <col min="11264" max="11264" width="7.7109375" style="1" bestFit="1" customWidth="1"/>
    <col min="11265" max="11265" width="11.28515625" style="1" bestFit="1" customWidth="1"/>
    <col min="11266" max="11266" width="14" style="1" bestFit="1" customWidth="1"/>
    <col min="11267" max="11267" width="15" style="1" bestFit="1" customWidth="1"/>
    <col min="11268" max="11486" width="9.140625" style="1"/>
    <col min="11487" max="11487" width="6.7109375" style="1" customWidth="1"/>
    <col min="11488" max="11488" width="8.140625" style="1" customWidth="1"/>
    <col min="11489" max="11489" width="62.7109375" style="1" customWidth="1"/>
    <col min="11490" max="11490" width="7.28515625" style="1" customWidth="1"/>
    <col min="11491" max="11491" width="11.7109375" style="1" customWidth="1"/>
    <col min="11492" max="11492" width="12.140625" style="1" customWidth="1"/>
    <col min="11493" max="11493" width="14.5703125" style="1" customWidth="1"/>
    <col min="11494" max="11498" width="0" style="1" hidden="1" customWidth="1"/>
    <col min="11499" max="11500" width="9.140625" style="1"/>
    <col min="11501" max="11501" width="16" style="1" customWidth="1"/>
    <col min="11502" max="11516" width="9.140625" style="1"/>
    <col min="11517" max="11517" width="6.7109375" style="1" customWidth="1"/>
    <col min="11518" max="11518" width="9.85546875" style="1" customWidth="1"/>
    <col min="11519" max="11519" width="42" style="1" customWidth="1"/>
    <col min="11520" max="11520" width="7.7109375" style="1" bestFit="1" customWidth="1"/>
    <col min="11521" max="11521" width="11.28515625" style="1" bestFit="1" customWidth="1"/>
    <col min="11522" max="11522" width="14" style="1" bestFit="1" customWidth="1"/>
    <col min="11523" max="11523" width="15" style="1" bestFit="1" customWidth="1"/>
    <col min="11524" max="11742" width="9.140625" style="1"/>
    <col min="11743" max="11743" width="6.7109375" style="1" customWidth="1"/>
    <col min="11744" max="11744" width="8.140625" style="1" customWidth="1"/>
    <col min="11745" max="11745" width="62.7109375" style="1" customWidth="1"/>
    <col min="11746" max="11746" width="7.28515625" style="1" customWidth="1"/>
    <col min="11747" max="11747" width="11.7109375" style="1" customWidth="1"/>
    <col min="11748" max="11748" width="12.140625" style="1" customWidth="1"/>
    <col min="11749" max="11749" width="14.5703125" style="1" customWidth="1"/>
    <col min="11750" max="11754" width="0" style="1" hidden="1" customWidth="1"/>
    <col min="11755" max="11756" width="9.140625" style="1"/>
    <col min="11757" max="11757" width="16" style="1" customWidth="1"/>
    <col min="11758" max="11772" width="9.140625" style="1"/>
    <col min="11773" max="11773" width="6.7109375" style="1" customWidth="1"/>
    <col min="11774" max="11774" width="9.85546875" style="1" customWidth="1"/>
    <col min="11775" max="11775" width="42" style="1" customWidth="1"/>
    <col min="11776" max="11776" width="7.7109375" style="1" bestFit="1" customWidth="1"/>
    <col min="11777" max="11777" width="11.28515625" style="1" bestFit="1" customWidth="1"/>
    <col min="11778" max="11778" width="14" style="1" bestFit="1" customWidth="1"/>
    <col min="11779" max="11779" width="15" style="1" bestFit="1" customWidth="1"/>
    <col min="11780" max="11998" width="9.140625" style="1"/>
    <col min="11999" max="11999" width="6.7109375" style="1" customWidth="1"/>
    <col min="12000" max="12000" width="8.140625" style="1" customWidth="1"/>
    <col min="12001" max="12001" width="62.7109375" style="1" customWidth="1"/>
    <col min="12002" max="12002" width="7.28515625" style="1" customWidth="1"/>
    <col min="12003" max="12003" width="11.7109375" style="1" customWidth="1"/>
    <col min="12004" max="12004" width="12.140625" style="1" customWidth="1"/>
    <col min="12005" max="12005" width="14.5703125" style="1" customWidth="1"/>
    <col min="12006" max="12010" width="0" style="1" hidden="1" customWidth="1"/>
    <col min="12011" max="12012" width="9.140625" style="1"/>
    <col min="12013" max="12013" width="16" style="1" customWidth="1"/>
    <col min="12014" max="12028" width="9.140625" style="1"/>
    <col min="12029" max="12029" width="6.7109375" style="1" customWidth="1"/>
    <col min="12030" max="12030" width="9.85546875" style="1" customWidth="1"/>
    <col min="12031" max="12031" width="42" style="1" customWidth="1"/>
    <col min="12032" max="12032" width="7.7109375" style="1" bestFit="1" customWidth="1"/>
    <col min="12033" max="12033" width="11.28515625" style="1" bestFit="1" customWidth="1"/>
    <col min="12034" max="12034" width="14" style="1" bestFit="1" customWidth="1"/>
    <col min="12035" max="12035" width="15" style="1" bestFit="1" customWidth="1"/>
    <col min="12036" max="12254" width="9.140625" style="1"/>
    <col min="12255" max="12255" width="6.7109375" style="1" customWidth="1"/>
    <col min="12256" max="12256" width="8.140625" style="1" customWidth="1"/>
    <col min="12257" max="12257" width="62.7109375" style="1" customWidth="1"/>
    <col min="12258" max="12258" width="7.28515625" style="1" customWidth="1"/>
    <col min="12259" max="12259" width="11.7109375" style="1" customWidth="1"/>
    <col min="12260" max="12260" width="12.140625" style="1" customWidth="1"/>
    <col min="12261" max="12261" width="14.5703125" style="1" customWidth="1"/>
    <col min="12262" max="12266" width="0" style="1" hidden="1" customWidth="1"/>
    <col min="12267" max="12268" width="9.140625" style="1"/>
    <col min="12269" max="12269" width="16" style="1" customWidth="1"/>
    <col min="12270" max="12284" width="9.140625" style="1"/>
    <col min="12285" max="12285" width="6.7109375" style="1" customWidth="1"/>
    <col min="12286" max="12286" width="9.85546875" style="1" customWidth="1"/>
    <col min="12287" max="12287" width="42" style="1" customWidth="1"/>
    <col min="12288" max="12288" width="7.7109375" style="1" bestFit="1" customWidth="1"/>
    <col min="12289" max="12289" width="11.28515625" style="1" bestFit="1" customWidth="1"/>
    <col min="12290" max="12290" width="14" style="1" bestFit="1" customWidth="1"/>
    <col min="12291" max="12291" width="15" style="1" bestFit="1" customWidth="1"/>
    <col min="12292" max="12510" width="9.140625" style="1"/>
    <col min="12511" max="12511" width="6.7109375" style="1" customWidth="1"/>
    <col min="12512" max="12512" width="8.140625" style="1" customWidth="1"/>
    <col min="12513" max="12513" width="62.7109375" style="1" customWidth="1"/>
    <col min="12514" max="12514" width="7.28515625" style="1" customWidth="1"/>
    <col min="12515" max="12515" width="11.7109375" style="1" customWidth="1"/>
    <col min="12516" max="12516" width="12.140625" style="1" customWidth="1"/>
    <col min="12517" max="12517" width="14.5703125" style="1" customWidth="1"/>
    <col min="12518" max="12522" width="0" style="1" hidden="1" customWidth="1"/>
    <col min="12523" max="12524" width="9.140625" style="1"/>
    <col min="12525" max="12525" width="16" style="1" customWidth="1"/>
    <col min="12526" max="12540" width="9.140625" style="1"/>
    <col min="12541" max="12541" width="6.7109375" style="1" customWidth="1"/>
    <col min="12542" max="12542" width="9.85546875" style="1" customWidth="1"/>
    <col min="12543" max="12543" width="42" style="1" customWidth="1"/>
    <col min="12544" max="12544" width="7.7109375" style="1" bestFit="1" customWidth="1"/>
    <col min="12545" max="12545" width="11.28515625" style="1" bestFit="1" customWidth="1"/>
    <col min="12546" max="12546" width="14" style="1" bestFit="1" customWidth="1"/>
    <col min="12547" max="12547" width="15" style="1" bestFit="1" customWidth="1"/>
    <col min="12548" max="12766" width="9.140625" style="1"/>
    <col min="12767" max="12767" width="6.7109375" style="1" customWidth="1"/>
    <col min="12768" max="12768" width="8.140625" style="1" customWidth="1"/>
    <col min="12769" max="12769" width="62.7109375" style="1" customWidth="1"/>
    <col min="12770" max="12770" width="7.28515625" style="1" customWidth="1"/>
    <col min="12771" max="12771" width="11.7109375" style="1" customWidth="1"/>
    <col min="12772" max="12772" width="12.140625" style="1" customWidth="1"/>
    <col min="12773" max="12773" width="14.5703125" style="1" customWidth="1"/>
    <col min="12774" max="12778" width="0" style="1" hidden="1" customWidth="1"/>
    <col min="12779" max="12780" width="9.140625" style="1"/>
    <col min="12781" max="12781" width="16" style="1" customWidth="1"/>
    <col min="12782" max="12796" width="9.140625" style="1"/>
    <col min="12797" max="12797" width="6.7109375" style="1" customWidth="1"/>
    <col min="12798" max="12798" width="9.85546875" style="1" customWidth="1"/>
    <col min="12799" max="12799" width="42" style="1" customWidth="1"/>
    <col min="12800" max="12800" width="7.7109375" style="1" bestFit="1" customWidth="1"/>
    <col min="12801" max="12801" width="11.28515625" style="1" bestFit="1" customWidth="1"/>
    <col min="12802" max="12802" width="14" style="1" bestFit="1" customWidth="1"/>
    <col min="12803" max="12803" width="15" style="1" bestFit="1" customWidth="1"/>
    <col min="12804" max="13022" width="9.140625" style="1"/>
    <col min="13023" max="13023" width="6.7109375" style="1" customWidth="1"/>
    <col min="13024" max="13024" width="8.140625" style="1" customWidth="1"/>
    <col min="13025" max="13025" width="62.7109375" style="1" customWidth="1"/>
    <col min="13026" max="13026" width="7.28515625" style="1" customWidth="1"/>
    <col min="13027" max="13027" width="11.7109375" style="1" customWidth="1"/>
    <col min="13028" max="13028" width="12.140625" style="1" customWidth="1"/>
    <col min="13029" max="13029" width="14.5703125" style="1" customWidth="1"/>
    <col min="13030" max="13034" width="0" style="1" hidden="1" customWidth="1"/>
    <col min="13035" max="13036" width="9.140625" style="1"/>
    <col min="13037" max="13037" width="16" style="1" customWidth="1"/>
    <col min="13038" max="13052" width="9.140625" style="1"/>
    <col min="13053" max="13053" width="6.7109375" style="1" customWidth="1"/>
    <col min="13054" max="13054" width="9.85546875" style="1" customWidth="1"/>
    <col min="13055" max="13055" width="42" style="1" customWidth="1"/>
    <col min="13056" max="13056" width="7.7109375" style="1" bestFit="1" customWidth="1"/>
    <col min="13057" max="13057" width="11.28515625" style="1" bestFit="1" customWidth="1"/>
    <col min="13058" max="13058" width="14" style="1" bestFit="1" customWidth="1"/>
    <col min="13059" max="13059" width="15" style="1" bestFit="1" customWidth="1"/>
    <col min="13060" max="13278" width="9.140625" style="1"/>
    <col min="13279" max="13279" width="6.7109375" style="1" customWidth="1"/>
    <col min="13280" max="13280" width="8.140625" style="1" customWidth="1"/>
    <col min="13281" max="13281" width="62.7109375" style="1" customWidth="1"/>
    <col min="13282" max="13282" width="7.28515625" style="1" customWidth="1"/>
    <col min="13283" max="13283" width="11.7109375" style="1" customWidth="1"/>
    <col min="13284" max="13284" width="12.140625" style="1" customWidth="1"/>
    <col min="13285" max="13285" width="14.5703125" style="1" customWidth="1"/>
    <col min="13286" max="13290" width="0" style="1" hidden="1" customWidth="1"/>
    <col min="13291" max="13292" width="9.140625" style="1"/>
    <col min="13293" max="13293" width="16" style="1" customWidth="1"/>
    <col min="13294" max="13308" width="9.140625" style="1"/>
    <col min="13309" max="13309" width="6.7109375" style="1" customWidth="1"/>
    <col min="13310" max="13310" width="9.85546875" style="1" customWidth="1"/>
    <col min="13311" max="13311" width="42" style="1" customWidth="1"/>
    <col min="13312" max="13312" width="7.7109375" style="1" bestFit="1" customWidth="1"/>
    <col min="13313" max="13313" width="11.28515625" style="1" bestFit="1" customWidth="1"/>
    <col min="13314" max="13314" width="14" style="1" bestFit="1" customWidth="1"/>
    <col min="13315" max="13315" width="15" style="1" bestFit="1" customWidth="1"/>
    <col min="13316" max="13534" width="9.140625" style="1"/>
    <col min="13535" max="13535" width="6.7109375" style="1" customWidth="1"/>
    <col min="13536" max="13536" width="8.140625" style="1" customWidth="1"/>
    <col min="13537" max="13537" width="62.7109375" style="1" customWidth="1"/>
    <col min="13538" max="13538" width="7.28515625" style="1" customWidth="1"/>
    <col min="13539" max="13539" width="11.7109375" style="1" customWidth="1"/>
    <col min="13540" max="13540" width="12.140625" style="1" customWidth="1"/>
    <col min="13541" max="13541" width="14.5703125" style="1" customWidth="1"/>
    <col min="13542" max="13546" width="0" style="1" hidden="1" customWidth="1"/>
    <col min="13547" max="13548" width="9.140625" style="1"/>
    <col min="13549" max="13549" width="16" style="1" customWidth="1"/>
    <col min="13550" max="13564" width="9.140625" style="1"/>
    <col min="13565" max="13565" width="6.7109375" style="1" customWidth="1"/>
    <col min="13566" max="13566" width="9.85546875" style="1" customWidth="1"/>
    <col min="13567" max="13567" width="42" style="1" customWidth="1"/>
    <col min="13568" max="13568" width="7.7109375" style="1" bestFit="1" customWidth="1"/>
    <col min="13569" max="13569" width="11.28515625" style="1" bestFit="1" customWidth="1"/>
    <col min="13570" max="13570" width="14" style="1" bestFit="1" customWidth="1"/>
    <col min="13571" max="13571" width="15" style="1" bestFit="1" customWidth="1"/>
    <col min="13572" max="13790" width="9.140625" style="1"/>
    <col min="13791" max="13791" width="6.7109375" style="1" customWidth="1"/>
    <col min="13792" max="13792" width="8.140625" style="1" customWidth="1"/>
    <col min="13793" max="13793" width="62.7109375" style="1" customWidth="1"/>
    <col min="13794" max="13794" width="7.28515625" style="1" customWidth="1"/>
    <col min="13795" max="13795" width="11.7109375" style="1" customWidth="1"/>
    <col min="13796" max="13796" width="12.140625" style="1" customWidth="1"/>
    <col min="13797" max="13797" width="14.5703125" style="1" customWidth="1"/>
    <col min="13798" max="13802" width="0" style="1" hidden="1" customWidth="1"/>
    <col min="13803" max="13804" width="9.140625" style="1"/>
    <col min="13805" max="13805" width="16" style="1" customWidth="1"/>
    <col min="13806" max="13820" width="9.140625" style="1"/>
    <col min="13821" max="13821" width="6.7109375" style="1" customWidth="1"/>
    <col min="13822" max="13822" width="9.85546875" style="1" customWidth="1"/>
    <col min="13823" max="13823" width="42" style="1" customWidth="1"/>
    <col min="13824" max="13824" width="7.7109375" style="1" bestFit="1" customWidth="1"/>
    <col min="13825" max="13825" width="11.28515625" style="1" bestFit="1" customWidth="1"/>
    <col min="13826" max="13826" width="14" style="1" bestFit="1" customWidth="1"/>
    <col min="13827" max="13827" width="15" style="1" bestFit="1" customWidth="1"/>
    <col min="13828" max="14046" width="9.140625" style="1"/>
    <col min="14047" max="14047" width="6.7109375" style="1" customWidth="1"/>
    <col min="14048" max="14048" width="8.140625" style="1" customWidth="1"/>
    <col min="14049" max="14049" width="62.7109375" style="1" customWidth="1"/>
    <col min="14050" max="14050" width="7.28515625" style="1" customWidth="1"/>
    <col min="14051" max="14051" width="11.7109375" style="1" customWidth="1"/>
    <col min="14052" max="14052" width="12.140625" style="1" customWidth="1"/>
    <col min="14053" max="14053" width="14.5703125" style="1" customWidth="1"/>
    <col min="14054" max="14058" width="0" style="1" hidden="1" customWidth="1"/>
    <col min="14059" max="14060" width="9.140625" style="1"/>
    <col min="14061" max="14061" width="16" style="1" customWidth="1"/>
    <col min="14062" max="14076" width="9.140625" style="1"/>
    <col min="14077" max="14077" width="6.7109375" style="1" customWidth="1"/>
    <col min="14078" max="14078" width="9.85546875" style="1" customWidth="1"/>
    <col min="14079" max="14079" width="42" style="1" customWidth="1"/>
    <col min="14080" max="14080" width="7.7109375" style="1" bestFit="1" customWidth="1"/>
    <col min="14081" max="14081" width="11.28515625" style="1" bestFit="1" customWidth="1"/>
    <col min="14082" max="14082" width="14" style="1" bestFit="1" customWidth="1"/>
    <col min="14083" max="14083" width="15" style="1" bestFit="1" customWidth="1"/>
    <col min="14084" max="14302" width="9.140625" style="1"/>
    <col min="14303" max="14303" width="6.7109375" style="1" customWidth="1"/>
    <col min="14304" max="14304" width="8.140625" style="1" customWidth="1"/>
    <col min="14305" max="14305" width="62.7109375" style="1" customWidth="1"/>
    <col min="14306" max="14306" width="7.28515625" style="1" customWidth="1"/>
    <col min="14307" max="14307" width="11.7109375" style="1" customWidth="1"/>
    <col min="14308" max="14308" width="12.140625" style="1" customWidth="1"/>
    <col min="14309" max="14309" width="14.5703125" style="1" customWidth="1"/>
    <col min="14310" max="14314" width="0" style="1" hidden="1" customWidth="1"/>
    <col min="14315" max="14316" width="9.140625" style="1"/>
    <col min="14317" max="14317" width="16" style="1" customWidth="1"/>
    <col min="14318" max="14332" width="9.140625" style="1"/>
    <col min="14333" max="14333" width="6.7109375" style="1" customWidth="1"/>
    <col min="14334" max="14334" width="9.85546875" style="1" customWidth="1"/>
    <col min="14335" max="14335" width="42" style="1" customWidth="1"/>
    <col min="14336" max="14336" width="7.7109375" style="1" bestFit="1" customWidth="1"/>
    <col min="14337" max="14337" width="11.28515625" style="1" bestFit="1" customWidth="1"/>
    <col min="14338" max="14338" width="14" style="1" bestFit="1" customWidth="1"/>
    <col min="14339" max="14339" width="15" style="1" bestFit="1" customWidth="1"/>
    <col min="14340" max="14558" width="9.140625" style="1"/>
    <col min="14559" max="14559" width="6.7109375" style="1" customWidth="1"/>
    <col min="14560" max="14560" width="8.140625" style="1" customWidth="1"/>
    <col min="14561" max="14561" width="62.7109375" style="1" customWidth="1"/>
    <col min="14562" max="14562" width="7.28515625" style="1" customWidth="1"/>
    <col min="14563" max="14563" width="11.7109375" style="1" customWidth="1"/>
    <col min="14564" max="14564" width="12.140625" style="1" customWidth="1"/>
    <col min="14565" max="14565" width="14.5703125" style="1" customWidth="1"/>
    <col min="14566" max="14570" width="0" style="1" hidden="1" customWidth="1"/>
    <col min="14571" max="14572" width="9.140625" style="1"/>
    <col min="14573" max="14573" width="16" style="1" customWidth="1"/>
    <col min="14574" max="14588" width="9.140625" style="1"/>
    <col min="14589" max="14589" width="6.7109375" style="1" customWidth="1"/>
    <col min="14590" max="14590" width="9.85546875" style="1" customWidth="1"/>
    <col min="14591" max="14591" width="42" style="1" customWidth="1"/>
    <col min="14592" max="14592" width="7.7109375" style="1" bestFit="1" customWidth="1"/>
    <col min="14593" max="14593" width="11.28515625" style="1" bestFit="1" customWidth="1"/>
    <col min="14594" max="14594" width="14" style="1" bestFit="1" customWidth="1"/>
    <col min="14595" max="14595" width="15" style="1" bestFit="1" customWidth="1"/>
    <col min="14596" max="14814" width="9.140625" style="1"/>
    <col min="14815" max="14815" width="6.7109375" style="1" customWidth="1"/>
    <col min="14816" max="14816" width="8.140625" style="1" customWidth="1"/>
    <col min="14817" max="14817" width="62.7109375" style="1" customWidth="1"/>
    <col min="14818" max="14818" width="7.28515625" style="1" customWidth="1"/>
    <col min="14819" max="14819" width="11.7109375" style="1" customWidth="1"/>
    <col min="14820" max="14820" width="12.140625" style="1" customWidth="1"/>
    <col min="14821" max="14821" width="14.5703125" style="1" customWidth="1"/>
    <col min="14822" max="14826" width="0" style="1" hidden="1" customWidth="1"/>
    <col min="14827" max="14828" width="9.140625" style="1"/>
    <col min="14829" max="14829" width="16" style="1" customWidth="1"/>
    <col min="14830" max="14844" width="9.140625" style="1"/>
    <col min="14845" max="14845" width="6.7109375" style="1" customWidth="1"/>
    <col min="14846" max="14846" width="9.85546875" style="1" customWidth="1"/>
    <col min="14847" max="14847" width="42" style="1" customWidth="1"/>
    <col min="14848" max="14848" width="7.7109375" style="1" bestFit="1" customWidth="1"/>
    <col min="14849" max="14849" width="11.28515625" style="1" bestFit="1" customWidth="1"/>
    <col min="14850" max="14850" width="14" style="1" bestFit="1" customWidth="1"/>
    <col min="14851" max="14851" width="15" style="1" bestFit="1" customWidth="1"/>
    <col min="14852" max="15070" width="9.140625" style="1"/>
    <col min="15071" max="15071" width="6.7109375" style="1" customWidth="1"/>
    <col min="15072" max="15072" width="8.140625" style="1" customWidth="1"/>
    <col min="15073" max="15073" width="62.7109375" style="1" customWidth="1"/>
    <col min="15074" max="15074" width="7.28515625" style="1" customWidth="1"/>
    <col min="15075" max="15075" width="11.7109375" style="1" customWidth="1"/>
    <col min="15076" max="15076" width="12.140625" style="1" customWidth="1"/>
    <col min="15077" max="15077" width="14.5703125" style="1" customWidth="1"/>
    <col min="15078" max="15082" width="0" style="1" hidden="1" customWidth="1"/>
    <col min="15083" max="15084" width="9.140625" style="1"/>
    <col min="15085" max="15085" width="16" style="1" customWidth="1"/>
    <col min="15086" max="15100" width="9.140625" style="1"/>
    <col min="15101" max="15101" width="6.7109375" style="1" customWidth="1"/>
    <col min="15102" max="15102" width="9.85546875" style="1" customWidth="1"/>
    <col min="15103" max="15103" width="42" style="1" customWidth="1"/>
    <col min="15104" max="15104" width="7.7109375" style="1" bestFit="1" customWidth="1"/>
    <col min="15105" max="15105" width="11.28515625" style="1" bestFit="1" customWidth="1"/>
    <col min="15106" max="15106" width="14" style="1" bestFit="1" customWidth="1"/>
    <col min="15107" max="15107" width="15" style="1" bestFit="1" customWidth="1"/>
    <col min="15108" max="15326" width="9.140625" style="1"/>
    <col min="15327" max="15327" width="6.7109375" style="1" customWidth="1"/>
    <col min="15328" max="15328" width="8.140625" style="1" customWidth="1"/>
    <col min="15329" max="15329" width="62.7109375" style="1" customWidth="1"/>
    <col min="15330" max="15330" width="7.28515625" style="1" customWidth="1"/>
    <col min="15331" max="15331" width="11.7109375" style="1" customWidth="1"/>
    <col min="15332" max="15332" width="12.140625" style="1" customWidth="1"/>
    <col min="15333" max="15333" width="14.5703125" style="1" customWidth="1"/>
    <col min="15334" max="15338" width="0" style="1" hidden="1" customWidth="1"/>
    <col min="15339" max="15340" width="9.140625" style="1"/>
    <col min="15341" max="15341" width="16" style="1" customWidth="1"/>
    <col min="15342" max="15356" width="9.140625" style="1"/>
    <col min="15357" max="15357" width="6.7109375" style="1" customWidth="1"/>
    <col min="15358" max="15358" width="9.85546875" style="1" customWidth="1"/>
    <col min="15359" max="15359" width="42" style="1" customWidth="1"/>
    <col min="15360" max="15360" width="7.7109375" style="1" bestFit="1" customWidth="1"/>
    <col min="15361" max="15361" width="11.28515625" style="1" bestFit="1" customWidth="1"/>
    <col min="15362" max="15362" width="14" style="1" bestFit="1" customWidth="1"/>
    <col min="15363" max="15363" width="15" style="1" bestFit="1" customWidth="1"/>
    <col min="15364" max="15582" width="9.140625" style="1"/>
    <col min="15583" max="15583" width="6.7109375" style="1" customWidth="1"/>
    <col min="15584" max="15584" width="8.140625" style="1" customWidth="1"/>
    <col min="15585" max="15585" width="62.7109375" style="1" customWidth="1"/>
    <col min="15586" max="15586" width="7.28515625" style="1" customWidth="1"/>
    <col min="15587" max="15587" width="11.7109375" style="1" customWidth="1"/>
    <col min="15588" max="15588" width="12.140625" style="1" customWidth="1"/>
    <col min="15589" max="15589" width="14.5703125" style="1" customWidth="1"/>
    <col min="15590" max="15594" width="0" style="1" hidden="1" customWidth="1"/>
    <col min="15595" max="15596" width="9.140625" style="1"/>
    <col min="15597" max="15597" width="16" style="1" customWidth="1"/>
    <col min="15598" max="15612" width="9.140625" style="1"/>
    <col min="15613" max="15613" width="6.7109375" style="1" customWidth="1"/>
    <col min="15614" max="15614" width="9.85546875" style="1" customWidth="1"/>
    <col min="15615" max="15615" width="42" style="1" customWidth="1"/>
    <col min="15616" max="15616" width="7.7109375" style="1" bestFit="1" customWidth="1"/>
    <col min="15617" max="15617" width="11.28515625" style="1" bestFit="1" customWidth="1"/>
    <col min="15618" max="15618" width="14" style="1" bestFit="1" customWidth="1"/>
    <col min="15619" max="15619" width="15" style="1" bestFit="1" customWidth="1"/>
    <col min="15620" max="15838" width="9.140625" style="1"/>
    <col min="15839" max="15839" width="6.7109375" style="1" customWidth="1"/>
    <col min="15840" max="15840" width="8.140625" style="1" customWidth="1"/>
    <col min="15841" max="15841" width="62.7109375" style="1" customWidth="1"/>
    <col min="15842" max="15842" width="7.28515625" style="1" customWidth="1"/>
    <col min="15843" max="15843" width="11.7109375" style="1" customWidth="1"/>
    <col min="15844" max="15844" width="12.140625" style="1" customWidth="1"/>
    <col min="15845" max="15845" width="14.5703125" style="1" customWidth="1"/>
    <col min="15846" max="15850" width="0" style="1" hidden="1" customWidth="1"/>
    <col min="15851" max="15852" width="9.140625" style="1"/>
    <col min="15853" max="15853" width="16" style="1" customWidth="1"/>
    <col min="15854" max="15868" width="9.140625" style="1"/>
    <col min="15869" max="15869" width="6.7109375" style="1" customWidth="1"/>
    <col min="15870" max="15870" width="9.85546875" style="1" customWidth="1"/>
    <col min="15871" max="15871" width="42" style="1" customWidth="1"/>
    <col min="15872" max="15872" width="7.7109375" style="1" bestFit="1" customWidth="1"/>
    <col min="15873" max="15873" width="11.28515625" style="1" bestFit="1" customWidth="1"/>
    <col min="15874" max="15874" width="14" style="1" bestFit="1" customWidth="1"/>
    <col min="15875" max="15875" width="15" style="1" bestFit="1" customWidth="1"/>
    <col min="15876" max="16094" width="9.140625" style="1"/>
    <col min="16095" max="16095" width="6.7109375" style="1" customWidth="1"/>
    <col min="16096" max="16096" width="8.140625" style="1" customWidth="1"/>
    <col min="16097" max="16097" width="62.7109375" style="1" customWidth="1"/>
    <col min="16098" max="16098" width="7.28515625" style="1" customWidth="1"/>
    <col min="16099" max="16099" width="11.7109375" style="1" customWidth="1"/>
    <col min="16100" max="16100" width="12.140625" style="1" customWidth="1"/>
    <col min="16101" max="16101" width="14.5703125" style="1" customWidth="1"/>
    <col min="16102" max="16106" width="0" style="1" hidden="1" customWidth="1"/>
    <col min="16107" max="16108" width="9.140625" style="1"/>
    <col min="16109" max="16109" width="16" style="1" customWidth="1"/>
    <col min="16110" max="16124" width="9.140625" style="1"/>
    <col min="16125" max="16125" width="6.7109375" style="1" customWidth="1"/>
    <col min="16126" max="16126" width="9.85546875" style="1" customWidth="1"/>
    <col min="16127" max="16127" width="42" style="1" customWidth="1"/>
    <col min="16128" max="16128" width="7.7109375" style="1" bestFit="1" customWidth="1"/>
    <col min="16129" max="16129" width="11.28515625" style="1" bestFit="1" customWidth="1"/>
    <col min="16130" max="16130" width="14" style="1" bestFit="1" customWidth="1"/>
    <col min="16131" max="16131" width="15" style="1" bestFit="1" customWidth="1"/>
    <col min="16132" max="16350" width="9.140625" style="1"/>
    <col min="16351" max="16351" width="6.7109375" style="1" customWidth="1"/>
    <col min="16352" max="16352" width="8.140625" style="1" customWidth="1"/>
    <col min="16353" max="16353" width="62.7109375" style="1" customWidth="1"/>
    <col min="16354" max="16354" width="7.28515625" style="1" customWidth="1"/>
    <col min="16355" max="16355" width="11.7109375" style="1" customWidth="1"/>
    <col min="16356" max="16356" width="12.140625" style="1" customWidth="1"/>
    <col min="16357" max="16357" width="14.5703125" style="1" customWidth="1"/>
    <col min="16358" max="16362" width="0" style="1" hidden="1" customWidth="1"/>
    <col min="16363" max="16364" width="9.140625" style="1"/>
    <col min="16365" max="16365" width="16" style="1" customWidth="1"/>
    <col min="16366" max="16383" width="9.140625" style="1"/>
    <col min="16384" max="16384" width="9.140625" style="1" customWidth="1"/>
  </cols>
  <sheetData>
    <row r="1" spans="1:49" ht="52.5" customHeight="1" x14ac:dyDescent="0.25">
      <c r="A1" s="160"/>
      <c r="B1" s="161"/>
      <c r="C1" s="162"/>
      <c r="D1" s="163"/>
      <c r="E1" s="164"/>
      <c r="F1" s="164"/>
      <c r="G1" s="165"/>
    </row>
    <row r="2" spans="1:49" ht="86.25" customHeight="1" x14ac:dyDescent="0.25">
      <c r="A2" s="308" t="s">
        <v>1589</v>
      </c>
      <c r="B2" s="309"/>
      <c r="C2" s="309"/>
      <c r="D2" s="309"/>
      <c r="E2" s="309"/>
      <c r="F2" s="309"/>
      <c r="G2" s="310"/>
    </row>
    <row r="3" spans="1:49" ht="14.25" customHeight="1" x14ac:dyDescent="0.25">
      <c r="A3" s="283" t="s">
        <v>1078</v>
      </c>
      <c r="B3" s="331" t="s">
        <v>1079</v>
      </c>
      <c r="C3" s="331"/>
      <c r="D3" s="331"/>
      <c r="E3" s="331"/>
      <c r="F3" s="331"/>
      <c r="G3" s="332"/>
    </row>
    <row r="4" spans="1:49" ht="9.75" customHeight="1" x14ac:dyDescent="0.25">
      <c r="A4" s="166"/>
      <c r="B4" s="285"/>
      <c r="C4" s="288"/>
      <c r="D4" s="289"/>
      <c r="E4" s="286"/>
      <c r="F4" s="286"/>
      <c r="G4" s="287"/>
    </row>
    <row r="5" spans="1:49" ht="13.5" customHeight="1" x14ac:dyDescent="0.25">
      <c r="A5" s="284" t="s">
        <v>1780</v>
      </c>
      <c r="B5" s="329"/>
      <c r="C5" s="329"/>
      <c r="D5" s="329"/>
      <c r="E5" s="329"/>
      <c r="F5" s="329"/>
      <c r="G5" s="330"/>
    </row>
    <row r="6" spans="1:49" ht="12" customHeight="1" thickBot="1" x14ac:dyDescent="0.3">
      <c r="A6" s="167"/>
      <c r="B6" s="2"/>
      <c r="C6" s="315"/>
      <c r="D6" s="315"/>
      <c r="E6" s="315"/>
      <c r="F6" s="315"/>
      <c r="G6" s="168"/>
    </row>
    <row r="7" spans="1:49" s="3" customFormat="1" ht="15.75" thickBot="1" x14ac:dyDescent="0.3">
      <c r="A7" s="316" t="s">
        <v>827</v>
      </c>
      <c r="B7" s="317"/>
      <c r="C7" s="317"/>
      <c r="D7" s="317"/>
      <c r="E7" s="317"/>
      <c r="F7" s="317"/>
      <c r="G7" s="318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</row>
    <row r="8" spans="1:49" x14ac:dyDescent="0.25">
      <c r="A8" s="319" t="s">
        <v>828</v>
      </c>
      <c r="B8" s="321" t="s">
        <v>829</v>
      </c>
      <c r="C8" s="323" t="s">
        <v>830</v>
      </c>
      <c r="D8" s="323" t="s">
        <v>831</v>
      </c>
      <c r="E8" s="325" t="s">
        <v>832</v>
      </c>
      <c r="F8" s="327" t="s">
        <v>833</v>
      </c>
      <c r="G8" s="311" t="s">
        <v>834</v>
      </c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</row>
    <row r="9" spans="1:49" ht="15.75" thickBot="1" x14ac:dyDescent="0.3">
      <c r="A9" s="320"/>
      <c r="B9" s="322"/>
      <c r="C9" s="324"/>
      <c r="D9" s="324"/>
      <c r="E9" s="326"/>
      <c r="F9" s="328"/>
      <c r="G9" s="312"/>
    </row>
    <row r="10" spans="1:49" ht="15.75" thickBot="1" x14ac:dyDescent="0.3">
      <c r="A10" s="5"/>
      <c r="B10" s="6"/>
      <c r="C10" s="83"/>
      <c r="D10" s="7"/>
      <c r="E10" s="123"/>
      <c r="F10" s="8"/>
      <c r="G10" s="124"/>
    </row>
    <row r="11" spans="1:49" s="9" customFormat="1" ht="15.75" thickBot="1" x14ac:dyDescent="0.3">
      <c r="A11" s="221" t="s">
        <v>835</v>
      </c>
      <c r="B11" s="229"/>
      <c r="C11" s="230" t="s">
        <v>836</v>
      </c>
      <c r="D11" s="230"/>
      <c r="E11" s="122"/>
      <c r="F11" s="129"/>
      <c r="G11" s="130">
        <f>SUM(G12:G25)</f>
        <v>0</v>
      </c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</row>
    <row r="12" spans="1:49" s="10" customFormat="1" x14ac:dyDescent="0.25">
      <c r="A12" s="220" t="s">
        <v>837</v>
      </c>
      <c r="B12" s="201" t="s">
        <v>5</v>
      </c>
      <c r="C12" s="213" t="s">
        <v>6</v>
      </c>
      <c r="D12" s="214" t="s">
        <v>0</v>
      </c>
      <c r="E12" s="202">
        <v>50</v>
      </c>
      <c r="F12" s="215"/>
      <c r="G12" s="203">
        <f>ROUND(E12*F12,2)</f>
        <v>0</v>
      </c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</row>
    <row r="13" spans="1:49" s="10" customFormat="1" x14ac:dyDescent="0.25">
      <c r="A13" s="169" t="s">
        <v>838</v>
      </c>
      <c r="B13" s="92" t="s">
        <v>1</v>
      </c>
      <c r="C13" s="213" t="s">
        <v>2</v>
      </c>
      <c r="D13" s="214" t="s">
        <v>0</v>
      </c>
      <c r="E13" s="97">
        <v>128</v>
      </c>
      <c r="F13" s="215"/>
      <c r="G13" s="170">
        <f t="shared" ref="G13:G24" si="0">ROUND(E13*F13,2)</f>
        <v>0</v>
      </c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</row>
    <row r="14" spans="1:49" s="10" customFormat="1" x14ac:dyDescent="0.25">
      <c r="A14" s="169" t="s">
        <v>839</v>
      </c>
      <c r="B14" s="92" t="s">
        <v>3</v>
      </c>
      <c r="C14" s="213" t="s">
        <v>4</v>
      </c>
      <c r="D14" s="214" t="s">
        <v>0</v>
      </c>
      <c r="E14" s="97">
        <v>24</v>
      </c>
      <c r="F14" s="215"/>
      <c r="G14" s="170">
        <f t="shared" si="0"/>
        <v>0</v>
      </c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</row>
    <row r="15" spans="1:49" s="10" customFormat="1" x14ac:dyDescent="0.25">
      <c r="A15" s="169" t="s">
        <v>840</v>
      </c>
      <c r="B15" s="92" t="s">
        <v>9</v>
      </c>
      <c r="C15" s="213" t="s">
        <v>10</v>
      </c>
      <c r="D15" s="214" t="s">
        <v>0</v>
      </c>
      <c r="E15" s="97">
        <v>21</v>
      </c>
      <c r="F15" s="215"/>
      <c r="G15" s="170">
        <f t="shared" si="0"/>
        <v>0</v>
      </c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</row>
    <row r="16" spans="1:49" s="10" customFormat="1" x14ac:dyDescent="0.25">
      <c r="A16" s="169" t="s">
        <v>841</v>
      </c>
      <c r="B16" s="92" t="s">
        <v>7</v>
      </c>
      <c r="C16" s="213" t="s">
        <v>8</v>
      </c>
      <c r="D16" s="214" t="s">
        <v>0</v>
      </c>
      <c r="E16" s="97">
        <v>70</v>
      </c>
      <c r="F16" s="215"/>
      <c r="G16" s="170">
        <f t="shared" si="0"/>
        <v>0</v>
      </c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</row>
    <row r="17" spans="1:24" s="10" customFormat="1" x14ac:dyDescent="0.25">
      <c r="A17" s="169" t="s">
        <v>842</v>
      </c>
      <c r="B17" s="92" t="s">
        <v>11</v>
      </c>
      <c r="C17" s="213" t="s">
        <v>12</v>
      </c>
      <c r="D17" s="214" t="s">
        <v>0</v>
      </c>
      <c r="E17" s="97">
        <v>60</v>
      </c>
      <c r="F17" s="215"/>
      <c r="G17" s="170">
        <f t="shared" si="0"/>
        <v>0</v>
      </c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</row>
    <row r="18" spans="1:24" s="10" customFormat="1" x14ac:dyDescent="0.25">
      <c r="A18" s="169" t="s">
        <v>1143</v>
      </c>
      <c r="B18" s="92" t="s">
        <v>13</v>
      </c>
      <c r="C18" s="213" t="s">
        <v>14</v>
      </c>
      <c r="D18" s="214" t="s">
        <v>0</v>
      </c>
      <c r="E18" s="97">
        <v>11</v>
      </c>
      <c r="F18" s="215"/>
      <c r="G18" s="170">
        <f t="shared" si="0"/>
        <v>0</v>
      </c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</row>
    <row r="19" spans="1:24" s="10" customFormat="1" x14ac:dyDescent="0.25">
      <c r="A19" s="169" t="s">
        <v>1448</v>
      </c>
      <c r="B19" s="92" t="s">
        <v>9</v>
      </c>
      <c r="C19" s="213" t="s">
        <v>10</v>
      </c>
      <c r="D19" s="214" t="s">
        <v>0</v>
      </c>
      <c r="E19" s="97">
        <v>11</v>
      </c>
      <c r="F19" s="215"/>
      <c r="G19" s="170">
        <f t="shared" si="0"/>
        <v>0</v>
      </c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</row>
    <row r="20" spans="1:24" s="10" customFormat="1" x14ac:dyDescent="0.25">
      <c r="A20" s="169" t="s">
        <v>1449</v>
      </c>
      <c r="B20" s="92" t="s">
        <v>7</v>
      </c>
      <c r="C20" s="213" t="s">
        <v>8</v>
      </c>
      <c r="D20" s="214" t="s">
        <v>0</v>
      </c>
      <c r="E20" s="97">
        <v>60</v>
      </c>
      <c r="F20" s="215"/>
      <c r="G20" s="170">
        <f t="shared" si="0"/>
        <v>0</v>
      </c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</row>
    <row r="21" spans="1:24" s="10" customFormat="1" x14ac:dyDescent="0.25">
      <c r="A21" s="169" t="s">
        <v>1450</v>
      </c>
      <c r="B21" s="92" t="s">
        <v>11</v>
      </c>
      <c r="C21" s="213" t="s">
        <v>12</v>
      </c>
      <c r="D21" s="214" t="s">
        <v>0</v>
      </c>
      <c r="E21" s="97">
        <v>60</v>
      </c>
      <c r="F21" s="215"/>
      <c r="G21" s="170">
        <f t="shared" si="0"/>
        <v>0</v>
      </c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</row>
    <row r="22" spans="1:24" s="10" customFormat="1" x14ac:dyDescent="0.25">
      <c r="A22" s="169" t="s">
        <v>1451</v>
      </c>
      <c r="B22" s="92" t="s">
        <v>9</v>
      </c>
      <c r="C22" s="213" t="s">
        <v>10</v>
      </c>
      <c r="D22" s="214" t="s">
        <v>0</v>
      </c>
      <c r="E22" s="97">
        <v>11</v>
      </c>
      <c r="F22" s="215"/>
      <c r="G22" s="170">
        <f t="shared" si="0"/>
        <v>0</v>
      </c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</row>
    <row r="23" spans="1:24" s="10" customFormat="1" x14ac:dyDescent="0.25">
      <c r="A23" s="169" t="s">
        <v>1452</v>
      </c>
      <c r="B23" s="92" t="s">
        <v>7</v>
      </c>
      <c r="C23" s="213" t="s">
        <v>8</v>
      </c>
      <c r="D23" s="214" t="s">
        <v>0</v>
      </c>
      <c r="E23" s="97">
        <v>60</v>
      </c>
      <c r="F23" s="215"/>
      <c r="G23" s="170">
        <f t="shared" si="0"/>
        <v>0</v>
      </c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</row>
    <row r="24" spans="1:24" s="10" customFormat="1" x14ac:dyDescent="0.25">
      <c r="A24" s="169" t="s">
        <v>1453</v>
      </c>
      <c r="B24" s="92" t="s">
        <v>1791</v>
      </c>
      <c r="C24" s="95" t="s">
        <v>1080</v>
      </c>
      <c r="D24" s="96" t="s">
        <v>1081</v>
      </c>
      <c r="E24" s="97">
        <v>100</v>
      </c>
      <c r="F24" s="97"/>
      <c r="G24" s="170">
        <f t="shared" si="0"/>
        <v>0</v>
      </c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</row>
    <row r="25" spans="1:24" s="10" customFormat="1" ht="15.75" thickBot="1" x14ac:dyDescent="0.3">
      <c r="A25" s="85"/>
      <c r="B25" s="86"/>
      <c r="C25" s="213"/>
      <c r="D25" s="214"/>
      <c r="E25" s="81"/>
      <c r="F25" s="215"/>
      <c r="G25" s="1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</row>
    <row r="26" spans="1:24" s="9" customFormat="1" ht="15.75" thickBot="1" x14ac:dyDescent="0.3">
      <c r="A26" s="224" t="s">
        <v>843</v>
      </c>
      <c r="B26" s="225"/>
      <c r="C26" s="226" t="s">
        <v>844</v>
      </c>
      <c r="D26" s="227"/>
      <c r="E26" s="228"/>
      <c r="F26" s="129"/>
      <c r="G26" s="130">
        <f>SUM(G27:G36)</f>
        <v>0</v>
      </c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</row>
    <row r="27" spans="1:24" s="10" customFormat="1" x14ac:dyDescent="0.25">
      <c r="A27" s="220" t="s">
        <v>845</v>
      </c>
      <c r="B27" s="201" t="s">
        <v>19</v>
      </c>
      <c r="C27" s="213" t="s">
        <v>20</v>
      </c>
      <c r="D27" s="214" t="s">
        <v>15</v>
      </c>
      <c r="E27" s="202">
        <v>530</v>
      </c>
      <c r="F27" s="215"/>
      <c r="G27" s="203">
        <f>ROUND(E27*F27,2)</f>
        <v>0</v>
      </c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</row>
    <row r="28" spans="1:24" s="10" customFormat="1" x14ac:dyDescent="0.25">
      <c r="A28" s="169" t="s">
        <v>846</v>
      </c>
      <c r="B28" s="92" t="s">
        <v>21</v>
      </c>
      <c r="C28" s="213" t="s">
        <v>22</v>
      </c>
      <c r="D28" s="214" t="s">
        <v>15</v>
      </c>
      <c r="E28" s="97">
        <v>120</v>
      </c>
      <c r="F28" s="215"/>
      <c r="G28" s="170">
        <f t="shared" ref="G28:G35" si="1">ROUND(E28*F28,2)</f>
        <v>0</v>
      </c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</row>
    <row r="29" spans="1:24" s="10" customFormat="1" x14ac:dyDescent="0.25">
      <c r="A29" s="169" t="s">
        <v>847</v>
      </c>
      <c r="B29" s="92" t="s">
        <v>23</v>
      </c>
      <c r="C29" s="213" t="s">
        <v>24</v>
      </c>
      <c r="D29" s="214" t="s">
        <v>15</v>
      </c>
      <c r="E29" s="97">
        <v>650</v>
      </c>
      <c r="F29" s="215"/>
      <c r="G29" s="170">
        <f t="shared" si="1"/>
        <v>0</v>
      </c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</row>
    <row r="30" spans="1:24" s="10" customFormat="1" x14ac:dyDescent="0.25">
      <c r="A30" s="169" t="s">
        <v>848</v>
      </c>
      <c r="B30" s="92" t="s">
        <v>25</v>
      </c>
      <c r="C30" s="213" t="s">
        <v>26</v>
      </c>
      <c r="D30" s="214" t="s">
        <v>15</v>
      </c>
      <c r="E30" s="97">
        <v>385.25</v>
      </c>
      <c r="F30" s="215"/>
      <c r="G30" s="170">
        <f t="shared" si="1"/>
        <v>0</v>
      </c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</row>
    <row r="31" spans="1:24" s="10" customFormat="1" x14ac:dyDescent="0.25">
      <c r="A31" s="169" t="s">
        <v>849</v>
      </c>
      <c r="B31" s="92" t="s">
        <v>27</v>
      </c>
      <c r="C31" s="213" t="s">
        <v>28</v>
      </c>
      <c r="D31" s="214" t="s">
        <v>15</v>
      </c>
      <c r="E31" s="97">
        <v>542.25</v>
      </c>
      <c r="F31" s="215"/>
      <c r="G31" s="170">
        <f t="shared" si="1"/>
        <v>0</v>
      </c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</row>
    <row r="32" spans="1:24" s="10" customFormat="1" ht="25.5" x14ac:dyDescent="0.25">
      <c r="A32" s="169" t="s">
        <v>850</v>
      </c>
      <c r="B32" s="92" t="s">
        <v>106</v>
      </c>
      <c r="C32" s="213" t="s">
        <v>107</v>
      </c>
      <c r="D32" s="214" t="s">
        <v>15</v>
      </c>
      <c r="E32" s="97">
        <v>69.34</v>
      </c>
      <c r="F32" s="215"/>
      <c r="G32" s="170">
        <f t="shared" si="1"/>
        <v>0</v>
      </c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</row>
    <row r="33" spans="1:24" s="10" customFormat="1" ht="25.5" x14ac:dyDescent="0.25">
      <c r="A33" s="169" t="s">
        <v>851</v>
      </c>
      <c r="B33" s="92" t="s">
        <v>29</v>
      </c>
      <c r="C33" s="213" t="s">
        <v>30</v>
      </c>
      <c r="D33" s="214" t="s">
        <v>16</v>
      </c>
      <c r="E33" s="97">
        <v>7115.33</v>
      </c>
      <c r="F33" s="215"/>
      <c r="G33" s="170">
        <f t="shared" si="1"/>
        <v>0</v>
      </c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</row>
    <row r="34" spans="1:24" s="10" customFormat="1" x14ac:dyDescent="0.25">
      <c r="A34" s="169" t="s">
        <v>1144</v>
      </c>
      <c r="B34" s="92" t="s">
        <v>31</v>
      </c>
      <c r="C34" s="213" t="s">
        <v>32</v>
      </c>
      <c r="D34" s="214" t="s">
        <v>33</v>
      </c>
      <c r="E34" s="97">
        <v>35576.65</v>
      </c>
      <c r="F34" s="215"/>
      <c r="G34" s="170">
        <f t="shared" si="1"/>
        <v>0</v>
      </c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</row>
    <row r="35" spans="1:24" s="10" customFormat="1" x14ac:dyDescent="0.25">
      <c r="A35" s="169" t="s">
        <v>1206</v>
      </c>
      <c r="B35" s="98" t="s">
        <v>34</v>
      </c>
      <c r="C35" s="213" t="s">
        <v>35</v>
      </c>
      <c r="D35" s="214" t="s">
        <v>15</v>
      </c>
      <c r="E35" s="103">
        <v>24</v>
      </c>
      <c r="F35" s="215"/>
      <c r="G35" s="170">
        <f t="shared" si="1"/>
        <v>0</v>
      </c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</row>
    <row r="36" spans="1:24" s="10" customFormat="1" ht="15.75" thickBot="1" x14ac:dyDescent="0.3">
      <c r="A36" s="73"/>
      <c r="B36" s="74"/>
      <c r="C36" s="213"/>
      <c r="D36" s="214"/>
      <c r="E36" s="81"/>
      <c r="F36" s="215"/>
      <c r="G36" s="125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</row>
    <row r="37" spans="1:24" s="9" customFormat="1" ht="26.25" thickBot="1" x14ac:dyDescent="0.3">
      <c r="A37" s="221" t="s">
        <v>852</v>
      </c>
      <c r="B37" s="222"/>
      <c r="C37" s="222" t="s">
        <v>853</v>
      </c>
      <c r="D37" s="223"/>
      <c r="E37" s="122"/>
      <c r="F37" s="122"/>
      <c r="G37" s="130">
        <f>SUM(G38:G62)</f>
        <v>0</v>
      </c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</row>
    <row r="38" spans="1:24" s="10" customFormat="1" ht="25.5" x14ac:dyDescent="0.25">
      <c r="A38" s="220" t="s">
        <v>854</v>
      </c>
      <c r="B38" s="201" t="s">
        <v>36</v>
      </c>
      <c r="C38" s="213" t="s">
        <v>37</v>
      </c>
      <c r="D38" s="214" t="s">
        <v>17</v>
      </c>
      <c r="E38" s="202">
        <v>663.11</v>
      </c>
      <c r="F38" s="215"/>
      <c r="G38" s="203">
        <f t="shared" ref="G38:G61" si="2">ROUND(E38*F38,2)</f>
        <v>0</v>
      </c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</row>
    <row r="39" spans="1:24" s="10" customFormat="1" x14ac:dyDescent="0.25">
      <c r="A39" s="169" t="s">
        <v>855</v>
      </c>
      <c r="B39" s="92" t="s">
        <v>38</v>
      </c>
      <c r="C39" s="213" t="s">
        <v>39</v>
      </c>
      <c r="D39" s="214" t="s">
        <v>15</v>
      </c>
      <c r="E39" s="97">
        <v>10357.650000000001</v>
      </c>
      <c r="F39" s="215"/>
      <c r="G39" s="170">
        <f t="shared" si="2"/>
        <v>0</v>
      </c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</row>
    <row r="40" spans="1:24" s="10" customFormat="1" x14ac:dyDescent="0.25">
      <c r="A40" s="169" t="s">
        <v>856</v>
      </c>
      <c r="B40" s="92" t="s">
        <v>40</v>
      </c>
      <c r="C40" s="213" t="s">
        <v>41</v>
      </c>
      <c r="D40" s="214" t="s">
        <v>15</v>
      </c>
      <c r="E40" s="97">
        <v>5032.6899999999996</v>
      </c>
      <c r="F40" s="215"/>
      <c r="G40" s="170">
        <f t="shared" si="2"/>
        <v>0</v>
      </c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</row>
    <row r="41" spans="1:24" s="10" customFormat="1" x14ac:dyDescent="0.25">
      <c r="A41" s="169" t="s">
        <v>857</v>
      </c>
      <c r="B41" s="92" t="s">
        <v>42</v>
      </c>
      <c r="C41" s="213" t="s">
        <v>43</v>
      </c>
      <c r="D41" s="214" t="s">
        <v>15</v>
      </c>
      <c r="E41" s="97">
        <v>1644.02</v>
      </c>
      <c r="F41" s="215"/>
      <c r="G41" s="170">
        <f t="shared" si="2"/>
        <v>0</v>
      </c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</row>
    <row r="42" spans="1:24" s="10" customFormat="1" ht="25.5" x14ac:dyDescent="0.25">
      <c r="A42" s="169" t="s">
        <v>858</v>
      </c>
      <c r="B42" s="92" t="s">
        <v>44</v>
      </c>
      <c r="C42" s="213" t="s">
        <v>45</v>
      </c>
      <c r="D42" s="214" t="s">
        <v>16</v>
      </c>
      <c r="E42" s="97">
        <v>1933.49</v>
      </c>
      <c r="F42" s="215"/>
      <c r="G42" s="170">
        <f t="shared" si="2"/>
        <v>0</v>
      </c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</row>
    <row r="43" spans="1:24" s="10" customFormat="1" ht="25.5" x14ac:dyDescent="0.25">
      <c r="A43" s="169" t="s">
        <v>1145</v>
      </c>
      <c r="B43" s="92" t="s">
        <v>46</v>
      </c>
      <c r="C43" s="213" t="s">
        <v>47</v>
      </c>
      <c r="D43" s="214" t="s">
        <v>15</v>
      </c>
      <c r="E43" s="97">
        <v>6712.2899999999991</v>
      </c>
      <c r="F43" s="215"/>
      <c r="G43" s="170">
        <f t="shared" si="2"/>
        <v>0</v>
      </c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</row>
    <row r="44" spans="1:24" s="12" customFormat="1" ht="25.5" x14ac:dyDescent="0.25">
      <c r="A44" s="169" t="s">
        <v>860</v>
      </c>
      <c r="B44" s="92" t="s">
        <v>48</v>
      </c>
      <c r="C44" s="213" t="s">
        <v>49</v>
      </c>
      <c r="D44" s="214" t="s">
        <v>15</v>
      </c>
      <c r="E44" s="97">
        <v>5560.9699999999993</v>
      </c>
      <c r="F44" s="215"/>
      <c r="G44" s="170">
        <f t="shared" si="2"/>
        <v>0</v>
      </c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</row>
    <row r="45" spans="1:24" s="12" customFormat="1" ht="38.25" x14ac:dyDescent="0.25">
      <c r="A45" s="169" t="s">
        <v>861</v>
      </c>
      <c r="B45" s="92" t="s">
        <v>1750</v>
      </c>
      <c r="C45" s="213" t="s">
        <v>1781</v>
      </c>
      <c r="D45" s="214" t="s">
        <v>15</v>
      </c>
      <c r="E45" s="97">
        <v>65.430000000000007</v>
      </c>
      <c r="F45" s="215"/>
      <c r="G45" s="170">
        <f t="shared" si="2"/>
        <v>0</v>
      </c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</row>
    <row r="46" spans="1:24" s="12" customFormat="1" ht="38.25" x14ac:dyDescent="0.25">
      <c r="A46" s="169" t="s">
        <v>1146</v>
      </c>
      <c r="B46" s="92" t="s">
        <v>1752</v>
      </c>
      <c r="C46" s="213" t="s">
        <v>1782</v>
      </c>
      <c r="D46" s="214" t="s">
        <v>17</v>
      </c>
      <c r="E46" s="97">
        <v>128.66</v>
      </c>
      <c r="F46" s="215"/>
      <c r="G46" s="170">
        <f t="shared" si="2"/>
        <v>0</v>
      </c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</row>
    <row r="47" spans="1:24" s="12" customFormat="1" ht="38.25" x14ac:dyDescent="0.25">
      <c r="A47" s="169" t="s">
        <v>1147</v>
      </c>
      <c r="B47" s="92" t="s">
        <v>1753</v>
      </c>
      <c r="C47" s="213" t="s">
        <v>1783</v>
      </c>
      <c r="D47" s="214" t="s">
        <v>15</v>
      </c>
      <c r="E47" s="97">
        <v>65.430000000000007</v>
      </c>
      <c r="F47" s="215"/>
      <c r="G47" s="170">
        <f t="shared" si="2"/>
        <v>0</v>
      </c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</row>
    <row r="48" spans="1:24" s="12" customFormat="1" ht="25.5" x14ac:dyDescent="0.25">
      <c r="A48" s="169"/>
      <c r="B48" s="92" t="s">
        <v>1756</v>
      </c>
      <c r="C48" s="213" t="s">
        <v>1784</v>
      </c>
      <c r="D48" s="214" t="s">
        <v>16</v>
      </c>
      <c r="E48" s="97">
        <v>15148.619999999999</v>
      </c>
      <c r="F48" s="215"/>
      <c r="G48" s="170">
        <f t="shared" si="2"/>
        <v>0</v>
      </c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</row>
    <row r="49" spans="1:24" s="10" customFormat="1" x14ac:dyDescent="0.25">
      <c r="A49" s="169" t="s">
        <v>1148</v>
      </c>
      <c r="B49" s="92" t="s">
        <v>51</v>
      </c>
      <c r="C49" s="213" t="s">
        <v>52</v>
      </c>
      <c r="D49" s="214" t="s">
        <v>0</v>
      </c>
      <c r="E49" s="97">
        <v>173</v>
      </c>
      <c r="F49" s="215"/>
      <c r="G49" s="170">
        <f t="shared" si="2"/>
        <v>0</v>
      </c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</row>
    <row r="50" spans="1:24" s="10" customFormat="1" x14ac:dyDescent="0.25">
      <c r="A50" s="169" t="s">
        <v>1149</v>
      </c>
      <c r="B50" s="92" t="s">
        <v>53</v>
      </c>
      <c r="C50" s="213" t="s">
        <v>54</v>
      </c>
      <c r="D50" s="214" t="s">
        <v>16</v>
      </c>
      <c r="E50" s="97">
        <v>641.1</v>
      </c>
      <c r="F50" s="215"/>
      <c r="G50" s="170">
        <f t="shared" si="2"/>
        <v>0</v>
      </c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</row>
    <row r="51" spans="1:24" s="10" customFormat="1" ht="25.5" x14ac:dyDescent="0.25">
      <c r="A51" s="169" t="s">
        <v>1150</v>
      </c>
      <c r="B51" s="92" t="s">
        <v>55</v>
      </c>
      <c r="C51" s="213" t="s">
        <v>56</v>
      </c>
      <c r="D51" s="214" t="s">
        <v>16</v>
      </c>
      <c r="E51" s="97">
        <v>351.6</v>
      </c>
      <c r="F51" s="215"/>
      <c r="G51" s="170">
        <f t="shared" si="2"/>
        <v>0</v>
      </c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</row>
    <row r="52" spans="1:24" s="10" customFormat="1" ht="25.5" x14ac:dyDescent="0.25">
      <c r="A52" s="169" t="s">
        <v>1151</v>
      </c>
      <c r="B52" s="118" t="s">
        <v>1792</v>
      </c>
      <c r="C52" s="95" t="s">
        <v>1082</v>
      </c>
      <c r="D52" s="92" t="s">
        <v>1083</v>
      </c>
      <c r="E52" s="103">
        <v>2120</v>
      </c>
      <c r="F52" s="113"/>
      <c r="G52" s="170">
        <f t="shared" si="2"/>
        <v>0</v>
      </c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</row>
    <row r="53" spans="1:24" s="10" customFormat="1" ht="25.5" x14ac:dyDescent="0.25">
      <c r="A53" s="169" t="s">
        <v>1152</v>
      </c>
      <c r="B53" s="118" t="s">
        <v>1793</v>
      </c>
      <c r="C53" s="95" t="s">
        <v>1084</v>
      </c>
      <c r="D53" s="92" t="s">
        <v>1083</v>
      </c>
      <c r="E53" s="103">
        <v>2120</v>
      </c>
      <c r="F53" s="113"/>
      <c r="G53" s="170">
        <f t="shared" si="2"/>
        <v>0</v>
      </c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</row>
    <row r="54" spans="1:24" s="10" customFormat="1" x14ac:dyDescent="0.25">
      <c r="A54" s="169" t="s">
        <v>1153</v>
      </c>
      <c r="B54" s="92" t="s">
        <v>57</v>
      </c>
      <c r="C54" s="213" t="s">
        <v>58</v>
      </c>
      <c r="D54" s="214" t="s">
        <v>15</v>
      </c>
      <c r="E54" s="97">
        <v>239.07</v>
      </c>
      <c r="F54" s="215"/>
      <c r="G54" s="170">
        <f t="shared" si="2"/>
        <v>0</v>
      </c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</row>
    <row r="55" spans="1:24" s="10" customFormat="1" x14ac:dyDescent="0.25">
      <c r="A55" s="169" t="s">
        <v>1154</v>
      </c>
      <c r="B55" s="92" t="s">
        <v>59</v>
      </c>
      <c r="C55" s="213" t="s">
        <v>60</v>
      </c>
      <c r="D55" s="214" t="s">
        <v>0</v>
      </c>
      <c r="E55" s="97">
        <v>173</v>
      </c>
      <c r="F55" s="215"/>
      <c r="G55" s="170">
        <f t="shared" si="2"/>
        <v>0</v>
      </c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</row>
    <row r="56" spans="1:24" s="10" customFormat="1" x14ac:dyDescent="0.25">
      <c r="A56" s="169" t="s">
        <v>1155</v>
      </c>
      <c r="B56" s="92" t="s">
        <v>61</v>
      </c>
      <c r="C56" s="213" t="s">
        <v>62</v>
      </c>
      <c r="D56" s="214" t="s">
        <v>0</v>
      </c>
      <c r="E56" s="97">
        <v>615</v>
      </c>
      <c r="F56" s="215"/>
      <c r="G56" s="170">
        <f t="shared" si="2"/>
        <v>0</v>
      </c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</row>
    <row r="57" spans="1:24" s="10" customFormat="1" x14ac:dyDescent="0.25">
      <c r="A57" s="169" t="s">
        <v>1156</v>
      </c>
      <c r="B57" s="92" t="s">
        <v>63</v>
      </c>
      <c r="C57" s="213" t="s">
        <v>64</v>
      </c>
      <c r="D57" s="214" t="s">
        <v>0</v>
      </c>
      <c r="E57" s="103">
        <v>174</v>
      </c>
      <c r="F57" s="215"/>
      <c r="G57" s="170">
        <f t="shared" si="2"/>
        <v>0</v>
      </c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</row>
    <row r="58" spans="1:24" s="10" customFormat="1" x14ac:dyDescent="0.25">
      <c r="A58" s="169" t="s">
        <v>1454</v>
      </c>
      <c r="B58" s="92" t="s">
        <v>65</v>
      </c>
      <c r="C58" s="213" t="s">
        <v>66</v>
      </c>
      <c r="D58" s="214" t="s">
        <v>15</v>
      </c>
      <c r="E58" s="97">
        <v>65.430000000000007</v>
      </c>
      <c r="F58" s="215"/>
      <c r="G58" s="170">
        <f t="shared" si="2"/>
        <v>0</v>
      </c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</row>
    <row r="59" spans="1:24" s="10" customFormat="1" ht="38.25" x14ac:dyDescent="0.25">
      <c r="A59" s="169" t="s">
        <v>1751</v>
      </c>
      <c r="B59" s="92" t="s">
        <v>69</v>
      </c>
      <c r="C59" s="213" t="s">
        <v>70</v>
      </c>
      <c r="D59" s="214" t="s">
        <v>17</v>
      </c>
      <c r="E59" s="97">
        <v>2313.04</v>
      </c>
      <c r="F59" s="215"/>
      <c r="G59" s="170">
        <f t="shared" si="2"/>
        <v>0</v>
      </c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</row>
    <row r="60" spans="1:24" s="10" customFormat="1" ht="25.5" x14ac:dyDescent="0.25">
      <c r="A60" s="169" t="s">
        <v>1754</v>
      </c>
      <c r="B60" s="99" t="s">
        <v>67</v>
      </c>
      <c r="C60" s="213" t="s">
        <v>68</v>
      </c>
      <c r="D60" s="214" t="s">
        <v>17</v>
      </c>
      <c r="E60" s="97">
        <v>2313.04</v>
      </c>
      <c r="F60" s="215"/>
      <c r="G60" s="170">
        <f t="shared" si="2"/>
        <v>0</v>
      </c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</row>
    <row r="61" spans="1:24" s="10" customFormat="1" x14ac:dyDescent="0.25">
      <c r="A61" s="169" t="s">
        <v>1755</v>
      </c>
      <c r="B61" s="99" t="s">
        <v>71</v>
      </c>
      <c r="C61" s="213" t="s">
        <v>72</v>
      </c>
      <c r="D61" s="214" t="s">
        <v>73</v>
      </c>
      <c r="E61" s="97">
        <v>4626.07</v>
      </c>
      <c r="F61" s="215"/>
      <c r="G61" s="170">
        <f t="shared" si="2"/>
        <v>0</v>
      </c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</row>
    <row r="62" spans="1:24" s="10" customFormat="1" ht="15.75" thickBot="1" x14ac:dyDescent="0.3">
      <c r="A62" s="73"/>
      <c r="B62" s="74"/>
      <c r="C62" s="213"/>
      <c r="D62" s="214"/>
      <c r="E62" s="82"/>
      <c r="F62" s="215"/>
      <c r="G62" s="125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</row>
    <row r="63" spans="1:24" s="10" customFormat="1" ht="26.25" thickBot="1" x14ac:dyDescent="0.3">
      <c r="A63" s="221" t="s">
        <v>1157</v>
      </c>
      <c r="B63" s="222"/>
      <c r="C63" s="222" t="s">
        <v>1207</v>
      </c>
      <c r="D63" s="223"/>
      <c r="E63" s="122"/>
      <c r="F63" s="122"/>
      <c r="G63" s="130">
        <f>SUM(G64:G72)</f>
        <v>0</v>
      </c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</row>
    <row r="64" spans="1:24" s="10" customFormat="1" x14ac:dyDescent="0.25">
      <c r="A64" s="220" t="s">
        <v>1085</v>
      </c>
      <c r="B64" s="201" t="s">
        <v>74</v>
      </c>
      <c r="C64" s="213" t="s">
        <v>75</v>
      </c>
      <c r="D64" s="214" t="s">
        <v>76</v>
      </c>
      <c r="E64" s="202">
        <v>3098.82</v>
      </c>
      <c r="F64" s="215"/>
      <c r="G64" s="203">
        <f>ROUND(E64*F64,2)</f>
        <v>0</v>
      </c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</row>
    <row r="65" spans="1:24" s="10" customFormat="1" x14ac:dyDescent="0.25">
      <c r="A65" s="169" t="s">
        <v>1086</v>
      </c>
      <c r="B65" s="92" t="s">
        <v>77</v>
      </c>
      <c r="C65" s="213" t="s">
        <v>78</v>
      </c>
      <c r="D65" s="214" t="s">
        <v>17</v>
      </c>
      <c r="E65" s="97">
        <v>1549.41</v>
      </c>
      <c r="F65" s="215"/>
      <c r="G65" s="170">
        <f t="shared" ref="G65:G71" si="3">ROUND(E65*F65,2)</f>
        <v>0</v>
      </c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</row>
    <row r="66" spans="1:24" s="10" customFormat="1" x14ac:dyDescent="0.25">
      <c r="A66" s="169" t="s">
        <v>1087</v>
      </c>
      <c r="B66" s="92" t="s">
        <v>79</v>
      </c>
      <c r="C66" s="213" t="s">
        <v>80</v>
      </c>
      <c r="D66" s="214" t="s">
        <v>15</v>
      </c>
      <c r="E66" s="97">
        <v>1034.46</v>
      </c>
      <c r="F66" s="215"/>
      <c r="G66" s="170">
        <f t="shared" si="3"/>
        <v>0</v>
      </c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</row>
    <row r="67" spans="1:24" s="10" customFormat="1" x14ac:dyDescent="0.25">
      <c r="A67" s="169" t="s">
        <v>1088</v>
      </c>
      <c r="B67" s="92" t="s">
        <v>81</v>
      </c>
      <c r="C67" s="213" t="s">
        <v>82</v>
      </c>
      <c r="D67" s="214" t="s">
        <v>50</v>
      </c>
      <c r="E67" s="97">
        <v>14114.16</v>
      </c>
      <c r="F67" s="215"/>
      <c r="G67" s="170">
        <f t="shared" si="3"/>
        <v>0</v>
      </c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</row>
    <row r="68" spans="1:24" s="10" customFormat="1" x14ac:dyDescent="0.25">
      <c r="A68" s="169" t="s">
        <v>1158</v>
      </c>
      <c r="B68" s="92" t="s">
        <v>83</v>
      </c>
      <c r="C68" s="213" t="s">
        <v>84</v>
      </c>
      <c r="D68" s="214" t="s">
        <v>50</v>
      </c>
      <c r="E68" s="97">
        <v>713.16</v>
      </c>
      <c r="F68" s="215"/>
      <c r="G68" s="170">
        <f t="shared" si="3"/>
        <v>0</v>
      </c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</row>
    <row r="69" spans="1:24" s="10" customFormat="1" x14ac:dyDescent="0.25">
      <c r="A69" s="169" t="s">
        <v>1159</v>
      </c>
      <c r="B69" s="92" t="s">
        <v>85</v>
      </c>
      <c r="C69" s="213" t="s">
        <v>86</v>
      </c>
      <c r="D69" s="214" t="s">
        <v>17</v>
      </c>
      <c r="E69" s="97">
        <v>121.86</v>
      </c>
      <c r="F69" s="215"/>
      <c r="G69" s="170">
        <f t="shared" si="3"/>
        <v>0</v>
      </c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</row>
    <row r="70" spans="1:24" s="10" customFormat="1" ht="25.5" x14ac:dyDescent="0.25">
      <c r="A70" s="169" t="s">
        <v>1160</v>
      </c>
      <c r="B70" s="92" t="s">
        <v>87</v>
      </c>
      <c r="C70" s="213" t="s">
        <v>88</v>
      </c>
      <c r="D70" s="214" t="s">
        <v>17</v>
      </c>
      <c r="E70" s="97">
        <v>121.86</v>
      </c>
      <c r="F70" s="215"/>
      <c r="G70" s="170">
        <f t="shared" si="3"/>
        <v>0</v>
      </c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</row>
    <row r="71" spans="1:24" s="10" customFormat="1" x14ac:dyDescent="0.25">
      <c r="A71" s="169" t="s">
        <v>1161</v>
      </c>
      <c r="B71" s="92" t="s">
        <v>89</v>
      </c>
      <c r="C71" s="213" t="s">
        <v>90</v>
      </c>
      <c r="D71" s="214" t="s">
        <v>17</v>
      </c>
      <c r="E71" s="97">
        <v>128.66</v>
      </c>
      <c r="F71" s="215"/>
      <c r="G71" s="170">
        <f t="shared" si="3"/>
        <v>0</v>
      </c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</row>
    <row r="72" spans="1:24" s="10" customFormat="1" ht="15.75" thickBot="1" x14ac:dyDescent="0.3">
      <c r="A72" s="73"/>
      <c r="B72" s="74"/>
      <c r="C72" s="213"/>
      <c r="D72" s="214"/>
      <c r="E72" s="81"/>
      <c r="F72" s="215"/>
      <c r="G72" s="125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</row>
    <row r="73" spans="1:24" s="10" customFormat="1" ht="15.75" thickBot="1" x14ac:dyDescent="0.3">
      <c r="A73" s="221" t="s">
        <v>1162</v>
      </c>
      <c r="B73" s="222"/>
      <c r="C73" s="222" t="s">
        <v>93</v>
      </c>
      <c r="D73" s="223"/>
      <c r="E73" s="122"/>
      <c r="F73" s="122"/>
      <c r="G73" s="130">
        <f>SUM(G74:G81)</f>
        <v>0</v>
      </c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</row>
    <row r="74" spans="1:24" s="10" customFormat="1" x14ac:dyDescent="0.25">
      <c r="A74" s="220" t="s">
        <v>1089</v>
      </c>
      <c r="B74" s="201" t="s">
        <v>94</v>
      </c>
      <c r="C74" s="213" t="s">
        <v>1803</v>
      </c>
      <c r="D74" s="214" t="s">
        <v>15</v>
      </c>
      <c r="E74" s="202">
        <v>2410.5500000000002</v>
      </c>
      <c r="F74" s="215"/>
      <c r="G74" s="203">
        <f>ROUND(E74*F74,2)</f>
        <v>0</v>
      </c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</row>
    <row r="75" spans="1:24" s="10" customFormat="1" x14ac:dyDescent="0.25">
      <c r="A75" s="169" t="s">
        <v>1163</v>
      </c>
      <c r="B75" s="92" t="s">
        <v>95</v>
      </c>
      <c r="C75" s="213" t="s">
        <v>1804</v>
      </c>
      <c r="D75" s="214" t="s">
        <v>15</v>
      </c>
      <c r="E75" s="97">
        <v>509.7</v>
      </c>
      <c r="F75" s="215"/>
      <c r="G75" s="170">
        <f t="shared" ref="G75:G80" si="4">ROUND(E75*F75,2)</f>
        <v>0</v>
      </c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</row>
    <row r="76" spans="1:24" s="10" customFormat="1" x14ac:dyDescent="0.25">
      <c r="A76" s="169" t="s">
        <v>863</v>
      </c>
      <c r="B76" s="92" t="s">
        <v>100</v>
      </c>
      <c r="C76" s="213" t="s">
        <v>101</v>
      </c>
      <c r="D76" s="214" t="s">
        <v>17</v>
      </c>
      <c r="E76" s="97">
        <v>24.810000000000002</v>
      </c>
      <c r="F76" s="215"/>
      <c r="G76" s="170">
        <f t="shared" si="4"/>
        <v>0</v>
      </c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</row>
    <row r="77" spans="1:24" s="10" customFormat="1" x14ac:dyDescent="0.25">
      <c r="A77" s="169" t="s">
        <v>1208</v>
      </c>
      <c r="B77" s="92" t="s">
        <v>104</v>
      </c>
      <c r="C77" s="213" t="s">
        <v>105</v>
      </c>
      <c r="D77" s="214" t="s">
        <v>15</v>
      </c>
      <c r="E77" s="97">
        <v>38.5</v>
      </c>
      <c r="F77" s="215"/>
      <c r="G77" s="170">
        <f t="shared" si="4"/>
        <v>0</v>
      </c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</row>
    <row r="78" spans="1:24" s="10" customFormat="1" ht="25.5" x14ac:dyDescent="0.25">
      <c r="A78" s="169" t="s">
        <v>1465</v>
      </c>
      <c r="B78" s="92" t="s">
        <v>108</v>
      </c>
      <c r="C78" s="213" t="s">
        <v>109</v>
      </c>
      <c r="D78" s="214" t="s">
        <v>15</v>
      </c>
      <c r="E78" s="97">
        <v>1587</v>
      </c>
      <c r="F78" s="215"/>
      <c r="G78" s="170">
        <f t="shared" si="4"/>
        <v>0</v>
      </c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</row>
    <row r="79" spans="1:24" s="10" customFormat="1" ht="25.5" x14ac:dyDescent="0.25">
      <c r="A79" s="169" t="s">
        <v>1466</v>
      </c>
      <c r="B79" s="92" t="s">
        <v>110</v>
      </c>
      <c r="C79" s="213" t="s">
        <v>111</v>
      </c>
      <c r="D79" s="214" t="s">
        <v>15</v>
      </c>
      <c r="E79" s="97">
        <v>958.6</v>
      </c>
      <c r="F79" s="215"/>
      <c r="G79" s="170">
        <f t="shared" si="4"/>
        <v>0</v>
      </c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</row>
    <row r="80" spans="1:24" s="10" customFormat="1" x14ac:dyDescent="0.25">
      <c r="A80" s="169" t="s">
        <v>1467</v>
      </c>
      <c r="B80" s="92" t="s">
        <v>243</v>
      </c>
      <c r="C80" s="213" t="s">
        <v>244</v>
      </c>
      <c r="D80" s="214" t="s">
        <v>15</v>
      </c>
      <c r="E80" s="97">
        <v>2545.6</v>
      </c>
      <c r="F80" s="215"/>
      <c r="G80" s="170">
        <f t="shared" si="4"/>
        <v>0</v>
      </c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</row>
    <row r="81" spans="1:24" s="10" customFormat="1" ht="15.75" thickBot="1" x14ac:dyDescent="0.3">
      <c r="A81" s="78"/>
      <c r="B81" s="80"/>
      <c r="C81" s="213"/>
      <c r="D81" s="214"/>
      <c r="E81" s="82"/>
      <c r="F81" s="215"/>
      <c r="G81" s="125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</row>
    <row r="82" spans="1:24" s="9" customFormat="1" ht="15.75" thickBot="1" x14ac:dyDescent="0.3">
      <c r="A82" s="204" t="s">
        <v>864</v>
      </c>
      <c r="B82" s="121"/>
      <c r="C82" s="121" t="s">
        <v>865</v>
      </c>
      <c r="D82" s="121"/>
      <c r="E82" s="129"/>
      <c r="F82" s="122"/>
      <c r="G82" s="130">
        <f>SUM(G83:G111)</f>
        <v>0</v>
      </c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</row>
    <row r="83" spans="1:24" s="10" customFormat="1" x14ac:dyDescent="0.25">
      <c r="A83" s="220" t="s">
        <v>866</v>
      </c>
      <c r="B83" s="212" t="s">
        <v>123</v>
      </c>
      <c r="C83" s="213" t="s">
        <v>124</v>
      </c>
      <c r="D83" s="214" t="s">
        <v>17</v>
      </c>
      <c r="E83" s="210">
        <v>665.47</v>
      </c>
      <c r="F83" s="215"/>
      <c r="G83" s="203">
        <f>ROUND(E83*F83,2)</f>
        <v>0</v>
      </c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</row>
    <row r="84" spans="1:24" s="11" customFormat="1" ht="25.5" x14ac:dyDescent="0.25">
      <c r="A84" s="169" t="s">
        <v>867</v>
      </c>
      <c r="B84" s="98" t="s">
        <v>125</v>
      </c>
      <c r="C84" s="213" t="s">
        <v>126</v>
      </c>
      <c r="D84" s="214" t="s">
        <v>15</v>
      </c>
      <c r="E84" s="103">
        <v>9506.74</v>
      </c>
      <c r="F84" s="215"/>
      <c r="G84" s="170">
        <f t="shared" ref="G84:G110" si="5">ROUND(E84*F84,2)</f>
        <v>0</v>
      </c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</row>
    <row r="85" spans="1:24" s="11" customFormat="1" x14ac:dyDescent="0.25">
      <c r="A85" s="169" t="s">
        <v>868</v>
      </c>
      <c r="B85" s="98" t="s">
        <v>127</v>
      </c>
      <c r="C85" s="213" t="s">
        <v>128</v>
      </c>
      <c r="D85" s="214" t="s">
        <v>15</v>
      </c>
      <c r="E85" s="103">
        <v>11524.92</v>
      </c>
      <c r="F85" s="215"/>
      <c r="G85" s="170">
        <f t="shared" si="5"/>
        <v>0</v>
      </c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</row>
    <row r="86" spans="1:24" s="11" customFormat="1" x14ac:dyDescent="0.25">
      <c r="A86" s="169" t="s">
        <v>869</v>
      </c>
      <c r="B86" s="98" t="s">
        <v>129</v>
      </c>
      <c r="C86" s="213" t="s">
        <v>130</v>
      </c>
      <c r="D86" s="214" t="s">
        <v>15</v>
      </c>
      <c r="E86" s="103">
        <v>4438.07</v>
      </c>
      <c r="F86" s="215"/>
      <c r="G86" s="170">
        <f t="shared" si="5"/>
        <v>0</v>
      </c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</row>
    <row r="87" spans="1:24" s="11" customFormat="1" x14ac:dyDescent="0.25">
      <c r="A87" s="169" t="s">
        <v>870</v>
      </c>
      <c r="B87" s="98" t="s">
        <v>131</v>
      </c>
      <c r="C87" s="213" t="s">
        <v>132</v>
      </c>
      <c r="D87" s="214" t="s">
        <v>15</v>
      </c>
      <c r="E87" s="103">
        <v>7086.85</v>
      </c>
      <c r="F87" s="215"/>
      <c r="G87" s="170">
        <f t="shared" si="5"/>
        <v>0</v>
      </c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</row>
    <row r="88" spans="1:24" s="11" customFormat="1" x14ac:dyDescent="0.25">
      <c r="A88" s="169" t="s">
        <v>1164</v>
      </c>
      <c r="B88" s="98" t="s">
        <v>133</v>
      </c>
      <c r="C88" s="213" t="s">
        <v>134</v>
      </c>
      <c r="D88" s="214" t="s">
        <v>15</v>
      </c>
      <c r="E88" s="103">
        <v>477.51</v>
      </c>
      <c r="F88" s="215"/>
      <c r="G88" s="170">
        <f t="shared" si="5"/>
        <v>0</v>
      </c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</row>
    <row r="89" spans="1:24" s="11" customFormat="1" ht="38.25" x14ac:dyDescent="0.25">
      <c r="A89" s="169" t="s">
        <v>1165</v>
      </c>
      <c r="B89" s="100" t="s">
        <v>135</v>
      </c>
      <c r="C89" s="213" t="s">
        <v>136</v>
      </c>
      <c r="D89" s="214" t="s">
        <v>15</v>
      </c>
      <c r="E89" s="117">
        <v>275.81</v>
      </c>
      <c r="F89" s="215"/>
      <c r="G89" s="170">
        <f t="shared" si="5"/>
        <v>0</v>
      </c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</row>
    <row r="90" spans="1:24" s="11" customFormat="1" ht="38.25" x14ac:dyDescent="0.25">
      <c r="A90" s="169" t="s">
        <v>871</v>
      </c>
      <c r="B90" s="100" t="s">
        <v>145</v>
      </c>
      <c r="C90" s="213" t="s">
        <v>146</v>
      </c>
      <c r="D90" s="214" t="s">
        <v>15</v>
      </c>
      <c r="E90" s="117">
        <v>411.52</v>
      </c>
      <c r="F90" s="215"/>
      <c r="G90" s="170">
        <f t="shared" si="5"/>
        <v>0</v>
      </c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</row>
    <row r="91" spans="1:24" s="11" customFormat="1" ht="38.25" x14ac:dyDescent="0.25">
      <c r="A91" s="169" t="s">
        <v>872</v>
      </c>
      <c r="B91" s="100" t="s">
        <v>149</v>
      </c>
      <c r="C91" s="213" t="s">
        <v>150</v>
      </c>
      <c r="D91" s="214" t="s">
        <v>15</v>
      </c>
      <c r="E91" s="117">
        <v>2919.46</v>
      </c>
      <c r="F91" s="215"/>
      <c r="G91" s="170">
        <f t="shared" si="5"/>
        <v>0</v>
      </c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</row>
    <row r="92" spans="1:24" s="11" customFormat="1" ht="38.25" x14ac:dyDescent="0.25">
      <c r="A92" s="169" t="s">
        <v>873</v>
      </c>
      <c r="B92" s="100" t="s">
        <v>139</v>
      </c>
      <c r="C92" s="213" t="s">
        <v>140</v>
      </c>
      <c r="D92" s="214" t="s">
        <v>15</v>
      </c>
      <c r="E92" s="117">
        <v>43.87</v>
      </c>
      <c r="F92" s="215"/>
      <c r="G92" s="170">
        <f t="shared" si="5"/>
        <v>0</v>
      </c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</row>
    <row r="93" spans="1:24" s="11" customFormat="1" ht="25.5" x14ac:dyDescent="0.25">
      <c r="A93" s="169" t="s">
        <v>1166</v>
      </c>
      <c r="B93" s="100" t="s">
        <v>155</v>
      </c>
      <c r="C93" s="213" t="s">
        <v>156</v>
      </c>
      <c r="D93" s="214" t="s">
        <v>15</v>
      </c>
      <c r="E93" s="117">
        <v>4438.07</v>
      </c>
      <c r="F93" s="215"/>
      <c r="G93" s="170">
        <f t="shared" si="5"/>
        <v>0</v>
      </c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</row>
    <row r="94" spans="1:24" s="11" customFormat="1" ht="25.5" x14ac:dyDescent="0.25">
      <c r="A94" s="169" t="s">
        <v>1167</v>
      </c>
      <c r="B94" s="98" t="s">
        <v>153</v>
      </c>
      <c r="C94" s="213" t="s">
        <v>154</v>
      </c>
      <c r="D94" s="214" t="s">
        <v>15</v>
      </c>
      <c r="E94" s="103">
        <v>26.85</v>
      </c>
      <c r="F94" s="215"/>
      <c r="G94" s="170">
        <f t="shared" si="5"/>
        <v>0</v>
      </c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</row>
    <row r="95" spans="1:24" s="11" customFormat="1" ht="38.25" x14ac:dyDescent="0.25">
      <c r="A95" s="169" t="s">
        <v>1168</v>
      </c>
      <c r="B95" s="98" t="s">
        <v>147</v>
      </c>
      <c r="C95" s="213" t="s">
        <v>148</v>
      </c>
      <c r="D95" s="214" t="s">
        <v>16</v>
      </c>
      <c r="E95" s="103">
        <v>440.4</v>
      </c>
      <c r="F95" s="215"/>
      <c r="G95" s="170">
        <f t="shared" si="5"/>
        <v>0</v>
      </c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</row>
    <row r="96" spans="1:24" s="11" customFormat="1" ht="38.25" x14ac:dyDescent="0.25">
      <c r="A96" s="169" t="s">
        <v>1169</v>
      </c>
      <c r="B96" s="98" t="s">
        <v>151</v>
      </c>
      <c r="C96" s="213" t="s">
        <v>152</v>
      </c>
      <c r="D96" s="214" t="s">
        <v>16</v>
      </c>
      <c r="E96" s="103">
        <v>2586.3000000000002</v>
      </c>
      <c r="F96" s="215"/>
      <c r="G96" s="170">
        <f t="shared" si="5"/>
        <v>0</v>
      </c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</row>
    <row r="97" spans="1:24" s="11" customFormat="1" ht="51" x14ac:dyDescent="0.25">
      <c r="A97" s="169" t="s">
        <v>1170</v>
      </c>
      <c r="B97" s="98" t="s">
        <v>141</v>
      </c>
      <c r="C97" s="213" t="s">
        <v>142</v>
      </c>
      <c r="D97" s="214" t="s">
        <v>16</v>
      </c>
      <c r="E97" s="103">
        <v>33.450000000000003</v>
      </c>
      <c r="F97" s="215"/>
      <c r="G97" s="170">
        <f t="shared" si="5"/>
        <v>0</v>
      </c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</row>
    <row r="98" spans="1:24" s="11" customFormat="1" ht="25.5" x14ac:dyDescent="0.25">
      <c r="A98" s="169" t="s">
        <v>1171</v>
      </c>
      <c r="B98" s="100" t="s">
        <v>137</v>
      </c>
      <c r="C98" s="213" t="s">
        <v>138</v>
      </c>
      <c r="D98" s="214" t="s">
        <v>15</v>
      </c>
      <c r="E98" s="117">
        <v>4925.7489999999998</v>
      </c>
      <c r="F98" s="215"/>
      <c r="G98" s="170">
        <f t="shared" si="5"/>
        <v>0</v>
      </c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</row>
    <row r="99" spans="1:24" s="11" customFormat="1" ht="38.25" x14ac:dyDescent="0.25">
      <c r="A99" s="169" t="s">
        <v>874</v>
      </c>
      <c r="B99" s="100" t="s">
        <v>143</v>
      </c>
      <c r="C99" s="213" t="s">
        <v>144</v>
      </c>
      <c r="D99" s="214" t="s">
        <v>15</v>
      </c>
      <c r="E99" s="117">
        <v>47.22</v>
      </c>
      <c r="F99" s="215"/>
      <c r="G99" s="170">
        <f t="shared" si="5"/>
        <v>0</v>
      </c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</row>
    <row r="100" spans="1:24" s="11" customFormat="1" x14ac:dyDescent="0.25">
      <c r="A100" s="169" t="s">
        <v>1214</v>
      </c>
      <c r="B100" s="98" t="s">
        <v>162</v>
      </c>
      <c r="C100" s="213" t="s">
        <v>163</v>
      </c>
      <c r="D100" s="214" t="s">
        <v>15</v>
      </c>
      <c r="E100" s="103">
        <v>58.75</v>
      </c>
      <c r="F100" s="215"/>
      <c r="G100" s="170">
        <f t="shared" si="5"/>
        <v>0</v>
      </c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</row>
    <row r="101" spans="1:24" s="11" customFormat="1" ht="25.5" x14ac:dyDescent="0.25">
      <c r="A101" s="169" t="s">
        <v>875</v>
      </c>
      <c r="B101" s="98" t="s">
        <v>197</v>
      </c>
      <c r="C101" s="213" t="s">
        <v>198</v>
      </c>
      <c r="D101" s="214" t="s">
        <v>16</v>
      </c>
      <c r="E101" s="103">
        <v>85.51</v>
      </c>
      <c r="F101" s="215"/>
      <c r="G101" s="170">
        <f t="shared" si="5"/>
        <v>0</v>
      </c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</row>
    <row r="102" spans="1:24" s="11" customFormat="1" ht="25.5" x14ac:dyDescent="0.25">
      <c r="A102" s="169" t="s">
        <v>876</v>
      </c>
      <c r="B102" s="98" t="s">
        <v>157</v>
      </c>
      <c r="C102" s="213" t="s">
        <v>158</v>
      </c>
      <c r="D102" s="214" t="s">
        <v>16</v>
      </c>
      <c r="E102" s="103">
        <v>617.06999999999994</v>
      </c>
      <c r="F102" s="215"/>
      <c r="G102" s="170">
        <f t="shared" si="5"/>
        <v>0</v>
      </c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</row>
    <row r="103" spans="1:24" s="11" customFormat="1" ht="25.5" x14ac:dyDescent="0.25">
      <c r="A103" s="169" t="s">
        <v>1215</v>
      </c>
      <c r="B103" s="98" t="s">
        <v>159</v>
      </c>
      <c r="C103" s="213" t="s">
        <v>160</v>
      </c>
      <c r="D103" s="214" t="s">
        <v>16</v>
      </c>
      <c r="E103" s="103">
        <v>125.5</v>
      </c>
      <c r="F103" s="215"/>
      <c r="G103" s="170">
        <f t="shared" si="5"/>
        <v>0</v>
      </c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</row>
    <row r="104" spans="1:24" s="11" customFormat="1" ht="25.5" x14ac:dyDescent="0.25">
      <c r="A104" s="169" t="s">
        <v>877</v>
      </c>
      <c r="B104" s="98" t="s">
        <v>164</v>
      </c>
      <c r="C104" s="213" t="s">
        <v>165</v>
      </c>
      <c r="D104" s="214" t="s">
        <v>15</v>
      </c>
      <c r="E104" s="103">
        <v>6537.5919999999996</v>
      </c>
      <c r="F104" s="215"/>
      <c r="G104" s="170">
        <f t="shared" si="5"/>
        <v>0</v>
      </c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</row>
    <row r="105" spans="1:24" s="11" customFormat="1" x14ac:dyDescent="0.25">
      <c r="A105" s="169" t="s">
        <v>880</v>
      </c>
      <c r="B105" s="98" t="s">
        <v>1513</v>
      </c>
      <c r="C105" s="101" t="s">
        <v>878</v>
      </c>
      <c r="D105" s="102" t="s">
        <v>879</v>
      </c>
      <c r="E105" s="103">
        <v>5795.11</v>
      </c>
      <c r="F105" s="103"/>
      <c r="G105" s="170">
        <f t="shared" si="5"/>
        <v>0</v>
      </c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</row>
    <row r="106" spans="1:24" s="11" customFormat="1" x14ac:dyDescent="0.25">
      <c r="A106" s="169" t="s">
        <v>882</v>
      </c>
      <c r="B106" s="98" t="s">
        <v>1514</v>
      </c>
      <c r="C106" s="101" t="s">
        <v>883</v>
      </c>
      <c r="D106" s="102" t="s">
        <v>879</v>
      </c>
      <c r="E106" s="103">
        <v>9142.86</v>
      </c>
      <c r="F106" s="103"/>
      <c r="G106" s="170">
        <f t="shared" si="5"/>
        <v>0</v>
      </c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</row>
    <row r="107" spans="1:24" s="11" customFormat="1" ht="25.5" x14ac:dyDescent="0.25">
      <c r="A107" s="169" t="s">
        <v>884</v>
      </c>
      <c r="B107" s="98" t="s">
        <v>1515</v>
      </c>
      <c r="C107" s="101" t="s">
        <v>885</v>
      </c>
      <c r="D107" s="102" t="s">
        <v>886</v>
      </c>
      <c r="E107" s="103">
        <v>5815.38</v>
      </c>
      <c r="F107" s="103"/>
      <c r="G107" s="170">
        <f t="shared" si="5"/>
        <v>0</v>
      </c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</row>
    <row r="108" spans="1:24" s="11" customFormat="1" x14ac:dyDescent="0.25">
      <c r="A108" s="169" t="s">
        <v>1216</v>
      </c>
      <c r="B108" s="98" t="s">
        <v>1516</v>
      </c>
      <c r="C108" s="101" t="s">
        <v>1209</v>
      </c>
      <c r="D108" s="102" t="s">
        <v>886</v>
      </c>
      <c r="E108" s="103">
        <v>5815.38</v>
      </c>
      <c r="F108" s="103"/>
      <c r="G108" s="170">
        <f t="shared" si="5"/>
        <v>0</v>
      </c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</row>
    <row r="109" spans="1:24" s="11" customFormat="1" x14ac:dyDescent="0.25">
      <c r="A109" s="169" t="s">
        <v>887</v>
      </c>
      <c r="B109" s="98" t="s">
        <v>1098</v>
      </c>
      <c r="C109" s="101" t="s">
        <v>881</v>
      </c>
      <c r="D109" s="102" t="s">
        <v>879</v>
      </c>
      <c r="E109" s="103">
        <v>5795.11</v>
      </c>
      <c r="F109" s="103"/>
      <c r="G109" s="170">
        <f t="shared" si="5"/>
        <v>0</v>
      </c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</row>
    <row r="110" spans="1:24" s="11" customFormat="1" ht="25.5" x14ac:dyDescent="0.25">
      <c r="A110" s="169" t="s">
        <v>888</v>
      </c>
      <c r="B110" s="98" t="s">
        <v>166</v>
      </c>
      <c r="C110" s="213" t="s">
        <v>167</v>
      </c>
      <c r="D110" s="214" t="s">
        <v>15</v>
      </c>
      <c r="E110" s="103">
        <v>79.349999999999994</v>
      </c>
      <c r="F110" s="215"/>
      <c r="G110" s="170">
        <f t="shared" si="5"/>
        <v>0</v>
      </c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</row>
    <row r="111" spans="1:24" s="11" customFormat="1" ht="15.75" thickBot="1" x14ac:dyDescent="0.3">
      <c r="A111" s="302"/>
      <c r="B111" s="90"/>
      <c r="C111" s="303"/>
      <c r="D111" s="90"/>
      <c r="E111" s="81"/>
      <c r="F111" s="81"/>
      <c r="G111" s="125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</row>
    <row r="112" spans="1:24" s="9" customFormat="1" ht="15.75" thickBot="1" x14ac:dyDescent="0.3">
      <c r="A112" s="204" t="s">
        <v>889</v>
      </c>
      <c r="B112" s="121"/>
      <c r="C112" s="121" t="s">
        <v>890</v>
      </c>
      <c r="D112" s="121"/>
      <c r="E112" s="129"/>
      <c r="F112" s="129"/>
      <c r="G112" s="130">
        <f>SUM(G113:G116)</f>
        <v>0</v>
      </c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</row>
    <row r="113" spans="1:24" s="10" customFormat="1" x14ac:dyDescent="0.25">
      <c r="A113" s="220" t="s">
        <v>891</v>
      </c>
      <c r="B113" s="212" t="s">
        <v>168</v>
      </c>
      <c r="C113" s="213" t="s">
        <v>169</v>
      </c>
      <c r="D113" s="214" t="s">
        <v>15</v>
      </c>
      <c r="E113" s="202">
        <v>7194.93</v>
      </c>
      <c r="F113" s="215"/>
      <c r="G113" s="203">
        <f>ROUND(E113*F113,2)</f>
        <v>0</v>
      </c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</row>
    <row r="114" spans="1:24" s="10" customFormat="1" ht="25.5" x14ac:dyDescent="0.25">
      <c r="A114" s="169" t="s">
        <v>892</v>
      </c>
      <c r="B114" s="98" t="s">
        <v>170</v>
      </c>
      <c r="C114" s="213" t="s">
        <v>1785</v>
      </c>
      <c r="D114" s="214" t="s">
        <v>15</v>
      </c>
      <c r="E114" s="97">
        <v>1502.75</v>
      </c>
      <c r="F114" s="215"/>
      <c r="G114" s="170">
        <f t="shared" ref="G114:G115" si="6">ROUND(E114*F114,2)</f>
        <v>0</v>
      </c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</row>
    <row r="115" spans="1:24" s="10" customFormat="1" x14ac:dyDescent="0.25">
      <c r="A115" s="169" t="s">
        <v>1172</v>
      </c>
      <c r="B115" s="98" t="s">
        <v>171</v>
      </c>
      <c r="C115" s="213" t="s">
        <v>172</v>
      </c>
      <c r="D115" s="214" t="s">
        <v>15</v>
      </c>
      <c r="E115" s="97">
        <v>80.489999999999995</v>
      </c>
      <c r="F115" s="215"/>
      <c r="G115" s="170">
        <f t="shared" si="6"/>
        <v>0</v>
      </c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</row>
    <row r="116" spans="1:24" s="10" customFormat="1" ht="15.75" thickBot="1" x14ac:dyDescent="0.3">
      <c r="A116" s="73"/>
      <c r="B116" s="74"/>
      <c r="C116" s="213"/>
      <c r="D116" s="214"/>
      <c r="E116" s="81"/>
      <c r="F116" s="215"/>
      <c r="G116" s="125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</row>
    <row r="117" spans="1:24" s="10" customFormat="1" ht="26.25" thickBot="1" x14ac:dyDescent="0.3">
      <c r="A117" s="204" t="s">
        <v>893</v>
      </c>
      <c r="B117" s="121"/>
      <c r="C117" s="121" t="s">
        <v>894</v>
      </c>
      <c r="D117" s="121"/>
      <c r="E117" s="129"/>
      <c r="F117" s="129"/>
      <c r="G117" s="130">
        <f>SUM(G118:G151)</f>
        <v>0</v>
      </c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</row>
    <row r="118" spans="1:24" s="10" customFormat="1" ht="25.5" x14ac:dyDescent="0.25">
      <c r="A118" s="220" t="s">
        <v>895</v>
      </c>
      <c r="B118" s="212" t="s">
        <v>173</v>
      </c>
      <c r="C118" s="213" t="s">
        <v>174</v>
      </c>
      <c r="D118" s="214" t="s">
        <v>0</v>
      </c>
      <c r="E118" s="210">
        <v>166</v>
      </c>
      <c r="F118" s="215"/>
      <c r="G118" s="203">
        <f>ROUND(E118*F118,2)</f>
        <v>0</v>
      </c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</row>
    <row r="119" spans="1:24" s="10" customFormat="1" ht="25.5" x14ac:dyDescent="0.25">
      <c r="A119" s="169" t="s">
        <v>896</v>
      </c>
      <c r="B119" s="98" t="s">
        <v>175</v>
      </c>
      <c r="C119" s="213" t="s">
        <v>176</v>
      </c>
      <c r="D119" s="214" t="s">
        <v>0</v>
      </c>
      <c r="E119" s="103">
        <v>64</v>
      </c>
      <c r="F119" s="215"/>
      <c r="G119" s="170">
        <f t="shared" ref="G119:G150" si="7">ROUND(E119*F119,2)</f>
        <v>0</v>
      </c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</row>
    <row r="120" spans="1:24" s="10" customFormat="1" ht="25.5" x14ac:dyDescent="0.25">
      <c r="A120" s="169" t="s">
        <v>897</v>
      </c>
      <c r="B120" s="98" t="s">
        <v>177</v>
      </c>
      <c r="C120" s="213" t="s">
        <v>178</v>
      </c>
      <c r="D120" s="214" t="s">
        <v>0</v>
      </c>
      <c r="E120" s="103">
        <v>61</v>
      </c>
      <c r="F120" s="215"/>
      <c r="G120" s="170">
        <f t="shared" si="7"/>
        <v>0</v>
      </c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</row>
    <row r="121" spans="1:24" s="10" customFormat="1" ht="25.5" x14ac:dyDescent="0.25">
      <c r="A121" s="169" t="s">
        <v>898</v>
      </c>
      <c r="B121" s="98" t="s">
        <v>187</v>
      </c>
      <c r="C121" s="213" t="s">
        <v>188</v>
      </c>
      <c r="D121" s="214" t="s">
        <v>15</v>
      </c>
      <c r="E121" s="103">
        <v>122.75</v>
      </c>
      <c r="F121" s="215"/>
      <c r="G121" s="170">
        <f t="shared" si="7"/>
        <v>0</v>
      </c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</row>
    <row r="122" spans="1:24" s="10" customFormat="1" ht="25.5" x14ac:dyDescent="0.25">
      <c r="A122" s="169" t="s">
        <v>899</v>
      </c>
      <c r="B122" s="98" t="s">
        <v>181</v>
      </c>
      <c r="C122" s="213" t="s">
        <v>182</v>
      </c>
      <c r="D122" s="214" t="s">
        <v>15</v>
      </c>
      <c r="E122" s="103">
        <v>76.150000000000006</v>
      </c>
      <c r="F122" s="215"/>
      <c r="G122" s="170">
        <f t="shared" si="7"/>
        <v>0</v>
      </c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</row>
    <row r="123" spans="1:24" s="10" customFormat="1" ht="25.5" x14ac:dyDescent="0.25">
      <c r="A123" s="169" t="s">
        <v>900</v>
      </c>
      <c r="B123" s="98" t="s">
        <v>183</v>
      </c>
      <c r="C123" s="213" t="s">
        <v>184</v>
      </c>
      <c r="D123" s="214" t="s">
        <v>15</v>
      </c>
      <c r="E123" s="103">
        <v>18.62</v>
      </c>
      <c r="F123" s="215"/>
      <c r="G123" s="170">
        <f t="shared" si="7"/>
        <v>0</v>
      </c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</row>
    <row r="124" spans="1:24" s="10" customFormat="1" ht="25.5" x14ac:dyDescent="0.25">
      <c r="A124" s="169" t="s">
        <v>901</v>
      </c>
      <c r="B124" s="98" t="s">
        <v>185</v>
      </c>
      <c r="C124" s="213" t="s">
        <v>186</v>
      </c>
      <c r="D124" s="214" t="s">
        <v>15</v>
      </c>
      <c r="E124" s="103">
        <v>73.97</v>
      </c>
      <c r="F124" s="215"/>
      <c r="G124" s="170">
        <f t="shared" si="7"/>
        <v>0</v>
      </c>
      <c r="H124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</row>
    <row r="125" spans="1:24" s="10" customFormat="1" x14ac:dyDescent="0.25">
      <c r="A125" s="169" t="s">
        <v>902</v>
      </c>
      <c r="B125" s="92" t="s">
        <v>1517</v>
      </c>
      <c r="C125" s="95" t="s">
        <v>1099</v>
      </c>
      <c r="D125" s="92" t="s">
        <v>879</v>
      </c>
      <c r="E125" s="103">
        <v>2578.87</v>
      </c>
      <c r="F125" s="103"/>
      <c r="G125" s="170">
        <f t="shared" si="7"/>
        <v>0</v>
      </c>
      <c r="H125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</row>
    <row r="126" spans="1:24" s="10" customFormat="1" ht="25.5" x14ac:dyDescent="0.25">
      <c r="A126" s="169" t="s">
        <v>1217</v>
      </c>
      <c r="B126" s="92" t="s">
        <v>1518</v>
      </c>
      <c r="C126" s="95" t="s">
        <v>1100</v>
      </c>
      <c r="D126" s="92" t="s">
        <v>0</v>
      </c>
      <c r="E126" s="103">
        <v>1</v>
      </c>
      <c r="F126" s="103"/>
      <c r="G126" s="170">
        <f t="shared" si="7"/>
        <v>0</v>
      </c>
      <c r="H126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</row>
    <row r="127" spans="1:24" s="10" customFormat="1" ht="25.5" x14ac:dyDescent="0.25">
      <c r="A127" s="169" t="s">
        <v>903</v>
      </c>
      <c r="B127" s="92" t="s">
        <v>1519</v>
      </c>
      <c r="C127" s="95" t="s">
        <v>1101</v>
      </c>
      <c r="D127" s="92" t="s">
        <v>0</v>
      </c>
      <c r="E127" s="103">
        <v>1</v>
      </c>
      <c r="F127" s="113"/>
      <c r="G127" s="170">
        <f t="shared" si="7"/>
        <v>0</v>
      </c>
      <c r="H127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</row>
    <row r="128" spans="1:24" s="10" customFormat="1" ht="38.25" x14ac:dyDescent="0.25">
      <c r="A128" s="169" t="s">
        <v>904</v>
      </c>
      <c r="B128" s="92" t="s">
        <v>1794</v>
      </c>
      <c r="C128" s="95" t="s">
        <v>1102</v>
      </c>
      <c r="D128" s="96" t="s">
        <v>923</v>
      </c>
      <c r="E128" s="103">
        <v>1</v>
      </c>
      <c r="F128" s="113"/>
      <c r="G128" s="170">
        <f t="shared" si="7"/>
        <v>0</v>
      </c>
      <c r="H128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</row>
    <row r="129" spans="1:24" s="10" customFormat="1" ht="25.5" x14ac:dyDescent="0.25">
      <c r="A129" s="169" t="s">
        <v>905</v>
      </c>
      <c r="B129" s="98" t="s">
        <v>179</v>
      </c>
      <c r="C129" s="213" t="s">
        <v>180</v>
      </c>
      <c r="D129" s="214" t="s">
        <v>16</v>
      </c>
      <c r="E129" s="103">
        <v>1442.15</v>
      </c>
      <c r="F129" s="215"/>
      <c r="G129" s="170">
        <f t="shared" si="7"/>
        <v>0</v>
      </c>
      <c r="H129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</row>
    <row r="130" spans="1:24" s="10" customFormat="1" x14ac:dyDescent="0.25">
      <c r="A130" s="169" t="s">
        <v>906</v>
      </c>
      <c r="B130" s="98" t="s">
        <v>199</v>
      </c>
      <c r="C130" s="213" t="s">
        <v>200</v>
      </c>
      <c r="D130" s="214" t="s">
        <v>16</v>
      </c>
      <c r="E130" s="103">
        <v>625.36</v>
      </c>
      <c r="F130" s="215"/>
      <c r="G130" s="170">
        <f t="shared" si="7"/>
        <v>0</v>
      </c>
      <c r="H130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</row>
    <row r="131" spans="1:24" s="10" customFormat="1" x14ac:dyDescent="0.25">
      <c r="A131" s="169" t="s">
        <v>1218</v>
      </c>
      <c r="B131" s="98" t="s">
        <v>191</v>
      </c>
      <c r="C131" s="213" t="s">
        <v>192</v>
      </c>
      <c r="D131" s="214" t="s">
        <v>15</v>
      </c>
      <c r="E131" s="103">
        <v>4.05</v>
      </c>
      <c r="F131" s="215"/>
      <c r="G131" s="170">
        <f t="shared" si="7"/>
        <v>0</v>
      </c>
      <c r="H131"/>
      <c r="I131"/>
      <c r="J131"/>
      <c r="K131"/>
      <c r="L131"/>
      <c r="M131"/>
      <c r="N131"/>
      <c r="O131"/>
      <c r="P131"/>
      <c r="Q131"/>
      <c r="R131"/>
      <c r="S131"/>
      <c r="T131"/>
      <c r="U131"/>
      <c r="V131"/>
      <c r="W131"/>
      <c r="X131"/>
    </row>
    <row r="132" spans="1:24" s="10" customFormat="1" x14ac:dyDescent="0.25">
      <c r="A132" s="169" t="s">
        <v>1219</v>
      </c>
      <c r="B132" s="98" t="s">
        <v>195</v>
      </c>
      <c r="C132" s="213" t="s">
        <v>196</v>
      </c>
      <c r="D132" s="214" t="s">
        <v>16</v>
      </c>
      <c r="E132" s="103">
        <v>124.09</v>
      </c>
      <c r="F132" s="215"/>
      <c r="G132" s="170">
        <f t="shared" si="7"/>
        <v>0</v>
      </c>
      <c r="H132"/>
      <c r="I132"/>
      <c r="J132"/>
      <c r="K132"/>
      <c r="L132"/>
      <c r="M132"/>
      <c r="N132"/>
      <c r="O132"/>
      <c r="P132"/>
      <c r="Q132"/>
      <c r="R132"/>
      <c r="S132"/>
      <c r="T132"/>
      <c r="U132"/>
      <c r="V132"/>
      <c r="W132"/>
      <c r="X132"/>
    </row>
    <row r="133" spans="1:24" s="10" customFormat="1" x14ac:dyDescent="0.25">
      <c r="A133" s="169" t="s">
        <v>1220</v>
      </c>
      <c r="B133" s="98" t="s">
        <v>205</v>
      </c>
      <c r="C133" s="213" t="s">
        <v>206</v>
      </c>
      <c r="D133" s="214" t="s">
        <v>15</v>
      </c>
      <c r="E133" s="103">
        <v>166</v>
      </c>
      <c r="F133" s="215"/>
      <c r="G133" s="170">
        <f t="shared" si="7"/>
        <v>0</v>
      </c>
      <c r="H133"/>
      <c r="I133"/>
      <c r="J133"/>
      <c r="K133"/>
      <c r="L133"/>
      <c r="M133"/>
      <c r="N133"/>
      <c r="O133"/>
      <c r="P133"/>
      <c r="Q133"/>
      <c r="R133"/>
      <c r="S133"/>
      <c r="T133"/>
      <c r="U133"/>
      <c r="V133"/>
      <c r="W133"/>
      <c r="X133"/>
    </row>
    <row r="134" spans="1:24" s="10" customFormat="1" x14ac:dyDescent="0.25">
      <c r="A134" s="169" t="s">
        <v>1221</v>
      </c>
      <c r="B134" s="98" t="s">
        <v>201</v>
      </c>
      <c r="C134" s="213" t="s">
        <v>202</v>
      </c>
      <c r="D134" s="214" t="s">
        <v>15</v>
      </c>
      <c r="E134" s="103">
        <v>105.7</v>
      </c>
      <c r="F134" s="215"/>
      <c r="G134" s="170">
        <f t="shared" si="7"/>
        <v>0</v>
      </c>
      <c r="H134"/>
      <c r="I134"/>
      <c r="J134"/>
      <c r="K134"/>
      <c r="L134"/>
      <c r="M134"/>
      <c r="N134"/>
      <c r="O134"/>
      <c r="P134"/>
      <c r="Q134"/>
      <c r="R134"/>
      <c r="S134"/>
      <c r="T134"/>
      <c r="U134"/>
      <c r="V134"/>
      <c r="W134"/>
      <c r="X134"/>
    </row>
    <row r="135" spans="1:24" s="10" customFormat="1" x14ac:dyDescent="0.25">
      <c r="A135" s="169" t="s">
        <v>1222</v>
      </c>
      <c r="B135" s="98" t="s">
        <v>203</v>
      </c>
      <c r="C135" s="213" t="s">
        <v>204</v>
      </c>
      <c r="D135" s="214" t="s">
        <v>15</v>
      </c>
      <c r="E135" s="103">
        <v>64.900000000000006</v>
      </c>
      <c r="F135" s="215"/>
      <c r="G135" s="170">
        <f t="shared" si="7"/>
        <v>0</v>
      </c>
      <c r="H135"/>
      <c r="I135"/>
      <c r="J135"/>
      <c r="K135"/>
      <c r="L135"/>
      <c r="M135"/>
      <c r="N135"/>
      <c r="O135"/>
      <c r="P135"/>
      <c r="Q135"/>
      <c r="R135"/>
      <c r="S135"/>
      <c r="T135"/>
      <c r="U135"/>
      <c r="V135"/>
      <c r="W135"/>
      <c r="X135"/>
    </row>
    <row r="136" spans="1:24" s="10" customFormat="1" ht="25.5" x14ac:dyDescent="0.25">
      <c r="A136" s="169" t="s">
        <v>1223</v>
      </c>
      <c r="B136" s="98" t="s">
        <v>209</v>
      </c>
      <c r="C136" s="213" t="s">
        <v>210</v>
      </c>
      <c r="D136" s="214" t="s">
        <v>15</v>
      </c>
      <c r="E136" s="103">
        <v>45.76</v>
      </c>
      <c r="F136" s="215"/>
      <c r="G136" s="170">
        <f t="shared" si="7"/>
        <v>0</v>
      </c>
      <c r="H136"/>
      <c r="I136"/>
      <c r="J136"/>
      <c r="K136"/>
      <c r="L136"/>
      <c r="M136"/>
      <c r="N136"/>
      <c r="O136"/>
      <c r="P136"/>
      <c r="Q136"/>
      <c r="R136"/>
      <c r="S136"/>
      <c r="T136"/>
      <c r="U136"/>
      <c r="V136"/>
      <c r="W136"/>
      <c r="X136"/>
    </row>
    <row r="137" spans="1:24" s="10" customFormat="1" x14ac:dyDescent="0.25">
      <c r="A137" s="169" t="s">
        <v>1224</v>
      </c>
      <c r="B137" s="98" t="s">
        <v>207</v>
      </c>
      <c r="C137" s="213" t="s">
        <v>208</v>
      </c>
      <c r="D137" s="214" t="s">
        <v>15</v>
      </c>
      <c r="E137" s="103">
        <v>1.49</v>
      </c>
      <c r="F137" s="215"/>
      <c r="G137" s="170">
        <f t="shared" si="7"/>
        <v>0</v>
      </c>
      <c r="H137"/>
      <c r="I137"/>
      <c r="J137"/>
      <c r="K137"/>
      <c r="L137"/>
      <c r="M137"/>
      <c r="N137"/>
      <c r="O137"/>
      <c r="P137"/>
      <c r="Q137"/>
      <c r="R137"/>
      <c r="S137"/>
      <c r="T137"/>
      <c r="U137"/>
      <c r="V137"/>
      <c r="W137"/>
      <c r="X137"/>
    </row>
    <row r="138" spans="1:24" s="10" customFormat="1" x14ac:dyDescent="0.25">
      <c r="A138" s="169" t="s">
        <v>1225</v>
      </c>
      <c r="B138" s="98" t="s">
        <v>211</v>
      </c>
      <c r="C138" s="213" t="s">
        <v>212</v>
      </c>
      <c r="D138" s="214" t="s">
        <v>15</v>
      </c>
      <c r="E138" s="103">
        <v>17.48</v>
      </c>
      <c r="F138" s="215"/>
      <c r="G138" s="170">
        <f t="shared" si="7"/>
        <v>0</v>
      </c>
      <c r="H138"/>
      <c r="I138"/>
      <c r="J138"/>
      <c r="K138"/>
      <c r="L138"/>
      <c r="M138"/>
      <c r="N138"/>
      <c r="O138"/>
      <c r="P138"/>
      <c r="Q138"/>
      <c r="R138"/>
      <c r="S138"/>
      <c r="T138"/>
      <c r="U138"/>
      <c r="V138"/>
      <c r="W138"/>
      <c r="X138"/>
    </row>
    <row r="139" spans="1:24" s="10" customFormat="1" ht="25.5" x14ac:dyDescent="0.25">
      <c r="A139" s="169" t="s">
        <v>1226</v>
      </c>
      <c r="B139" s="98" t="s">
        <v>213</v>
      </c>
      <c r="C139" s="213" t="s">
        <v>214</v>
      </c>
      <c r="D139" s="214" t="s">
        <v>15</v>
      </c>
      <c r="E139" s="103">
        <v>18.96</v>
      </c>
      <c r="F139" s="215"/>
      <c r="G139" s="170">
        <f t="shared" si="7"/>
        <v>0</v>
      </c>
      <c r="H139"/>
      <c r="I139"/>
      <c r="J139"/>
      <c r="K139"/>
      <c r="L139"/>
      <c r="M139"/>
      <c r="N139"/>
      <c r="O139"/>
      <c r="P139"/>
      <c r="Q139"/>
      <c r="R139"/>
      <c r="S139"/>
      <c r="T139"/>
      <c r="U139"/>
      <c r="V139"/>
      <c r="W139"/>
      <c r="X139"/>
    </row>
    <row r="140" spans="1:24" s="10" customFormat="1" ht="25.5" x14ac:dyDescent="0.25">
      <c r="A140" s="169" t="s">
        <v>907</v>
      </c>
      <c r="B140" s="98" t="s">
        <v>193</v>
      </c>
      <c r="C140" s="213" t="s">
        <v>194</v>
      </c>
      <c r="D140" s="214" t="s">
        <v>15</v>
      </c>
      <c r="E140" s="103">
        <v>106.81</v>
      </c>
      <c r="F140" s="215"/>
      <c r="G140" s="170">
        <f t="shared" si="7"/>
        <v>0</v>
      </c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</row>
    <row r="141" spans="1:24" s="10" customFormat="1" x14ac:dyDescent="0.25">
      <c r="A141" s="169" t="s">
        <v>1227</v>
      </c>
      <c r="B141" s="98" t="s">
        <v>215</v>
      </c>
      <c r="C141" s="213" t="s">
        <v>216</v>
      </c>
      <c r="D141" s="214" t="s">
        <v>15</v>
      </c>
      <c r="E141" s="103">
        <v>140.37</v>
      </c>
      <c r="F141" s="215"/>
      <c r="G141" s="170">
        <f t="shared" si="7"/>
        <v>0</v>
      </c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</row>
    <row r="142" spans="1:24" s="10" customFormat="1" x14ac:dyDescent="0.25">
      <c r="A142" s="169" t="s">
        <v>1228</v>
      </c>
      <c r="B142" s="98" t="s">
        <v>217</v>
      </c>
      <c r="C142" s="213" t="s">
        <v>218</v>
      </c>
      <c r="D142" s="214" t="s">
        <v>15</v>
      </c>
      <c r="E142" s="103">
        <v>262.81</v>
      </c>
      <c r="F142" s="215"/>
      <c r="G142" s="170">
        <f t="shared" si="7"/>
        <v>0</v>
      </c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</row>
    <row r="143" spans="1:24" s="10" customFormat="1" x14ac:dyDescent="0.25">
      <c r="A143" s="169" t="s">
        <v>1229</v>
      </c>
      <c r="B143" s="98" t="s">
        <v>219</v>
      </c>
      <c r="C143" s="213" t="s">
        <v>220</v>
      </c>
      <c r="D143" s="214" t="s">
        <v>15</v>
      </c>
      <c r="E143" s="103">
        <v>129.61000000000001</v>
      </c>
      <c r="F143" s="215"/>
      <c r="G143" s="170">
        <f t="shared" si="7"/>
        <v>0</v>
      </c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  <c r="W143"/>
      <c r="X143"/>
    </row>
    <row r="144" spans="1:24" s="10" customFormat="1" ht="25.5" x14ac:dyDescent="0.25">
      <c r="A144" s="169" t="s">
        <v>1230</v>
      </c>
      <c r="B144" s="98" t="s">
        <v>223</v>
      </c>
      <c r="C144" s="213" t="s">
        <v>224</v>
      </c>
      <c r="D144" s="214" t="s">
        <v>18</v>
      </c>
      <c r="E144" s="103">
        <v>377</v>
      </c>
      <c r="F144" s="215"/>
      <c r="G144" s="170">
        <f t="shared" si="7"/>
        <v>0</v>
      </c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  <c r="W144"/>
      <c r="X144"/>
    </row>
    <row r="145" spans="1:24" s="10" customFormat="1" ht="25.5" x14ac:dyDescent="0.25">
      <c r="A145" s="169" t="s">
        <v>1231</v>
      </c>
      <c r="B145" s="98" t="s">
        <v>225</v>
      </c>
      <c r="C145" s="213" t="s">
        <v>226</v>
      </c>
      <c r="D145" s="214" t="s">
        <v>18</v>
      </c>
      <c r="E145" s="103">
        <v>28</v>
      </c>
      <c r="F145" s="215"/>
      <c r="G145" s="170">
        <f t="shared" si="7"/>
        <v>0</v>
      </c>
      <c r="H145"/>
      <c r="I145"/>
      <c r="J145"/>
      <c r="K145"/>
      <c r="L145"/>
      <c r="M145"/>
      <c r="N145"/>
      <c r="O145"/>
      <c r="P145"/>
      <c r="Q145"/>
      <c r="R145"/>
      <c r="S145"/>
      <c r="T145"/>
      <c r="U145"/>
      <c r="V145"/>
      <c r="W145"/>
      <c r="X145"/>
    </row>
    <row r="146" spans="1:24" s="10" customFormat="1" ht="25.5" x14ac:dyDescent="0.25">
      <c r="A146" s="169" t="s">
        <v>1232</v>
      </c>
      <c r="B146" s="98" t="s">
        <v>227</v>
      </c>
      <c r="C146" s="213" t="s">
        <v>228</v>
      </c>
      <c r="D146" s="214" t="s">
        <v>0</v>
      </c>
      <c r="E146" s="103">
        <v>13</v>
      </c>
      <c r="F146" s="215"/>
      <c r="G146" s="170">
        <f t="shared" si="7"/>
        <v>0</v>
      </c>
      <c r="H146"/>
      <c r="I146"/>
      <c r="J146"/>
      <c r="K146"/>
      <c r="L146"/>
      <c r="M146"/>
      <c r="N146"/>
      <c r="O146"/>
      <c r="P146"/>
      <c r="Q146"/>
      <c r="R146"/>
      <c r="S146"/>
      <c r="T146"/>
      <c r="U146"/>
      <c r="V146"/>
      <c r="W146"/>
      <c r="X146"/>
    </row>
    <row r="147" spans="1:24" s="10" customFormat="1" x14ac:dyDescent="0.25">
      <c r="A147" s="169" t="s">
        <v>909</v>
      </c>
      <c r="B147" s="98" t="s">
        <v>229</v>
      </c>
      <c r="C147" s="213" t="s">
        <v>230</v>
      </c>
      <c r="D147" s="214" t="s">
        <v>16</v>
      </c>
      <c r="E147" s="103">
        <v>510</v>
      </c>
      <c r="F147" s="215"/>
      <c r="G147" s="170">
        <f t="shared" si="7"/>
        <v>0</v>
      </c>
      <c r="H147"/>
      <c r="I147"/>
      <c r="J147"/>
      <c r="K147"/>
      <c r="L147"/>
      <c r="M147"/>
      <c r="N147"/>
      <c r="O147"/>
      <c r="P147"/>
      <c r="Q147"/>
      <c r="R147"/>
      <c r="S147"/>
      <c r="T147"/>
      <c r="U147"/>
      <c r="V147"/>
      <c r="W147"/>
      <c r="X147"/>
    </row>
    <row r="148" spans="1:24" s="10" customFormat="1" ht="25.5" x14ac:dyDescent="0.25">
      <c r="A148" s="169" t="s">
        <v>1233</v>
      </c>
      <c r="B148" s="98" t="s">
        <v>1520</v>
      </c>
      <c r="C148" s="93" t="s">
        <v>1211</v>
      </c>
      <c r="D148" s="94" t="s">
        <v>0</v>
      </c>
      <c r="E148" s="103">
        <v>1</v>
      </c>
      <c r="F148" s="113"/>
      <c r="G148" s="170">
        <f t="shared" si="7"/>
        <v>0</v>
      </c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  <c r="W148"/>
      <c r="X148"/>
    </row>
    <row r="149" spans="1:24" s="10" customFormat="1" ht="25.5" x14ac:dyDescent="0.25">
      <c r="A149" s="169" t="s">
        <v>1234</v>
      </c>
      <c r="B149" s="98" t="s">
        <v>1521</v>
      </c>
      <c r="C149" s="101" t="s">
        <v>908</v>
      </c>
      <c r="D149" s="102" t="s">
        <v>859</v>
      </c>
      <c r="E149" s="103">
        <v>5</v>
      </c>
      <c r="F149" s="103"/>
      <c r="G149" s="170">
        <f t="shared" si="7"/>
        <v>0</v>
      </c>
      <c r="H149"/>
      <c r="I149"/>
      <c r="J149"/>
      <c r="K149"/>
      <c r="L149"/>
      <c r="M149"/>
      <c r="N149"/>
      <c r="O149"/>
      <c r="P149"/>
      <c r="Q149"/>
      <c r="R149"/>
      <c r="S149"/>
      <c r="T149"/>
      <c r="U149"/>
      <c r="V149"/>
      <c r="W149"/>
      <c r="X149"/>
    </row>
    <row r="150" spans="1:24" s="10" customFormat="1" ht="25.5" x14ac:dyDescent="0.25">
      <c r="A150" s="169" t="s">
        <v>1235</v>
      </c>
      <c r="B150" s="98" t="s">
        <v>189</v>
      </c>
      <c r="C150" s="213" t="s">
        <v>190</v>
      </c>
      <c r="D150" s="214" t="s">
        <v>15</v>
      </c>
      <c r="E150" s="103">
        <v>36.08</v>
      </c>
      <c r="F150" s="215"/>
      <c r="G150" s="170">
        <f t="shared" si="7"/>
        <v>0</v>
      </c>
      <c r="H150"/>
      <c r="I150"/>
      <c r="J150"/>
      <c r="K150"/>
      <c r="L150"/>
      <c r="M150"/>
      <c r="N150"/>
      <c r="O150"/>
      <c r="P150"/>
      <c r="Q150"/>
      <c r="R150"/>
      <c r="S150"/>
      <c r="T150"/>
      <c r="U150"/>
      <c r="V150"/>
      <c r="W150"/>
      <c r="X150"/>
    </row>
    <row r="151" spans="1:24" s="10" customFormat="1" ht="15.75" thickBot="1" x14ac:dyDescent="0.3">
      <c r="A151" s="72"/>
      <c r="B151" s="76"/>
      <c r="C151" s="213"/>
      <c r="D151" s="214"/>
      <c r="E151" s="127"/>
      <c r="F151" s="215"/>
      <c r="G151" s="128"/>
      <c r="H151"/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  <c r="W151"/>
      <c r="X151"/>
    </row>
    <row r="152" spans="1:24" s="10" customFormat="1" ht="15.75" thickBot="1" x14ac:dyDescent="0.3">
      <c r="A152" s="204" t="s">
        <v>910</v>
      </c>
      <c r="B152" s="121"/>
      <c r="C152" s="121" t="s">
        <v>1210</v>
      </c>
      <c r="D152" s="121"/>
      <c r="E152" s="129"/>
      <c r="F152" s="129"/>
      <c r="G152" s="130">
        <f>SUM(G153:G157)</f>
        <v>0</v>
      </c>
      <c r="H152"/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  <c r="W152"/>
      <c r="X152"/>
    </row>
    <row r="153" spans="1:24" s="10" customFormat="1" ht="25.5" x14ac:dyDescent="0.25">
      <c r="A153" s="220" t="s">
        <v>912</v>
      </c>
      <c r="B153" s="212" t="s">
        <v>114</v>
      </c>
      <c r="C153" s="213" t="s">
        <v>115</v>
      </c>
      <c r="D153" s="214" t="s">
        <v>50</v>
      </c>
      <c r="E153" s="210">
        <v>8440.1999999999989</v>
      </c>
      <c r="F153" s="215"/>
      <c r="G153" s="203">
        <f t="shared" ref="G153:G156" si="8">ROUND(E153*F153,2)</f>
        <v>0</v>
      </c>
      <c r="H153"/>
      <c r="I153"/>
      <c r="J153"/>
      <c r="K153"/>
      <c r="L153"/>
      <c r="M153"/>
      <c r="N153"/>
      <c r="O153"/>
      <c r="P153"/>
      <c r="Q153"/>
      <c r="R153"/>
      <c r="S153"/>
      <c r="T153"/>
      <c r="U153"/>
      <c r="V153"/>
      <c r="W153"/>
      <c r="X153"/>
    </row>
    <row r="154" spans="1:24" s="10" customFormat="1" ht="25.5" x14ac:dyDescent="0.25">
      <c r="A154" s="169" t="s">
        <v>1173</v>
      </c>
      <c r="B154" s="98" t="s">
        <v>117</v>
      </c>
      <c r="C154" s="213" t="s">
        <v>118</v>
      </c>
      <c r="D154" s="214" t="s">
        <v>15</v>
      </c>
      <c r="E154" s="103">
        <v>468.9</v>
      </c>
      <c r="F154" s="215"/>
      <c r="G154" s="170">
        <f t="shared" si="8"/>
        <v>0</v>
      </c>
      <c r="H154"/>
      <c r="I154"/>
      <c r="J154"/>
      <c r="K154"/>
      <c r="L154"/>
      <c r="M154"/>
      <c r="N154"/>
      <c r="O154"/>
      <c r="P154"/>
      <c r="Q154"/>
      <c r="R154"/>
      <c r="S154"/>
      <c r="T154"/>
      <c r="U154"/>
      <c r="V154"/>
      <c r="W154"/>
      <c r="X154"/>
    </row>
    <row r="155" spans="1:24" s="10" customFormat="1" x14ac:dyDescent="0.25">
      <c r="A155" s="169" t="s">
        <v>913</v>
      </c>
      <c r="B155" s="98" t="s">
        <v>119</v>
      </c>
      <c r="C155" s="213" t="s">
        <v>120</v>
      </c>
      <c r="D155" s="214" t="s">
        <v>16</v>
      </c>
      <c r="E155" s="103">
        <v>150.79</v>
      </c>
      <c r="F155" s="215"/>
      <c r="G155" s="170">
        <f t="shared" si="8"/>
        <v>0</v>
      </c>
      <c r="H155"/>
      <c r="I155"/>
      <c r="J155"/>
      <c r="K155"/>
      <c r="L155"/>
      <c r="M155"/>
      <c r="N155"/>
      <c r="O155"/>
      <c r="P155"/>
      <c r="Q155"/>
      <c r="R155"/>
      <c r="S155"/>
      <c r="T155"/>
      <c r="U155"/>
      <c r="V155"/>
      <c r="W155"/>
      <c r="X155"/>
    </row>
    <row r="156" spans="1:24" s="10" customFormat="1" x14ac:dyDescent="0.25">
      <c r="A156" s="169" t="s">
        <v>1174</v>
      </c>
      <c r="B156" s="98" t="s">
        <v>121</v>
      </c>
      <c r="C156" s="213" t="s">
        <v>122</v>
      </c>
      <c r="D156" s="214" t="s">
        <v>16</v>
      </c>
      <c r="E156" s="103">
        <v>46</v>
      </c>
      <c r="F156" s="215"/>
      <c r="G156" s="170">
        <f t="shared" si="8"/>
        <v>0</v>
      </c>
      <c r="H156"/>
      <c r="I156"/>
      <c r="J156"/>
      <c r="K156"/>
      <c r="L156"/>
      <c r="M156"/>
      <c r="N156"/>
      <c r="O156"/>
      <c r="P156"/>
      <c r="Q156"/>
      <c r="R156"/>
      <c r="S156"/>
      <c r="T156"/>
      <c r="U156"/>
      <c r="V156"/>
      <c r="W156"/>
      <c r="X156"/>
    </row>
    <row r="157" spans="1:24" s="10" customFormat="1" ht="15.75" thickBot="1" x14ac:dyDescent="0.3">
      <c r="A157" s="73"/>
      <c r="B157" s="74"/>
      <c r="C157" s="213"/>
      <c r="D157" s="214"/>
      <c r="E157" s="81"/>
      <c r="F157" s="215"/>
      <c r="G157" s="125"/>
      <c r="H157"/>
      <c r="I157"/>
      <c r="J157"/>
      <c r="K157"/>
      <c r="L157"/>
      <c r="M157"/>
      <c r="N157"/>
      <c r="O157"/>
      <c r="P157"/>
      <c r="Q157"/>
      <c r="R157"/>
      <c r="S157"/>
      <c r="T157"/>
      <c r="U157"/>
      <c r="V157"/>
      <c r="W157"/>
      <c r="X157"/>
    </row>
    <row r="158" spans="1:24" s="9" customFormat="1" ht="15.75" thickBot="1" x14ac:dyDescent="0.3">
      <c r="A158" s="204" t="s">
        <v>914</v>
      </c>
      <c r="B158" s="121"/>
      <c r="C158" s="121" t="s">
        <v>911</v>
      </c>
      <c r="D158" s="121"/>
      <c r="E158" s="129"/>
      <c r="F158" s="129"/>
      <c r="G158" s="130">
        <f>SUM(G159:G167)</f>
        <v>0</v>
      </c>
      <c r="H158"/>
      <c r="I158"/>
      <c r="J158"/>
      <c r="K158"/>
      <c r="L158"/>
      <c r="M158"/>
      <c r="N158"/>
      <c r="O158"/>
      <c r="P158"/>
      <c r="Q158"/>
      <c r="R158"/>
      <c r="S158"/>
      <c r="T158"/>
      <c r="U158"/>
      <c r="V158"/>
      <c r="W158"/>
      <c r="X158"/>
    </row>
    <row r="159" spans="1:24" s="9" customFormat="1" ht="25.5" x14ac:dyDescent="0.25">
      <c r="A159" s="220" t="s">
        <v>915</v>
      </c>
      <c r="B159" s="212" t="s">
        <v>245</v>
      </c>
      <c r="C159" s="213" t="s">
        <v>246</v>
      </c>
      <c r="D159" s="214" t="s">
        <v>16</v>
      </c>
      <c r="E159" s="210">
        <v>309.83999999999997</v>
      </c>
      <c r="F159" s="215"/>
      <c r="G159" s="203">
        <f>ROUND(E159*F159,2)</f>
        <v>0</v>
      </c>
      <c r="H159"/>
      <c r="I159"/>
      <c r="J159"/>
      <c r="K159"/>
      <c r="L159"/>
      <c r="M159"/>
      <c r="N159"/>
      <c r="O159"/>
      <c r="P159"/>
      <c r="Q159"/>
      <c r="R159"/>
      <c r="S159"/>
      <c r="T159"/>
      <c r="U159"/>
      <c r="V159"/>
      <c r="W159"/>
      <c r="X159"/>
    </row>
    <row r="160" spans="1:24" s="9" customFormat="1" ht="25.5" x14ac:dyDescent="0.25">
      <c r="A160" s="169" t="s">
        <v>916</v>
      </c>
      <c r="B160" s="98" t="s">
        <v>247</v>
      </c>
      <c r="C160" s="213" t="s">
        <v>248</v>
      </c>
      <c r="D160" s="214" t="s">
        <v>16</v>
      </c>
      <c r="E160" s="103">
        <v>70.400000000000006</v>
      </c>
      <c r="F160" s="215"/>
      <c r="G160" s="170">
        <f t="shared" ref="G160:G166" si="9">ROUND(E160*F160,2)</f>
        <v>0</v>
      </c>
      <c r="H160"/>
      <c r="I160"/>
      <c r="J160"/>
      <c r="K160"/>
      <c r="L160"/>
      <c r="M160"/>
      <c r="N160"/>
      <c r="O160"/>
      <c r="P160"/>
      <c r="Q160"/>
      <c r="R160"/>
      <c r="S160"/>
      <c r="T160"/>
      <c r="U160"/>
      <c r="V160"/>
      <c r="W160"/>
      <c r="X160"/>
    </row>
    <row r="161" spans="1:24" s="9" customFormat="1" ht="25.5" x14ac:dyDescent="0.25">
      <c r="A161" s="169" t="s">
        <v>917</v>
      </c>
      <c r="B161" s="98" t="s">
        <v>249</v>
      </c>
      <c r="C161" s="213" t="s">
        <v>250</v>
      </c>
      <c r="D161" s="214" t="s">
        <v>16</v>
      </c>
      <c r="E161" s="103">
        <v>35.200000000000003</v>
      </c>
      <c r="F161" s="215"/>
      <c r="G161" s="170">
        <f t="shared" si="9"/>
        <v>0</v>
      </c>
      <c r="H161"/>
      <c r="I161"/>
      <c r="J161"/>
      <c r="K161"/>
      <c r="L161"/>
      <c r="M161"/>
      <c r="N161"/>
      <c r="O161"/>
      <c r="P161"/>
      <c r="Q161"/>
      <c r="R161"/>
      <c r="S161"/>
      <c r="T161"/>
      <c r="U161"/>
      <c r="V161"/>
      <c r="W161"/>
      <c r="X161"/>
    </row>
    <row r="162" spans="1:24" s="9" customFormat="1" ht="25.5" x14ac:dyDescent="0.25">
      <c r="A162" s="169" t="s">
        <v>918</v>
      </c>
      <c r="B162" s="98" t="s">
        <v>253</v>
      </c>
      <c r="C162" s="213" t="s">
        <v>254</v>
      </c>
      <c r="D162" s="214" t="s">
        <v>15</v>
      </c>
      <c r="E162" s="103">
        <v>204.46</v>
      </c>
      <c r="F162" s="215"/>
      <c r="G162" s="170">
        <f t="shared" si="9"/>
        <v>0</v>
      </c>
      <c r="H162"/>
      <c r="I162"/>
      <c r="J162"/>
      <c r="K162"/>
      <c r="L162"/>
      <c r="M162"/>
      <c r="N162"/>
      <c r="O162"/>
      <c r="P162"/>
      <c r="Q162"/>
      <c r="R162"/>
      <c r="S162"/>
      <c r="T162"/>
      <c r="U162"/>
      <c r="V162"/>
      <c r="W162"/>
      <c r="X162"/>
    </row>
    <row r="163" spans="1:24" s="10" customFormat="1" ht="25.5" x14ac:dyDescent="0.25">
      <c r="A163" s="169" t="s">
        <v>919</v>
      </c>
      <c r="B163" s="98" t="s">
        <v>251</v>
      </c>
      <c r="C163" s="213" t="s">
        <v>252</v>
      </c>
      <c r="D163" s="214" t="s">
        <v>15</v>
      </c>
      <c r="E163" s="103">
        <v>3879.21</v>
      </c>
      <c r="F163" s="215"/>
      <c r="G163" s="170">
        <f t="shared" si="9"/>
        <v>0</v>
      </c>
      <c r="H163"/>
      <c r="I163"/>
      <c r="J163"/>
      <c r="K163"/>
      <c r="L163"/>
      <c r="M163"/>
      <c r="N163"/>
      <c r="O163"/>
      <c r="P163"/>
      <c r="Q163"/>
      <c r="R163"/>
      <c r="S163"/>
      <c r="T163"/>
      <c r="U163"/>
      <c r="V163"/>
      <c r="W163"/>
      <c r="X163"/>
    </row>
    <row r="164" spans="1:24" s="10" customFormat="1" ht="25.5" x14ac:dyDescent="0.25">
      <c r="A164" s="169" t="s">
        <v>1175</v>
      </c>
      <c r="B164" s="98" t="s">
        <v>255</v>
      </c>
      <c r="C164" s="213" t="s">
        <v>256</v>
      </c>
      <c r="D164" s="214" t="s">
        <v>15</v>
      </c>
      <c r="E164" s="103">
        <v>672.63</v>
      </c>
      <c r="F164" s="215"/>
      <c r="G164" s="170">
        <f t="shared" si="9"/>
        <v>0</v>
      </c>
      <c r="H164"/>
      <c r="I164"/>
      <c r="J164"/>
      <c r="K164"/>
      <c r="L164"/>
      <c r="M164"/>
      <c r="N164"/>
      <c r="O164"/>
      <c r="P164"/>
      <c r="Q164"/>
      <c r="R164"/>
      <c r="S164"/>
      <c r="T164"/>
      <c r="U164"/>
      <c r="V164"/>
      <c r="W164"/>
      <c r="X164"/>
    </row>
    <row r="165" spans="1:24" s="10" customFormat="1" x14ac:dyDescent="0.25">
      <c r="A165" s="169" t="s">
        <v>1176</v>
      </c>
      <c r="B165" s="98" t="s">
        <v>257</v>
      </c>
      <c r="C165" s="213" t="s">
        <v>258</v>
      </c>
      <c r="D165" s="214" t="s">
        <v>15</v>
      </c>
      <c r="E165" s="103">
        <v>3879.21</v>
      </c>
      <c r="F165" s="215"/>
      <c r="G165" s="170">
        <f t="shared" si="9"/>
        <v>0</v>
      </c>
      <c r="H165"/>
      <c r="I165"/>
      <c r="J165"/>
      <c r="K165"/>
      <c r="L165"/>
      <c r="M165"/>
      <c r="N165"/>
      <c r="O165"/>
      <c r="P165"/>
      <c r="Q165"/>
      <c r="R165"/>
      <c r="S165"/>
      <c r="T165"/>
      <c r="U165"/>
      <c r="V165"/>
      <c r="W165"/>
      <c r="X165"/>
    </row>
    <row r="166" spans="1:24" s="10" customFormat="1" ht="25.5" x14ac:dyDescent="0.25">
      <c r="A166" s="169" t="s">
        <v>1177</v>
      </c>
      <c r="B166" s="98" t="s">
        <v>259</v>
      </c>
      <c r="C166" s="213" t="s">
        <v>260</v>
      </c>
      <c r="D166" s="214" t="s">
        <v>15</v>
      </c>
      <c r="E166" s="103">
        <v>3879.21</v>
      </c>
      <c r="F166" s="215"/>
      <c r="G166" s="170">
        <f t="shared" si="9"/>
        <v>0</v>
      </c>
      <c r="H166"/>
      <c r="I166"/>
      <c r="J166"/>
      <c r="K166"/>
      <c r="L166"/>
      <c r="M166"/>
      <c r="N166"/>
      <c r="O166"/>
      <c r="P166"/>
      <c r="Q166"/>
      <c r="R166"/>
      <c r="S166"/>
      <c r="T166"/>
      <c r="U166"/>
      <c r="V166"/>
      <c r="W166"/>
      <c r="X166"/>
    </row>
    <row r="167" spans="1:24" s="13" customFormat="1" ht="15.75" thickBot="1" x14ac:dyDescent="0.3">
      <c r="A167" s="73"/>
      <c r="B167" s="304"/>
      <c r="C167" s="305"/>
      <c r="D167" s="87"/>
      <c r="E167" s="81"/>
      <c r="F167" s="75"/>
      <c r="G167" s="125"/>
      <c r="H167"/>
      <c r="I167"/>
      <c r="J167"/>
      <c r="K167"/>
      <c r="L167"/>
      <c r="M167"/>
      <c r="N167"/>
      <c r="O167"/>
      <c r="P167"/>
      <c r="Q167"/>
      <c r="R167"/>
      <c r="S167"/>
      <c r="T167"/>
      <c r="U167"/>
      <c r="V167"/>
      <c r="W167"/>
      <c r="X167"/>
    </row>
    <row r="168" spans="1:24" s="9" customFormat="1" ht="15.75" thickBot="1" x14ac:dyDescent="0.3">
      <c r="A168" s="204" t="s">
        <v>920</v>
      </c>
      <c r="B168" s="121"/>
      <c r="C168" s="121" t="s">
        <v>261</v>
      </c>
      <c r="D168" s="121"/>
      <c r="E168" s="129"/>
      <c r="F168" s="129"/>
      <c r="G168" s="130">
        <f>SUM(G169:G177)</f>
        <v>0</v>
      </c>
      <c r="H168"/>
      <c r="I168"/>
      <c r="J168"/>
      <c r="K168"/>
      <c r="L168"/>
      <c r="M168"/>
      <c r="N168"/>
      <c r="O168"/>
      <c r="P168"/>
      <c r="Q168"/>
      <c r="R168"/>
      <c r="S168"/>
      <c r="T168"/>
      <c r="U168"/>
      <c r="V168"/>
      <c r="W168"/>
      <c r="X168"/>
    </row>
    <row r="169" spans="1:24" s="12" customFormat="1" x14ac:dyDescent="0.25">
      <c r="A169" s="220" t="s">
        <v>1090</v>
      </c>
      <c r="B169" s="212" t="s">
        <v>262</v>
      </c>
      <c r="C169" s="213" t="s">
        <v>263</v>
      </c>
      <c r="D169" s="214" t="s">
        <v>15</v>
      </c>
      <c r="E169" s="210">
        <v>279.23</v>
      </c>
      <c r="F169" s="215"/>
      <c r="G169" s="203">
        <f>ROUND(E169*F169,2)</f>
        <v>0</v>
      </c>
      <c r="H169"/>
      <c r="I169"/>
      <c r="J169"/>
      <c r="K169"/>
      <c r="L169"/>
      <c r="M169"/>
      <c r="N169"/>
      <c r="O169"/>
      <c r="P169"/>
      <c r="Q169"/>
      <c r="R169"/>
      <c r="S169"/>
      <c r="T169"/>
      <c r="U169"/>
      <c r="V169"/>
      <c r="W169"/>
      <c r="X169"/>
    </row>
    <row r="170" spans="1:24" s="12" customFormat="1" x14ac:dyDescent="0.25">
      <c r="A170" s="169" t="s">
        <v>1091</v>
      </c>
      <c r="B170" s="98" t="s">
        <v>264</v>
      </c>
      <c r="C170" s="213" t="s">
        <v>265</v>
      </c>
      <c r="D170" s="214" t="s">
        <v>15</v>
      </c>
      <c r="E170" s="103">
        <v>8440.1999999999989</v>
      </c>
      <c r="F170" s="215"/>
      <c r="G170" s="170">
        <f t="shared" ref="G170:G176" si="10">ROUND(E170*F170,2)</f>
        <v>0</v>
      </c>
      <c r="H170"/>
      <c r="I170"/>
      <c r="J170"/>
      <c r="K170"/>
      <c r="L170"/>
      <c r="M170"/>
      <c r="N170"/>
      <c r="O170"/>
      <c r="P170"/>
      <c r="Q170"/>
      <c r="R170"/>
      <c r="S170"/>
      <c r="T170"/>
      <c r="U170"/>
      <c r="V170"/>
      <c r="W170"/>
      <c r="X170"/>
    </row>
    <row r="171" spans="1:24" s="12" customFormat="1" x14ac:dyDescent="0.25">
      <c r="A171" s="169" t="s">
        <v>1092</v>
      </c>
      <c r="B171" s="98" t="s">
        <v>266</v>
      </c>
      <c r="C171" s="213" t="s">
        <v>267</v>
      </c>
      <c r="D171" s="214" t="s">
        <v>15</v>
      </c>
      <c r="E171" s="103">
        <v>13750.15</v>
      </c>
      <c r="F171" s="215"/>
      <c r="G171" s="170">
        <f t="shared" si="10"/>
        <v>0</v>
      </c>
      <c r="H171"/>
      <c r="I171"/>
      <c r="J171"/>
      <c r="K171"/>
      <c r="L171"/>
      <c r="M171"/>
      <c r="N171"/>
      <c r="O171"/>
      <c r="P171"/>
      <c r="Q171"/>
      <c r="R171"/>
      <c r="S171"/>
      <c r="T171"/>
      <c r="U171"/>
      <c r="V171"/>
      <c r="W171"/>
      <c r="X171"/>
    </row>
    <row r="172" spans="1:24" s="12" customFormat="1" x14ac:dyDescent="0.25">
      <c r="A172" s="169" t="s">
        <v>1093</v>
      </c>
      <c r="B172" s="98" t="s">
        <v>270</v>
      </c>
      <c r="C172" s="213" t="s">
        <v>271</v>
      </c>
      <c r="D172" s="214" t="s">
        <v>15</v>
      </c>
      <c r="E172" s="103">
        <v>8440.1999999999989</v>
      </c>
      <c r="F172" s="215"/>
      <c r="G172" s="170">
        <f t="shared" si="10"/>
        <v>0</v>
      </c>
      <c r="H172"/>
      <c r="I172"/>
      <c r="J172"/>
      <c r="K172"/>
      <c r="L172"/>
      <c r="M172"/>
      <c r="N172"/>
      <c r="O172"/>
      <c r="P172"/>
      <c r="Q172"/>
      <c r="R172"/>
      <c r="S172"/>
      <c r="T172"/>
      <c r="U172"/>
      <c r="V172"/>
      <c r="W172"/>
      <c r="X172"/>
    </row>
    <row r="173" spans="1:24" s="12" customFormat="1" x14ac:dyDescent="0.25">
      <c r="A173" s="169" t="s">
        <v>1178</v>
      </c>
      <c r="B173" s="98" t="s">
        <v>272</v>
      </c>
      <c r="C173" s="213" t="s">
        <v>273</v>
      </c>
      <c r="D173" s="214" t="s">
        <v>15</v>
      </c>
      <c r="E173" s="103">
        <v>13750.15</v>
      </c>
      <c r="F173" s="215"/>
      <c r="G173" s="170">
        <f t="shared" si="10"/>
        <v>0</v>
      </c>
      <c r="H173"/>
      <c r="I173"/>
      <c r="J173"/>
      <c r="K173"/>
      <c r="L173"/>
      <c r="M173"/>
      <c r="N173"/>
      <c r="O173"/>
      <c r="P173"/>
      <c r="Q173"/>
      <c r="R173"/>
      <c r="S173"/>
      <c r="T173"/>
      <c r="U173"/>
      <c r="V173"/>
      <c r="W173"/>
      <c r="X173"/>
    </row>
    <row r="174" spans="1:24" s="12" customFormat="1" x14ac:dyDescent="0.25">
      <c r="A174" s="169" t="s">
        <v>1179</v>
      </c>
      <c r="B174" s="98" t="s">
        <v>274</v>
      </c>
      <c r="C174" s="213" t="s">
        <v>275</v>
      </c>
      <c r="D174" s="214" t="s">
        <v>15</v>
      </c>
      <c r="E174" s="103">
        <v>1289.22</v>
      </c>
      <c r="F174" s="215"/>
      <c r="G174" s="170">
        <f t="shared" si="10"/>
        <v>0</v>
      </c>
      <c r="H174"/>
      <c r="I174"/>
      <c r="J174"/>
      <c r="K174"/>
      <c r="L174"/>
      <c r="M174"/>
      <c r="N174"/>
      <c r="O174"/>
      <c r="P174"/>
      <c r="Q174"/>
      <c r="R174"/>
      <c r="S174"/>
      <c r="T174"/>
      <c r="U174"/>
      <c r="V174"/>
      <c r="W174"/>
      <c r="X174"/>
    </row>
    <row r="175" spans="1:24" s="12" customFormat="1" x14ac:dyDescent="0.25">
      <c r="A175" s="169" t="s">
        <v>1180</v>
      </c>
      <c r="B175" s="98" t="s">
        <v>1786</v>
      </c>
      <c r="C175" s="213" t="s">
        <v>1787</v>
      </c>
      <c r="D175" s="214" t="s">
        <v>15</v>
      </c>
      <c r="E175" s="103">
        <v>430.54</v>
      </c>
      <c r="F175" s="215"/>
      <c r="G175" s="170">
        <f t="shared" si="10"/>
        <v>0</v>
      </c>
      <c r="H175"/>
      <c r="I175"/>
      <c r="J175"/>
      <c r="K175"/>
      <c r="L175"/>
      <c r="M175"/>
      <c r="N175"/>
      <c r="O175"/>
      <c r="P175"/>
      <c r="Q175"/>
      <c r="R175"/>
      <c r="S175"/>
      <c r="T175"/>
      <c r="U175"/>
      <c r="V175"/>
      <c r="W175"/>
      <c r="X175"/>
    </row>
    <row r="176" spans="1:24" s="12" customFormat="1" x14ac:dyDescent="0.25">
      <c r="A176" s="169" t="s">
        <v>1181</v>
      </c>
      <c r="B176" s="98" t="s">
        <v>268</v>
      </c>
      <c r="C176" s="213" t="s">
        <v>269</v>
      </c>
      <c r="D176" s="214" t="s">
        <v>50</v>
      </c>
      <c r="E176" s="103">
        <v>8440.1999999999989</v>
      </c>
      <c r="F176" s="215"/>
      <c r="G176" s="170">
        <f t="shared" si="10"/>
        <v>0</v>
      </c>
      <c r="H176"/>
      <c r="I176"/>
      <c r="J176"/>
      <c r="K176"/>
      <c r="L176"/>
      <c r="M176"/>
      <c r="N176"/>
      <c r="O176"/>
      <c r="P176"/>
      <c r="Q176"/>
      <c r="R176"/>
      <c r="S176"/>
      <c r="T176"/>
      <c r="U176"/>
      <c r="V176"/>
      <c r="W176"/>
      <c r="X176"/>
    </row>
    <row r="177" spans="1:24" s="12" customFormat="1" ht="15.75" thickBot="1" x14ac:dyDescent="0.3">
      <c r="A177" s="88"/>
      <c r="B177" s="74"/>
      <c r="C177" s="213"/>
      <c r="D177" s="214"/>
      <c r="E177" s="81"/>
      <c r="F177" s="215"/>
      <c r="G177" s="125"/>
      <c r="H177"/>
      <c r="I177"/>
      <c r="J177"/>
      <c r="K177"/>
      <c r="L177"/>
      <c r="M177"/>
      <c r="N177"/>
      <c r="O177"/>
      <c r="P177"/>
      <c r="Q177"/>
      <c r="R177"/>
      <c r="S177"/>
      <c r="T177"/>
      <c r="U177"/>
      <c r="V177"/>
      <c r="W177"/>
      <c r="X177"/>
    </row>
    <row r="178" spans="1:24" s="9" customFormat="1" ht="26.25" thickBot="1" x14ac:dyDescent="0.3">
      <c r="A178" s="204" t="s">
        <v>929</v>
      </c>
      <c r="B178" s="121"/>
      <c r="C178" s="121" t="s">
        <v>921</v>
      </c>
      <c r="D178" s="121"/>
      <c r="E178" s="129"/>
      <c r="F178" s="129"/>
      <c r="G178" s="130">
        <f>SUM(G179:G332)</f>
        <v>0</v>
      </c>
      <c r="H178"/>
      <c r="I178"/>
      <c r="J178"/>
      <c r="K178"/>
      <c r="L178"/>
      <c r="M178"/>
      <c r="N178"/>
      <c r="O178"/>
      <c r="P178"/>
      <c r="Q178"/>
      <c r="R178"/>
      <c r="S178"/>
      <c r="T178"/>
      <c r="U178"/>
      <c r="V178"/>
      <c r="W178"/>
      <c r="X178"/>
    </row>
    <row r="179" spans="1:24" s="9" customFormat="1" x14ac:dyDescent="0.25">
      <c r="A179" s="220" t="s">
        <v>931</v>
      </c>
      <c r="B179" s="212" t="s">
        <v>278</v>
      </c>
      <c r="C179" s="213" t="s">
        <v>279</v>
      </c>
      <c r="D179" s="214" t="s">
        <v>0</v>
      </c>
      <c r="E179" s="210">
        <v>10</v>
      </c>
      <c r="F179" s="215"/>
      <c r="G179" s="203">
        <f t="shared" ref="G179:G242" si="11">ROUND(E179*F179,2)</f>
        <v>0</v>
      </c>
      <c r="H179"/>
      <c r="I179"/>
      <c r="J179"/>
      <c r="K179"/>
      <c r="L179"/>
      <c r="M179"/>
      <c r="N179"/>
      <c r="O179"/>
      <c r="P179"/>
      <c r="Q179"/>
      <c r="R179"/>
      <c r="S179"/>
      <c r="T179"/>
      <c r="U179"/>
      <c r="V179"/>
      <c r="W179"/>
      <c r="X179"/>
    </row>
    <row r="180" spans="1:24" s="9" customFormat="1" x14ac:dyDescent="0.25">
      <c r="A180" s="169" t="s">
        <v>934</v>
      </c>
      <c r="B180" s="98" t="s">
        <v>280</v>
      </c>
      <c r="C180" s="213" t="s">
        <v>281</v>
      </c>
      <c r="D180" s="214" t="s">
        <v>0</v>
      </c>
      <c r="E180" s="103">
        <v>4</v>
      </c>
      <c r="F180" s="215"/>
      <c r="G180" s="170">
        <f t="shared" si="11"/>
        <v>0</v>
      </c>
      <c r="H180"/>
      <c r="I180"/>
      <c r="J180"/>
      <c r="K180"/>
      <c r="L180"/>
      <c r="M180"/>
      <c r="N180"/>
      <c r="O180"/>
      <c r="P180"/>
      <c r="Q180"/>
      <c r="R180"/>
      <c r="S180"/>
      <c r="T180"/>
      <c r="U180"/>
      <c r="V180"/>
      <c r="W180"/>
      <c r="X180"/>
    </row>
    <row r="181" spans="1:24" s="9" customFormat="1" x14ac:dyDescent="0.25">
      <c r="A181" s="169" t="s">
        <v>947</v>
      </c>
      <c r="B181" s="98" t="s">
        <v>282</v>
      </c>
      <c r="C181" s="213" t="s">
        <v>283</v>
      </c>
      <c r="D181" s="214" t="s">
        <v>0</v>
      </c>
      <c r="E181" s="103">
        <v>2</v>
      </c>
      <c r="F181" s="215"/>
      <c r="G181" s="170">
        <f t="shared" si="11"/>
        <v>0</v>
      </c>
      <c r="H181"/>
      <c r="I181"/>
      <c r="J181"/>
      <c r="K181"/>
      <c r="L181"/>
      <c r="M181"/>
      <c r="N181"/>
      <c r="O181"/>
      <c r="P181"/>
      <c r="Q181"/>
      <c r="R181"/>
      <c r="S181"/>
      <c r="T181"/>
      <c r="U181"/>
      <c r="V181"/>
      <c r="W181"/>
      <c r="X181"/>
    </row>
    <row r="182" spans="1:24" s="9" customFormat="1" ht="25.5" x14ac:dyDescent="0.25">
      <c r="A182" s="169" t="s">
        <v>949</v>
      </c>
      <c r="B182" s="98" t="s">
        <v>286</v>
      </c>
      <c r="C182" s="213" t="s">
        <v>287</v>
      </c>
      <c r="D182" s="214" t="s">
        <v>0</v>
      </c>
      <c r="E182" s="103">
        <v>13</v>
      </c>
      <c r="F182" s="215"/>
      <c r="G182" s="170">
        <f t="shared" si="11"/>
        <v>0</v>
      </c>
      <c r="H182"/>
      <c r="I182"/>
      <c r="J182"/>
      <c r="K182"/>
      <c r="L182"/>
      <c r="M182"/>
      <c r="N182"/>
      <c r="O182"/>
      <c r="P182"/>
      <c r="Q182"/>
      <c r="R182"/>
      <c r="S182"/>
      <c r="T182"/>
      <c r="U182"/>
      <c r="V182"/>
      <c r="W182"/>
      <c r="X182"/>
    </row>
    <row r="183" spans="1:24" s="9" customFormat="1" ht="25.5" x14ac:dyDescent="0.25">
      <c r="A183" s="169" t="s">
        <v>953</v>
      </c>
      <c r="B183" s="98" t="s">
        <v>288</v>
      </c>
      <c r="C183" s="213" t="s">
        <v>289</v>
      </c>
      <c r="D183" s="214" t="s">
        <v>0</v>
      </c>
      <c r="E183" s="103">
        <v>15</v>
      </c>
      <c r="F183" s="215"/>
      <c r="G183" s="170">
        <f t="shared" si="11"/>
        <v>0</v>
      </c>
      <c r="H183"/>
      <c r="I183"/>
      <c r="J183"/>
      <c r="K183"/>
      <c r="L183"/>
      <c r="M183"/>
      <c r="N183"/>
      <c r="O183"/>
      <c r="P183"/>
      <c r="Q183"/>
      <c r="R183"/>
      <c r="S183"/>
      <c r="T183"/>
      <c r="U183"/>
      <c r="V183"/>
      <c r="W183"/>
      <c r="X183"/>
    </row>
    <row r="184" spans="1:24" s="9" customFormat="1" ht="25.5" x14ac:dyDescent="0.25">
      <c r="A184" s="169" t="s">
        <v>955</v>
      </c>
      <c r="B184" s="98" t="s">
        <v>290</v>
      </c>
      <c r="C184" s="213" t="s">
        <v>291</v>
      </c>
      <c r="D184" s="214" t="s">
        <v>0</v>
      </c>
      <c r="E184" s="103">
        <v>5</v>
      </c>
      <c r="F184" s="215"/>
      <c r="G184" s="170">
        <f t="shared" si="11"/>
        <v>0</v>
      </c>
      <c r="H184"/>
      <c r="I184"/>
      <c r="J184"/>
      <c r="K184"/>
      <c r="L184"/>
      <c r="M184"/>
      <c r="N184"/>
      <c r="O184"/>
      <c r="P184"/>
      <c r="Q184"/>
      <c r="R184"/>
      <c r="S184"/>
      <c r="T184"/>
      <c r="U184"/>
      <c r="V184"/>
      <c r="W184"/>
      <c r="X184"/>
    </row>
    <row r="185" spans="1:24" s="9" customFormat="1" ht="25.5" x14ac:dyDescent="0.25">
      <c r="A185" s="169" t="s">
        <v>1182</v>
      </c>
      <c r="B185" s="98" t="s">
        <v>312</v>
      </c>
      <c r="C185" s="213" t="s">
        <v>313</v>
      </c>
      <c r="D185" s="214" t="s">
        <v>0</v>
      </c>
      <c r="E185" s="103">
        <v>33</v>
      </c>
      <c r="F185" s="215"/>
      <c r="G185" s="170">
        <f t="shared" si="11"/>
        <v>0</v>
      </c>
      <c r="H185"/>
      <c r="I185"/>
      <c r="J185"/>
      <c r="K185"/>
      <c r="L185"/>
      <c r="M185"/>
      <c r="N185"/>
      <c r="O185"/>
      <c r="P185"/>
      <c r="Q185"/>
      <c r="R185"/>
      <c r="S185"/>
      <c r="T185"/>
      <c r="U185"/>
      <c r="V185"/>
      <c r="W185"/>
      <c r="X185"/>
    </row>
    <row r="186" spans="1:24" s="9" customFormat="1" ht="25.5" x14ac:dyDescent="0.25">
      <c r="A186" s="169" t="s">
        <v>1183</v>
      </c>
      <c r="B186" s="98" t="s">
        <v>316</v>
      </c>
      <c r="C186" s="213" t="s">
        <v>317</v>
      </c>
      <c r="D186" s="214" t="s">
        <v>0</v>
      </c>
      <c r="E186" s="103">
        <v>33</v>
      </c>
      <c r="F186" s="215"/>
      <c r="G186" s="170">
        <f t="shared" si="11"/>
        <v>0</v>
      </c>
      <c r="H186"/>
      <c r="I186"/>
      <c r="J186"/>
      <c r="K186"/>
      <c r="L186"/>
      <c r="M186"/>
      <c r="N186"/>
      <c r="O186"/>
      <c r="P186"/>
      <c r="Q186"/>
      <c r="R186"/>
      <c r="S186"/>
      <c r="T186"/>
      <c r="U186"/>
      <c r="V186"/>
      <c r="W186"/>
      <c r="X186"/>
    </row>
    <row r="187" spans="1:24" s="9" customFormat="1" ht="25.5" x14ac:dyDescent="0.25">
      <c r="A187" s="169" t="s">
        <v>1184</v>
      </c>
      <c r="B187" s="98" t="s">
        <v>304</v>
      </c>
      <c r="C187" s="213" t="s">
        <v>305</v>
      </c>
      <c r="D187" s="214" t="s">
        <v>0</v>
      </c>
      <c r="E187" s="103">
        <v>626</v>
      </c>
      <c r="F187" s="215"/>
      <c r="G187" s="170">
        <f t="shared" si="11"/>
        <v>0</v>
      </c>
      <c r="H187"/>
      <c r="I187"/>
      <c r="J187"/>
      <c r="K187"/>
      <c r="L187"/>
      <c r="M187"/>
      <c r="N187"/>
      <c r="O187"/>
      <c r="P187"/>
      <c r="Q187"/>
      <c r="R187"/>
      <c r="S187"/>
      <c r="T187"/>
      <c r="U187"/>
      <c r="V187"/>
      <c r="W187"/>
      <c r="X187"/>
    </row>
    <row r="188" spans="1:24" s="9" customFormat="1" ht="25.5" x14ac:dyDescent="0.25">
      <c r="A188" s="169" t="s">
        <v>1185</v>
      </c>
      <c r="B188" s="98" t="s">
        <v>308</v>
      </c>
      <c r="C188" s="213" t="s">
        <v>309</v>
      </c>
      <c r="D188" s="214" t="s">
        <v>0</v>
      </c>
      <c r="E188" s="103">
        <v>222</v>
      </c>
      <c r="F188" s="215"/>
      <c r="G188" s="170">
        <f t="shared" si="11"/>
        <v>0</v>
      </c>
      <c r="H188"/>
      <c r="I188"/>
      <c r="J188"/>
      <c r="K188"/>
      <c r="L188"/>
      <c r="M188"/>
      <c r="N188"/>
      <c r="O188"/>
      <c r="P188"/>
      <c r="Q188"/>
      <c r="R188"/>
      <c r="S188"/>
      <c r="T188"/>
      <c r="U188"/>
      <c r="V188"/>
      <c r="W188"/>
      <c r="X188"/>
    </row>
    <row r="189" spans="1:24" s="9" customFormat="1" ht="25.5" x14ac:dyDescent="0.25">
      <c r="A189" s="169" t="s">
        <v>1186</v>
      </c>
      <c r="B189" s="98" t="s">
        <v>314</v>
      </c>
      <c r="C189" s="213" t="s">
        <v>315</v>
      </c>
      <c r="D189" s="214" t="s">
        <v>0</v>
      </c>
      <c r="E189" s="103">
        <v>16</v>
      </c>
      <c r="F189" s="215"/>
      <c r="G189" s="170">
        <f t="shared" si="11"/>
        <v>0</v>
      </c>
      <c r="H189"/>
      <c r="I189"/>
      <c r="J189"/>
      <c r="K189"/>
      <c r="L189"/>
      <c r="M189"/>
      <c r="N189"/>
      <c r="O189"/>
      <c r="P189"/>
      <c r="Q189"/>
      <c r="R189"/>
      <c r="S189"/>
      <c r="T189"/>
      <c r="U189"/>
      <c r="V189"/>
      <c r="W189"/>
      <c r="X189"/>
    </row>
    <row r="190" spans="1:24" s="9" customFormat="1" ht="25.5" x14ac:dyDescent="0.25">
      <c r="A190" s="169" t="s">
        <v>91</v>
      </c>
      <c r="B190" s="98" t="s">
        <v>326</v>
      </c>
      <c r="C190" s="213" t="s">
        <v>327</v>
      </c>
      <c r="D190" s="214" t="s">
        <v>0</v>
      </c>
      <c r="E190" s="103">
        <v>16</v>
      </c>
      <c r="F190" s="215"/>
      <c r="G190" s="170">
        <f t="shared" si="11"/>
        <v>0</v>
      </c>
      <c r="H190"/>
      <c r="I190"/>
      <c r="J190"/>
      <c r="K190"/>
      <c r="L190"/>
      <c r="M190"/>
      <c r="N190"/>
      <c r="O190"/>
      <c r="P190"/>
      <c r="Q190"/>
      <c r="R190"/>
      <c r="S190"/>
      <c r="T190"/>
      <c r="U190"/>
      <c r="V190"/>
      <c r="W190"/>
      <c r="X190"/>
    </row>
    <row r="191" spans="1:24" s="9" customFormat="1" x14ac:dyDescent="0.25">
      <c r="A191" s="169" t="s">
        <v>1187</v>
      </c>
      <c r="B191" s="98" t="s">
        <v>332</v>
      </c>
      <c r="C191" s="213" t="s">
        <v>333</v>
      </c>
      <c r="D191" s="214" t="s">
        <v>0</v>
      </c>
      <c r="E191" s="103">
        <v>16</v>
      </c>
      <c r="F191" s="215"/>
      <c r="G191" s="170">
        <f t="shared" si="11"/>
        <v>0</v>
      </c>
      <c r="H191"/>
      <c r="I191"/>
      <c r="J191"/>
      <c r="K191"/>
      <c r="L191"/>
      <c r="M191"/>
      <c r="N191"/>
      <c r="O191"/>
      <c r="P191"/>
      <c r="Q191"/>
      <c r="R191"/>
      <c r="S191"/>
      <c r="T191"/>
      <c r="U191"/>
      <c r="V191"/>
      <c r="W191"/>
      <c r="X191"/>
    </row>
    <row r="192" spans="1:24" s="9" customFormat="1" ht="25.5" x14ac:dyDescent="0.25">
      <c r="A192" s="169" t="s">
        <v>92</v>
      </c>
      <c r="B192" s="98" t="s">
        <v>328</v>
      </c>
      <c r="C192" s="213" t="s">
        <v>329</v>
      </c>
      <c r="D192" s="214" t="s">
        <v>0</v>
      </c>
      <c r="E192" s="103">
        <v>16</v>
      </c>
      <c r="F192" s="215"/>
      <c r="G192" s="170">
        <f t="shared" si="11"/>
        <v>0</v>
      </c>
      <c r="H192"/>
      <c r="I192"/>
      <c r="J192"/>
      <c r="K192"/>
      <c r="L192"/>
      <c r="M192"/>
      <c r="N192"/>
      <c r="O192"/>
      <c r="P192"/>
      <c r="Q192"/>
      <c r="R192"/>
      <c r="S192"/>
      <c r="T192"/>
      <c r="U192"/>
      <c r="V192"/>
      <c r="W192"/>
      <c r="X192"/>
    </row>
    <row r="193" spans="1:24" s="9" customFormat="1" ht="25.5" x14ac:dyDescent="0.25">
      <c r="A193" s="169" t="s">
        <v>1188</v>
      </c>
      <c r="B193" s="98" t="s">
        <v>330</v>
      </c>
      <c r="C193" s="213" t="s">
        <v>331</v>
      </c>
      <c r="D193" s="214" t="s">
        <v>0</v>
      </c>
      <c r="E193" s="103">
        <v>16</v>
      </c>
      <c r="F193" s="215"/>
      <c r="G193" s="170">
        <f t="shared" si="11"/>
        <v>0</v>
      </c>
      <c r="H193"/>
      <c r="I193"/>
      <c r="J193"/>
      <c r="K193"/>
      <c r="L193"/>
      <c r="M193"/>
      <c r="N193"/>
      <c r="O193"/>
      <c r="P193"/>
      <c r="Q193"/>
      <c r="R193"/>
      <c r="S193"/>
      <c r="T193"/>
      <c r="U193"/>
      <c r="V193"/>
      <c r="W193"/>
      <c r="X193"/>
    </row>
    <row r="194" spans="1:24" s="9" customFormat="1" ht="25.5" x14ac:dyDescent="0.25">
      <c r="A194" s="169" t="s">
        <v>1189</v>
      </c>
      <c r="B194" s="98" t="s">
        <v>334</v>
      </c>
      <c r="C194" s="213" t="s">
        <v>335</v>
      </c>
      <c r="D194" s="214" t="s">
        <v>0</v>
      </c>
      <c r="E194" s="103">
        <v>16</v>
      </c>
      <c r="F194" s="215"/>
      <c r="G194" s="170">
        <f t="shared" si="11"/>
        <v>0</v>
      </c>
      <c r="H194"/>
      <c r="I194"/>
      <c r="J194"/>
      <c r="K194"/>
      <c r="L194"/>
      <c r="M194"/>
      <c r="N194"/>
      <c r="O194"/>
      <c r="P194"/>
      <c r="Q194"/>
      <c r="R194"/>
      <c r="S194"/>
      <c r="T194"/>
      <c r="U194"/>
      <c r="V194"/>
      <c r="W194"/>
      <c r="X194"/>
    </row>
    <row r="195" spans="1:24" s="9" customFormat="1" ht="25.5" x14ac:dyDescent="0.25">
      <c r="A195" s="169" t="s">
        <v>1190</v>
      </c>
      <c r="B195" s="98" t="s">
        <v>336</v>
      </c>
      <c r="C195" s="213" t="s">
        <v>337</v>
      </c>
      <c r="D195" s="214" t="s">
        <v>0</v>
      </c>
      <c r="E195" s="103">
        <v>16</v>
      </c>
      <c r="F195" s="215"/>
      <c r="G195" s="170">
        <f t="shared" si="11"/>
        <v>0</v>
      </c>
      <c r="H195"/>
      <c r="I195"/>
      <c r="J195"/>
      <c r="K195"/>
      <c r="L195"/>
      <c r="M195"/>
      <c r="N195"/>
      <c r="O195"/>
      <c r="P195"/>
      <c r="Q195"/>
      <c r="R195"/>
      <c r="S195"/>
      <c r="T195"/>
      <c r="U195"/>
      <c r="V195"/>
      <c r="W195"/>
      <c r="X195"/>
    </row>
    <row r="196" spans="1:24" s="9" customFormat="1" x14ac:dyDescent="0.25">
      <c r="A196" s="169" t="s">
        <v>1191</v>
      </c>
      <c r="B196" s="98" t="s">
        <v>338</v>
      </c>
      <c r="C196" s="213" t="s">
        <v>339</v>
      </c>
      <c r="D196" s="214" t="s">
        <v>0</v>
      </c>
      <c r="E196" s="103">
        <v>16</v>
      </c>
      <c r="F196" s="215"/>
      <c r="G196" s="170">
        <f t="shared" si="11"/>
        <v>0</v>
      </c>
      <c r="H196"/>
      <c r="I196"/>
      <c r="J196"/>
      <c r="K196"/>
      <c r="L196"/>
      <c r="M196"/>
      <c r="N196"/>
      <c r="O196"/>
      <c r="P196"/>
      <c r="Q196"/>
      <c r="R196"/>
      <c r="S196"/>
      <c r="T196"/>
      <c r="U196"/>
      <c r="V196"/>
      <c r="W196"/>
      <c r="X196"/>
    </row>
    <row r="197" spans="1:24" s="9" customFormat="1" x14ac:dyDescent="0.25">
      <c r="A197" s="169" t="s">
        <v>1192</v>
      </c>
      <c r="B197" s="98" t="s">
        <v>350</v>
      </c>
      <c r="C197" s="213" t="s">
        <v>351</v>
      </c>
      <c r="D197" s="214" t="s">
        <v>0</v>
      </c>
      <c r="E197" s="103">
        <v>33</v>
      </c>
      <c r="F197" s="215"/>
      <c r="G197" s="170">
        <f t="shared" si="11"/>
        <v>0</v>
      </c>
      <c r="H197"/>
      <c r="I197"/>
      <c r="J197"/>
      <c r="K197"/>
      <c r="L197"/>
      <c r="M197"/>
      <c r="N197"/>
      <c r="O197"/>
      <c r="P197"/>
      <c r="Q197"/>
      <c r="R197"/>
      <c r="S197"/>
      <c r="T197"/>
      <c r="U197"/>
      <c r="V197"/>
      <c r="W197"/>
      <c r="X197"/>
    </row>
    <row r="198" spans="1:24" s="9" customFormat="1" x14ac:dyDescent="0.25">
      <c r="A198" s="169" t="s">
        <v>1193</v>
      </c>
      <c r="B198" s="98" t="s">
        <v>352</v>
      </c>
      <c r="C198" s="213" t="s">
        <v>353</v>
      </c>
      <c r="D198" s="214" t="s">
        <v>0</v>
      </c>
      <c r="E198" s="103">
        <v>33</v>
      </c>
      <c r="F198" s="215"/>
      <c r="G198" s="170">
        <f t="shared" si="11"/>
        <v>0</v>
      </c>
      <c r="H198"/>
      <c r="I198"/>
      <c r="J198"/>
      <c r="K198"/>
      <c r="L198"/>
      <c r="M198"/>
      <c r="N198"/>
      <c r="O198"/>
      <c r="P198"/>
      <c r="Q198"/>
      <c r="R198"/>
      <c r="S198"/>
      <c r="T198"/>
      <c r="U198"/>
      <c r="V198"/>
      <c r="W198"/>
      <c r="X198"/>
    </row>
    <row r="199" spans="1:24" s="9" customFormat="1" x14ac:dyDescent="0.25">
      <c r="A199" s="169" t="s">
        <v>1194</v>
      </c>
      <c r="B199" s="98" t="s">
        <v>354</v>
      </c>
      <c r="C199" s="213" t="s">
        <v>355</v>
      </c>
      <c r="D199" s="214" t="s">
        <v>0</v>
      </c>
      <c r="E199" s="103">
        <v>49</v>
      </c>
      <c r="F199" s="215"/>
      <c r="G199" s="170">
        <f t="shared" si="11"/>
        <v>0</v>
      </c>
      <c r="H199"/>
      <c r="I199"/>
      <c r="J199"/>
      <c r="K199"/>
      <c r="L199"/>
      <c r="M199"/>
      <c r="N199"/>
      <c r="O199"/>
      <c r="P199"/>
      <c r="Q199"/>
      <c r="R199"/>
      <c r="S199"/>
      <c r="T199"/>
      <c r="U199"/>
      <c r="V199"/>
      <c r="W199"/>
      <c r="X199"/>
    </row>
    <row r="200" spans="1:24" s="9" customFormat="1" ht="25.5" x14ac:dyDescent="0.25">
      <c r="A200" s="169" t="s">
        <v>1195</v>
      </c>
      <c r="B200" s="98" t="s">
        <v>356</v>
      </c>
      <c r="C200" s="213" t="s">
        <v>357</v>
      </c>
      <c r="D200" s="214" t="s">
        <v>0</v>
      </c>
      <c r="E200" s="103">
        <v>40</v>
      </c>
      <c r="F200" s="215"/>
      <c r="G200" s="170">
        <f t="shared" si="11"/>
        <v>0</v>
      </c>
      <c r="H200"/>
      <c r="I200"/>
      <c r="J200"/>
      <c r="K200"/>
      <c r="L200"/>
      <c r="M200"/>
      <c r="N200"/>
      <c r="O200"/>
      <c r="P200"/>
      <c r="Q200"/>
      <c r="R200"/>
      <c r="S200"/>
      <c r="T200"/>
      <c r="U200"/>
      <c r="V200"/>
      <c r="W200"/>
      <c r="X200"/>
    </row>
    <row r="201" spans="1:24" s="9" customFormat="1" ht="25.5" x14ac:dyDescent="0.25">
      <c r="A201" s="169" t="s">
        <v>1196</v>
      </c>
      <c r="B201" s="98" t="s">
        <v>358</v>
      </c>
      <c r="C201" s="213" t="s">
        <v>359</v>
      </c>
      <c r="D201" s="214" t="s">
        <v>0</v>
      </c>
      <c r="E201" s="103">
        <v>24</v>
      </c>
      <c r="F201" s="215"/>
      <c r="G201" s="170">
        <f t="shared" si="11"/>
        <v>0</v>
      </c>
      <c r="H201"/>
      <c r="I201"/>
      <c r="J201"/>
      <c r="K201"/>
      <c r="L201"/>
      <c r="M201"/>
      <c r="N201"/>
      <c r="O201"/>
      <c r="P201"/>
      <c r="Q201"/>
      <c r="R201"/>
      <c r="S201"/>
      <c r="T201"/>
      <c r="U201"/>
      <c r="V201"/>
      <c r="W201"/>
      <c r="X201"/>
    </row>
    <row r="202" spans="1:24" s="9" customFormat="1" x14ac:dyDescent="0.25">
      <c r="A202" s="169" t="s">
        <v>1197</v>
      </c>
      <c r="B202" s="98" t="s">
        <v>368</v>
      </c>
      <c r="C202" s="213" t="s">
        <v>369</v>
      </c>
      <c r="D202" s="214" t="s">
        <v>16</v>
      </c>
      <c r="E202" s="103">
        <v>7040.73</v>
      </c>
      <c r="F202" s="215"/>
      <c r="G202" s="170">
        <f t="shared" si="11"/>
        <v>0</v>
      </c>
      <c r="H202"/>
      <c r="I202"/>
      <c r="J202"/>
      <c r="K202"/>
      <c r="L202"/>
      <c r="M202"/>
      <c r="N202"/>
      <c r="O202"/>
      <c r="P202"/>
      <c r="Q202"/>
      <c r="R202"/>
      <c r="S202"/>
      <c r="T202"/>
      <c r="U202"/>
      <c r="V202"/>
      <c r="W202"/>
      <c r="X202"/>
    </row>
    <row r="203" spans="1:24" s="9" customFormat="1" x14ac:dyDescent="0.25">
      <c r="A203" s="169" t="s">
        <v>1198</v>
      </c>
      <c r="B203" s="98" t="s">
        <v>370</v>
      </c>
      <c r="C203" s="213" t="s">
        <v>371</v>
      </c>
      <c r="D203" s="214" t="s">
        <v>16</v>
      </c>
      <c r="E203" s="103">
        <v>2615.77</v>
      </c>
      <c r="F203" s="215"/>
      <c r="G203" s="170">
        <f t="shared" si="11"/>
        <v>0</v>
      </c>
      <c r="H203"/>
      <c r="I203"/>
      <c r="J203"/>
      <c r="K203"/>
      <c r="L203"/>
      <c r="M203"/>
      <c r="N203"/>
      <c r="O203"/>
      <c r="P203"/>
      <c r="Q203"/>
      <c r="R203"/>
      <c r="S203"/>
      <c r="T203"/>
      <c r="U203"/>
      <c r="V203"/>
      <c r="W203"/>
      <c r="X203"/>
    </row>
    <row r="204" spans="1:24" s="9" customFormat="1" x14ac:dyDescent="0.25">
      <c r="A204" s="169" t="s">
        <v>1199</v>
      </c>
      <c r="B204" s="98" t="s">
        <v>372</v>
      </c>
      <c r="C204" s="213" t="s">
        <v>373</v>
      </c>
      <c r="D204" s="214" t="s">
        <v>16</v>
      </c>
      <c r="E204" s="103">
        <v>260.97000000000003</v>
      </c>
      <c r="F204" s="215"/>
      <c r="G204" s="170">
        <f t="shared" si="11"/>
        <v>0</v>
      </c>
      <c r="H204"/>
      <c r="I204"/>
      <c r="J204"/>
      <c r="K204"/>
      <c r="L204"/>
      <c r="M204"/>
      <c r="N204"/>
      <c r="O204"/>
      <c r="P204"/>
      <c r="Q204"/>
      <c r="R204"/>
      <c r="S204"/>
      <c r="T204"/>
      <c r="U204"/>
      <c r="V204"/>
      <c r="W204"/>
      <c r="X204"/>
    </row>
    <row r="205" spans="1:24" s="9" customFormat="1" x14ac:dyDescent="0.25">
      <c r="A205" s="169" t="s">
        <v>1200</v>
      </c>
      <c r="B205" s="98" t="s">
        <v>380</v>
      </c>
      <c r="C205" s="213" t="s">
        <v>381</v>
      </c>
      <c r="D205" s="214" t="s">
        <v>16</v>
      </c>
      <c r="E205" s="103">
        <v>775.74</v>
      </c>
      <c r="F205" s="215"/>
      <c r="G205" s="170">
        <f t="shared" si="11"/>
        <v>0</v>
      </c>
      <c r="H205"/>
      <c r="I205"/>
      <c r="J205"/>
      <c r="K205"/>
      <c r="L205"/>
      <c r="M205"/>
      <c r="N205"/>
      <c r="O205"/>
      <c r="P205"/>
      <c r="Q205"/>
      <c r="R205"/>
      <c r="S205"/>
      <c r="T205"/>
      <c r="U205"/>
      <c r="V205"/>
      <c r="W205"/>
      <c r="X205"/>
    </row>
    <row r="206" spans="1:24" s="9" customFormat="1" x14ac:dyDescent="0.25">
      <c r="A206" s="169" t="s">
        <v>1201</v>
      </c>
      <c r="B206" s="98" t="s">
        <v>382</v>
      </c>
      <c r="C206" s="213" t="s">
        <v>383</v>
      </c>
      <c r="D206" s="214" t="s">
        <v>16</v>
      </c>
      <c r="E206" s="103">
        <v>540.38</v>
      </c>
      <c r="F206" s="215"/>
      <c r="G206" s="170">
        <f t="shared" si="11"/>
        <v>0</v>
      </c>
      <c r="H206"/>
      <c r="I206"/>
      <c r="J206"/>
      <c r="K206"/>
      <c r="L206"/>
      <c r="M206"/>
      <c r="N206"/>
      <c r="O206"/>
      <c r="P206"/>
      <c r="Q206"/>
      <c r="R206"/>
      <c r="S206"/>
      <c r="T206"/>
      <c r="U206"/>
      <c r="V206"/>
      <c r="W206"/>
      <c r="X206"/>
    </row>
    <row r="207" spans="1:24" s="9" customFormat="1" x14ac:dyDescent="0.25">
      <c r="A207" s="169" t="s">
        <v>1202</v>
      </c>
      <c r="B207" s="98" t="s">
        <v>384</v>
      </c>
      <c r="C207" s="213" t="s">
        <v>385</v>
      </c>
      <c r="D207" s="214" t="s">
        <v>16</v>
      </c>
      <c r="E207" s="103">
        <v>119.24</v>
      </c>
      <c r="F207" s="215"/>
      <c r="G207" s="170">
        <f t="shared" si="11"/>
        <v>0</v>
      </c>
      <c r="H207"/>
      <c r="I207"/>
      <c r="J207"/>
      <c r="K207"/>
      <c r="L207"/>
      <c r="M207"/>
      <c r="N207"/>
      <c r="O207"/>
      <c r="P207"/>
      <c r="Q207"/>
      <c r="R207"/>
      <c r="S207"/>
      <c r="T207"/>
      <c r="U207"/>
      <c r="V207"/>
      <c r="W207"/>
      <c r="X207"/>
    </row>
    <row r="208" spans="1:24" s="9" customFormat="1" ht="25.5" x14ac:dyDescent="0.25">
      <c r="A208" s="169" t="s">
        <v>1203</v>
      </c>
      <c r="B208" s="98" t="s">
        <v>386</v>
      </c>
      <c r="C208" s="213" t="s">
        <v>387</v>
      </c>
      <c r="D208" s="214" t="s">
        <v>16</v>
      </c>
      <c r="E208" s="103">
        <v>6684.45</v>
      </c>
      <c r="F208" s="215"/>
      <c r="G208" s="170">
        <f t="shared" si="11"/>
        <v>0</v>
      </c>
      <c r="H208"/>
      <c r="I208"/>
      <c r="J208"/>
      <c r="K208"/>
      <c r="L208"/>
      <c r="M208"/>
      <c r="N208"/>
      <c r="O208"/>
      <c r="P208"/>
      <c r="Q208"/>
      <c r="R208"/>
      <c r="S208"/>
      <c r="T208"/>
      <c r="U208"/>
      <c r="V208"/>
      <c r="W208"/>
      <c r="X208"/>
    </row>
    <row r="209" spans="1:24" s="9" customFormat="1" ht="25.5" x14ac:dyDescent="0.25">
      <c r="A209" s="169" t="s">
        <v>1204</v>
      </c>
      <c r="B209" s="98" t="s">
        <v>388</v>
      </c>
      <c r="C209" s="213" t="s">
        <v>389</v>
      </c>
      <c r="D209" s="214" t="s">
        <v>16</v>
      </c>
      <c r="E209" s="103">
        <v>5505</v>
      </c>
      <c r="F209" s="215"/>
      <c r="G209" s="170">
        <f t="shared" si="11"/>
        <v>0</v>
      </c>
      <c r="H209"/>
      <c r="I209"/>
      <c r="J209"/>
      <c r="K209"/>
      <c r="L209"/>
      <c r="M209"/>
      <c r="N209"/>
      <c r="O209"/>
      <c r="P209"/>
      <c r="Q209"/>
      <c r="R209"/>
      <c r="S209"/>
      <c r="T209"/>
      <c r="U209"/>
      <c r="V209"/>
      <c r="W209"/>
      <c r="X209"/>
    </row>
    <row r="210" spans="1:24" s="9" customFormat="1" ht="25.5" x14ac:dyDescent="0.25">
      <c r="A210" s="169" t="s">
        <v>1205</v>
      </c>
      <c r="B210" s="98" t="s">
        <v>390</v>
      </c>
      <c r="C210" s="213" t="s">
        <v>391</v>
      </c>
      <c r="D210" s="214" t="s">
        <v>16</v>
      </c>
      <c r="E210" s="103">
        <v>130.02000000000001</v>
      </c>
      <c r="F210" s="215"/>
      <c r="G210" s="170">
        <f t="shared" si="11"/>
        <v>0</v>
      </c>
      <c r="H210"/>
      <c r="I210"/>
      <c r="J210"/>
      <c r="K210"/>
      <c r="L210"/>
      <c r="M210"/>
      <c r="N210"/>
      <c r="O210"/>
      <c r="P210"/>
      <c r="Q210"/>
      <c r="R210"/>
      <c r="S210"/>
      <c r="T210"/>
      <c r="U210"/>
      <c r="V210"/>
      <c r="W210"/>
      <c r="X210"/>
    </row>
    <row r="211" spans="1:24" s="9" customFormat="1" ht="25.5" x14ac:dyDescent="0.25">
      <c r="A211" s="169" t="s">
        <v>1236</v>
      </c>
      <c r="B211" s="98" t="s">
        <v>392</v>
      </c>
      <c r="C211" s="213" t="s">
        <v>393</v>
      </c>
      <c r="D211" s="214" t="s">
        <v>16</v>
      </c>
      <c r="E211" s="103">
        <v>82.7</v>
      </c>
      <c r="F211" s="215"/>
      <c r="G211" s="170">
        <f t="shared" si="11"/>
        <v>0</v>
      </c>
      <c r="H211"/>
      <c r="I211"/>
      <c r="J211"/>
      <c r="K211"/>
      <c r="L211"/>
      <c r="M211"/>
      <c r="N211"/>
      <c r="O211"/>
      <c r="P211"/>
      <c r="Q211"/>
      <c r="R211"/>
      <c r="S211"/>
      <c r="T211"/>
      <c r="U211"/>
      <c r="V211"/>
      <c r="W211"/>
      <c r="X211"/>
    </row>
    <row r="212" spans="1:24" s="9" customFormat="1" x14ac:dyDescent="0.25">
      <c r="A212" s="169" t="s">
        <v>1237</v>
      </c>
      <c r="B212" s="98" t="s">
        <v>396</v>
      </c>
      <c r="C212" s="213" t="s">
        <v>397</v>
      </c>
      <c r="D212" s="214" t="s">
        <v>16</v>
      </c>
      <c r="E212" s="103">
        <v>1596.99</v>
      </c>
      <c r="F212" s="215"/>
      <c r="G212" s="170">
        <f t="shared" si="11"/>
        <v>0</v>
      </c>
      <c r="H212"/>
      <c r="I212"/>
      <c r="J212"/>
      <c r="K212"/>
      <c r="L212"/>
      <c r="M212"/>
      <c r="N212"/>
      <c r="O212"/>
      <c r="P212"/>
      <c r="Q212"/>
      <c r="R212"/>
      <c r="S212"/>
      <c r="T212"/>
      <c r="U212"/>
      <c r="V212"/>
      <c r="W212"/>
      <c r="X212"/>
    </row>
    <row r="213" spans="1:24" s="9" customFormat="1" x14ac:dyDescent="0.25">
      <c r="A213" s="169" t="s">
        <v>1238</v>
      </c>
      <c r="B213" s="98" t="s">
        <v>398</v>
      </c>
      <c r="C213" s="213" t="s">
        <v>399</v>
      </c>
      <c r="D213" s="214" t="s">
        <v>16</v>
      </c>
      <c r="E213" s="103">
        <v>5560.5</v>
      </c>
      <c r="F213" s="215"/>
      <c r="G213" s="170">
        <f t="shared" si="11"/>
        <v>0</v>
      </c>
      <c r="H213"/>
      <c r="I213"/>
      <c r="J213"/>
      <c r="K213"/>
      <c r="L213"/>
      <c r="M213"/>
      <c r="N213"/>
      <c r="O213"/>
      <c r="P213"/>
      <c r="Q213"/>
      <c r="R213"/>
      <c r="S213"/>
      <c r="T213"/>
      <c r="U213"/>
      <c r="V213"/>
      <c r="W213"/>
      <c r="X213"/>
    </row>
    <row r="214" spans="1:24" s="9" customFormat="1" x14ac:dyDescent="0.25">
      <c r="A214" s="169" t="s">
        <v>1239</v>
      </c>
      <c r="B214" s="98" t="s">
        <v>402</v>
      </c>
      <c r="C214" s="213" t="s">
        <v>403</v>
      </c>
      <c r="D214" s="214" t="s">
        <v>16</v>
      </c>
      <c r="E214" s="103">
        <v>1490</v>
      </c>
      <c r="F214" s="215"/>
      <c r="G214" s="170">
        <f t="shared" si="11"/>
        <v>0</v>
      </c>
      <c r="H214"/>
      <c r="I214"/>
      <c r="J214"/>
      <c r="K214"/>
      <c r="L214"/>
      <c r="M214"/>
      <c r="N214"/>
      <c r="O214"/>
      <c r="P214"/>
      <c r="Q214"/>
      <c r="R214"/>
      <c r="S214"/>
      <c r="T214"/>
      <c r="U214"/>
      <c r="V214"/>
      <c r="W214"/>
      <c r="X214"/>
    </row>
    <row r="215" spans="1:24" s="9" customFormat="1" x14ac:dyDescent="0.25">
      <c r="A215" s="169" t="s">
        <v>1240</v>
      </c>
      <c r="B215" s="98" t="s">
        <v>410</v>
      </c>
      <c r="C215" s="213" t="s">
        <v>411</v>
      </c>
      <c r="D215" s="214" t="s">
        <v>16</v>
      </c>
      <c r="E215" s="103">
        <v>1567.09</v>
      </c>
      <c r="F215" s="215"/>
      <c r="G215" s="170">
        <f t="shared" si="11"/>
        <v>0</v>
      </c>
      <c r="H215"/>
      <c r="I215"/>
      <c r="J215"/>
      <c r="K215"/>
      <c r="L215"/>
      <c r="M215"/>
      <c r="N215"/>
      <c r="O215"/>
      <c r="P215"/>
      <c r="Q215"/>
      <c r="R215"/>
      <c r="S215"/>
      <c r="T215"/>
      <c r="U215"/>
      <c r="V215"/>
      <c r="W215"/>
      <c r="X215"/>
    </row>
    <row r="216" spans="1:24" s="9" customFormat="1" x14ac:dyDescent="0.25">
      <c r="A216" s="169" t="s">
        <v>1241</v>
      </c>
      <c r="B216" s="98" t="s">
        <v>412</v>
      </c>
      <c r="C216" s="213" t="s">
        <v>413</v>
      </c>
      <c r="D216" s="214" t="s">
        <v>16</v>
      </c>
      <c r="E216" s="103">
        <v>1165.9000000000001</v>
      </c>
      <c r="F216" s="215"/>
      <c r="G216" s="170">
        <f t="shared" si="11"/>
        <v>0</v>
      </c>
      <c r="H216"/>
      <c r="I216"/>
      <c r="J216"/>
      <c r="K216"/>
      <c r="L216"/>
      <c r="M216"/>
      <c r="N216"/>
      <c r="O216"/>
      <c r="P216"/>
      <c r="Q216"/>
      <c r="R216"/>
      <c r="S216"/>
      <c r="T216"/>
      <c r="U216"/>
      <c r="V216"/>
      <c r="W216"/>
      <c r="X216"/>
    </row>
    <row r="217" spans="1:24" s="9" customFormat="1" x14ac:dyDescent="0.25">
      <c r="A217" s="169" t="s">
        <v>1242</v>
      </c>
      <c r="B217" s="98" t="s">
        <v>414</v>
      </c>
      <c r="C217" s="213" t="s">
        <v>415</v>
      </c>
      <c r="D217" s="214" t="s">
        <v>16</v>
      </c>
      <c r="E217" s="103">
        <v>373.35</v>
      </c>
      <c r="F217" s="215"/>
      <c r="G217" s="170">
        <f t="shared" si="11"/>
        <v>0</v>
      </c>
      <c r="H217"/>
      <c r="I217"/>
      <c r="J217"/>
      <c r="K217"/>
      <c r="L217"/>
      <c r="M217"/>
      <c r="N217"/>
      <c r="O217"/>
      <c r="P217"/>
      <c r="Q217"/>
      <c r="R217"/>
      <c r="S217"/>
      <c r="T217"/>
      <c r="U217"/>
      <c r="V217"/>
      <c r="W217"/>
      <c r="X217"/>
    </row>
    <row r="218" spans="1:24" s="9" customFormat="1" ht="25.5" x14ac:dyDescent="0.25">
      <c r="A218" s="169" t="s">
        <v>1243</v>
      </c>
      <c r="B218" s="98" t="s">
        <v>416</v>
      </c>
      <c r="C218" s="213" t="s">
        <v>417</v>
      </c>
      <c r="D218" s="214" t="s">
        <v>16</v>
      </c>
      <c r="E218" s="103">
        <v>3163.65</v>
      </c>
      <c r="F218" s="215"/>
      <c r="G218" s="170">
        <f t="shared" si="11"/>
        <v>0</v>
      </c>
      <c r="H218"/>
      <c r="I218"/>
      <c r="J218"/>
      <c r="K218"/>
      <c r="L218"/>
      <c r="M218"/>
      <c r="N218"/>
      <c r="O218"/>
      <c r="P218"/>
      <c r="Q218"/>
      <c r="R218"/>
      <c r="S218"/>
      <c r="T218"/>
      <c r="U218"/>
      <c r="V218"/>
      <c r="W218"/>
      <c r="X218"/>
    </row>
    <row r="219" spans="1:24" s="9" customFormat="1" ht="25.5" x14ac:dyDescent="0.25">
      <c r="A219" s="169" t="s">
        <v>1244</v>
      </c>
      <c r="B219" s="98" t="s">
        <v>418</v>
      </c>
      <c r="C219" s="213" t="s">
        <v>419</v>
      </c>
      <c r="D219" s="214" t="s">
        <v>16</v>
      </c>
      <c r="E219" s="103">
        <v>1218.3</v>
      </c>
      <c r="F219" s="215"/>
      <c r="G219" s="170">
        <f t="shared" si="11"/>
        <v>0</v>
      </c>
      <c r="H219"/>
      <c r="I219"/>
      <c r="J219"/>
      <c r="K219"/>
      <c r="L219"/>
      <c r="M219"/>
      <c r="N219"/>
      <c r="O219"/>
      <c r="P219"/>
      <c r="Q219"/>
      <c r="R219"/>
      <c r="S219"/>
      <c r="T219"/>
      <c r="U219"/>
      <c r="V219"/>
      <c r="W219"/>
      <c r="X219"/>
    </row>
    <row r="220" spans="1:24" s="9" customFormat="1" x14ac:dyDescent="0.25">
      <c r="A220" s="169" t="s">
        <v>1245</v>
      </c>
      <c r="B220" s="98" t="s">
        <v>422</v>
      </c>
      <c r="C220" s="213" t="s">
        <v>423</v>
      </c>
      <c r="D220" s="214" t="s">
        <v>16</v>
      </c>
      <c r="E220" s="103">
        <v>120</v>
      </c>
      <c r="F220" s="215"/>
      <c r="G220" s="170">
        <f t="shared" si="11"/>
        <v>0</v>
      </c>
      <c r="H220"/>
      <c r="I220"/>
      <c r="J220"/>
      <c r="K220"/>
      <c r="L220"/>
      <c r="M220"/>
      <c r="N220"/>
      <c r="O220"/>
      <c r="P220"/>
      <c r="Q220"/>
      <c r="R220"/>
      <c r="S220"/>
      <c r="T220"/>
      <c r="U220"/>
      <c r="V220"/>
      <c r="W220"/>
      <c r="X220"/>
    </row>
    <row r="221" spans="1:24" s="9" customFormat="1" x14ac:dyDescent="0.25">
      <c r="A221" s="169" t="s">
        <v>1246</v>
      </c>
      <c r="B221" s="98" t="s">
        <v>424</v>
      </c>
      <c r="C221" s="213" t="s">
        <v>425</v>
      </c>
      <c r="D221" s="214" t="s">
        <v>16</v>
      </c>
      <c r="E221" s="103">
        <v>1039</v>
      </c>
      <c r="F221" s="215"/>
      <c r="G221" s="170">
        <f t="shared" si="11"/>
        <v>0</v>
      </c>
      <c r="H221"/>
      <c r="I221"/>
      <c r="J221"/>
      <c r="K221"/>
      <c r="L221"/>
      <c r="M221"/>
      <c r="N221"/>
      <c r="O221"/>
      <c r="P221"/>
      <c r="Q221"/>
      <c r="R221"/>
      <c r="S221"/>
      <c r="T221"/>
      <c r="U221"/>
      <c r="V221"/>
      <c r="W221"/>
      <c r="X221"/>
    </row>
    <row r="222" spans="1:24" s="9" customFormat="1" ht="25.5" x14ac:dyDescent="0.25">
      <c r="A222" s="169" t="s">
        <v>1247</v>
      </c>
      <c r="B222" s="98" t="s">
        <v>432</v>
      </c>
      <c r="C222" s="213" t="s">
        <v>433</v>
      </c>
      <c r="D222" s="214" t="s">
        <v>16</v>
      </c>
      <c r="E222" s="103">
        <v>250</v>
      </c>
      <c r="F222" s="215"/>
      <c r="G222" s="170">
        <f t="shared" si="11"/>
        <v>0</v>
      </c>
      <c r="H222"/>
      <c r="I222"/>
      <c r="J222"/>
      <c r="K222"/>
      <c r="L222"/>
      <c r="M222"/>
      <c r="N222"/>
      <c r="O222"/>
      <c r="P222"/>
      <c r="Q222"/>
      <c r="R222"/>
      <c r="S222"/>
      <c r="T222"/>
      <c r="U222"/>
      <c r="V222"/>
      <c r="W222"/>
      <c r="X222"/>
    </row>
    <row r="223" spans="1:24" s="9" customFormat="1" ht="25.5" x14ac:dyDescent="0.25">
      <c r="A223" s="169" t="s">
        <v>1248</v>
      </c>
      <c r="B223" s="98" t="s">
        <v>434</v>
      </c>
      <c r="C223" s="213" t="s">
        <v>435</v>
      </c>
      <c r="D223" s="214" t="s">
        <v>16</v>
      </c>
      <c r="E223" s="103">
        <v>211.2</v>
      </c>
      <c r="F223" s="215"/>
      <c r="G223" s="170">
        <f t="shared" si="11"/>
        <v>0</v>
      </c>
      <c r="H223"/>
      <c r="I223"/>
      <c r="J223"/>
      <c r="K223"/>
      <c r="L223"/>
      <c r="M223"/>
      <c r="N223"/>
      <c r="O223"/>
      <c r="P223"/>
      <c r="Q223"/>
      <c r="R223"/>
      <c r="S223"/>
      <c r="T223"/>
      <c r="U223"/>
      <c r="V223"/>
      <c r="W223"/>
      <c r="X223"/>
    </row>
    <row r="224" spans="1:24" s="9" customFormat="1" ht="25.5" x14ac:dyDescent="0.25">
      <c r="A224" s="169" t="s">
        <v>1249</v>
      </c>
      <c r="B224" s="98" t="s">
        <v>436</v>
      </c>
      <c r="C224" s="213" t="s">
        <v>437</v>
      </c>
      <c r="D224" s="214" t="s">
        <v>16</v>
      </c>
      <c r="E224" s="103">
        <v>91.2</v>
      </c>
      <c r="F224" s="215"/>
      <c r="G224" s="170">
        <f t="shared" si="11"/>
        <v>0</v>
      </c>
      <c r="H224"/>
      <c r="I224"/>
      <c r="J224"/>
      <c r="K224"/>
      <c r="L224"/>
      <c r="M224"/>
      <c r="N224"/>
      <c r="O224"/>
      <c r="P224"/>
      <c r="Q224"/>
      <c r="R224"/>
      <c r="S224"/>
      <c r="T224"/>
      <c r="U224"/>
      <c r="V224"/>
      <c r="W224"/>
      <c r="X224"/>
    </row>
    <row r="225" spans="1:24" s="9" customFormat="1" ht="25.5" x14ac:dyDescent="0.25">
      <c r="A225" s="169" t="s">
        <v>1250</v>
      </c>
      <c r="B225" s="98" t="s">
        <v>438</v>
      </c>
      <c r="C225" s="213" t="s">
        <v>439</v>
      </c>
      <c r="D225" s="214" t="s">
        <v>16</v>
      </c>
      <c r="E225" s="103">
        <v>91.2</v>
      </c>
      <c r="F225" s="215"/>
      <c r="G225" s="170">
        <f t="shared" si="11"/>
        <v>0</v>
      </c>
      <c r="H225"/>
      <c r="I225"/>
      <c r="J225"/>
      <c r="K225"/>
      <c r="L225"/>
      <c r="M225"/>
      <c r="N225"/>
      <c r="O225"/>
      <c r="P225"/>
      <c r="Q225"/>
      <c r="R225"/>
      <c r="S225"/>
      <c r="T225"/>
      <c r="U225"/>
      <c r="V225"/>
      <c r="W225"/>
      <c r="X225"/>
    </row>
    <row r="226" spans="1:24" s="9" customFormat="1" ht="25.5" x14ac:dyDescent="0.25">
      <c r="A226" s="169" t="s">
        <v>1251</v>
      </c>
      <c r="B226" s="98" t="s">
        <v>440</v>
      </c>
      <c r="C226" s="213" t="s">
        <v>441</v>
      </c>
      <c r="D226" s="214" t="s">
        <v>16</v>
      </c>
      <c r="E226" s="103">
        <v>91.2</v>
      </c>
      <c r="F226" s="215"/>
      <c r="G226" s="170">
        <f t="shared" si="11"/>
        <v>0</v>
      </c>
      <c r="H226"/>
      <c r="I226"/>
      <c r="J226"/>
      <c r="K226"/>
      <c r="L226"/>
      <c r="M226"/>
      <c r="N226"/>
      <c r="O226"/>
      <c r="P226"/>
      <c r="Q226"/>
      <c r="R226"/>
      <c r="S226"/>
      <c r="T226"/>
      <c r="U226"/>
      <c r="V226"/>
      <c r="W226"/>
      <c r="X226"/>
    </row>
    <row r="227" spans="1:24" s="9" customFormat="1" x14ac:dyDescent="0.25">
      <c r="A227" s="169" t="s">
        <v>1252</v>
      </c>
      <c r="B227" s="98" t="s">
        <v>442</v>
      </c>
      <c r="C227" s="213" t="s">
        <v>443</v>
      </c>
      <c r="D227" s="214" t="s">
        <v>0</v>
      </c>
      <c r="E227" s="103">
        <v>493</v>
      </c>
      <c r="F227" s="215"/>
      <c r="G227" s="170">
        <f t="shared" si="11"/>
        <v>0</v>
      </c>
      <c r="H227"/>
      <c r="I227"/>
      <c r="J227"/>
      <c r="K227"/>
      <c r="L227"/>
      <c r="M227"/>
      <c r="N227"/>
      <c r="O227"/>
      <c r="P227"/>
      <c r="Q227"/>
      <c r="R227"/>
      <c r="S227"/>
      <c r="T227"/>
      <c r="U227"/>
      <c r="V227"/>
      <c r="W227"/>
      <c r="X227"/>
    </row>
    <row r="228" spans="1:24" s="9" customFormat="1" x14ac:dyDescent="0.25">
      <c r="A228" s="169" t="s">
        <v>1253</v>
      </c>
      <c r="B228" s="98" t="s">
        <v>444</v>
      </c>
      <c r="C228" s="213" t="s">
        <v>445</v>
      </c>
      <c r="D228" s="214" t="s">
        <v>0</v>
      </c>
      <c r="E228" s="103">
        <v>1385</v>
      </c>
      <c r="F228" s="215"/>
      <c r="G228" s="170">
        <f t="shared" si="11"/>
        <v>0</v>
      </c>
      <c r="H228"/>
      <c r="I228"/>
      <c r="J228"/>
      <c r="K228"/>
      <c r="L228"/>
      <c r="M228"/>
      <c r="N228"/>
      <c r="O228"/>
      <c r="P228"/>
      <c r="Q228"/>
      <c r="R228"/>
      <c r="S228"/>
      <c r="T228"/>
      <c r="U228"/>
      <c r="V228"/>
      <c r="W228"/>
      <c r="X228"/>
    </row>
    <row r="229" spans="1:24" s="9" customFormat="1" x14ac:dyDescent="0.25">
      <c r="A229" s="169" t="s">
        <v>1254</v>
      </c>
      <c r="B229" s="98" t="s">
        <v>446</v>
      </c>
      <c r="C229" s="213" t="s">
        <v>447</v>
      </c>
      <c r="D229" s="214" t="s">
        <v>0</v>
      </c>
      <c r="E229" s="103">
        <v>72</v>
      </c>
      <c r="F229" s="215"/>
      <c r="G229" s="170">
        <f t="shared" si="11"/>
        <v>0</v>
      </c>
      <c r="H229"/>
      <c r="I229"/>
      <c r="J229"/>
      <c r="K229"/>
      <c r="L229"/>
      <c r="M229"/>
      <c r="N229"/>
      <c r="O229"/>
      <c r="P229"/>
      <c r="Q229"/>
      <c r="R229"/>
      <c r="S229"/>
      <c r="T229"/>
      <c r="U229"/>
      <c r="V229"/>
      <c r="W229"/>
      <c r="X229"/>
    </row>
    <row r="230" spans="1:24" s="9" customFormat="1" x14ac:dyDescent="0.25">
      <c r="A230" s="169" t="s">
        <v>1255</v>
      </c>
      <c r="B230" s="98" t="s">
        <v>448</v>
      </c>
      <c r="C230" s="213" t="s">
        <v>449</v>
      </c>
      <c r="D230" s="214" t="s">
        <v>0</v>
      </c>
      <c r="E230" s="103">
        <v>282</v>
      </c>
      <c r="F230" s="215"/>
      <c r="G230" s="170">
        <f t="shared" si="11"/>
        <v>0</v>
      </c>
      <c r="H230"/>
      <c r="I230"/>
      <c r="J230"/>
      <c r="K230"/>
      <c r="L230"/>
      <c r="M230"/>
      <c r="N230"/>
      <c r="O230"/>
      <c r="P230"/>
      <c r="Q230"/>
      <c r="R230"/>
      <c r="S230"/>
      <c r="T230"/>
      <c r="U230"/>
      <c r="V230"/>
      <c r="W230"/>
      <c r="X230"/>
    </row>
    <row r="231" spans="1:24" s="9" customFormat="1" x14ac:dyDescent="0.25">
      <c r="A231" s="169" t="s">
        <v>1256</v>
      </c>
      <c r="B231" s="98" t="s">
        <v>450</v>
      </c>
      <c r="C231" s="213" t="s">
        <v>451</v>
      </c>
      <c r="D231" s="214" t="s">
        <v>0</v>
      </c>
      <c r="E231" s="103">
        <v>60</v>
      </c>
      <c r="F231" s="215"/>
      <c r="G231" s="170">
        <f t="shared" si="11"/>
        <v>0</v>
      </c>
      <c r="H231"/>
      <c r="I231"/>
      <c r="J231"/>
      <c r="K231"/>
      <c r="L231"/>
      <c r="M231"/>
      <c r="N231"/>
      <c r="O231"/>
      <c r="P231"/>
      <c r="Q231"/>
      <c r="R231"/>
      <c r="S231"/>
      <c r="T231"/>
      <c r="U231"/>
      <c r="V231"/>
      <c r="W231"/>
      <c r="X231"/>
    </row>
    <row r="232" spans="1:24" s="9" customFormat="1" x14ac:dyDescent="0.25">
      <c r="A232" s="169" t="s">
        <v>1257</v>
      </c>
      <c r="B232" s="98" t="s">
        <v>452</v>
      </c>
      <c r="C232" s="213" t="s">
        <v>453</v>
      </c>
      <c r="D232" s="214" t="s">
        <v>0</v>
      </c>
      <c r="E232" s="103">
        <v>60</v>
      </c>
      <c r="F232" s="215"/>
      <c r="G232" s="170">
        <f t="shared" si="11"/>
        <v>0</v>
      </c>
      <c r="H232"/>
      <c r="I232"/>
      <c r="J232"/>
      <c r="K232"/>
      <c r="L232"/>
      <c r="M232"/>
      <c r="N232"/>
      <c r="O232"/>
      <c r="P232"/>
      <c r="Q232"/>
      <c r="R232"/>
      <c r="S232"/>
      <c r="T232"/>
      <c r="U232"/>
      <c r="V232"/>
      <c r="W232"/>
      <c r="X232"/>
    </row>
    <row r="233" spans="1:24" s="9" customFormat="1" x14ac:dyDescent="0.25">
      <c r="A233" s="169" t="s">
        <v>1258</v>
      </c>
      <c r="B233" s="98" t="s">
        <v>454</v>
      </c>
      <c r="C233" s="213" t="s">
        <v>455</v>
      </c>
      <c r="D233" s="214" t="s">
        <v>0</v>
      </c>
      <c r="E233" s="103">
        <v>60</v>
      </c>
      <c r="F233" s="215"/>
      <c r="G233" s="170">
        <f t="shared" si="11"/>
        <v>0</v>
      </c>
      <c r="H233"/>
      <c r="I233"/>
      <c r="J233"/>
      <c r="K233"/>
      <c r="L233"/>
      <c r="M233"/>
      <c r="N233"/>
      <c r="O233"/>
      <c r="P233"/>
      <c r="Q233"/>
      <c r="R233"/>
      <c r="S233"/>
      <c r="T233"/>
      <c r="U233"/>
      <c r="V233"/>
      <c r="W233"/>
      <c r="X233"/>
    </row>
    <row r="234" spans="1:24" s="9" customFormat="1" ht="25.5" x14ac:dyDescent="0.25">
      <c r="A234" s="169" t="s">
        <v>1259</v>
      </c>
      <c r="B234" s="98" t="s">
        <v>494</v>
      </c>
      <c r="C234" s="213" t="s">
        <v>495</v>
      </c>
      <c r="D234" s="214" t="s">
        <v>16</v>
      </c>
      <c r="E234" s="103">
        <v>158686.38</v>
      </c>
      <c r="F234" s="215"/>
      <c r="G234" s="170">
        <f t="shared" si="11"/>
        <v>0</v>
      </c>
      <c r="H234"/>
      <c r="I234"/>
      <c r="J234"/>
      <c r="K234"/>
      <c r="L234"/>
      <c r="M234"/>
      <c r="N234"/>
      <c r="O234"/>
      <c r="P234"/>
      <c r="Q234"/>
      <c r="R234"/>
      <c r="S234"/>
      <c r="T234"/>
      <c r="U234"/>
      <c r="V234"/>
      <c r="W234"/>
      <c r="X234"/>
    </row>
    <row r="235" spans="1:24" s="9" customFormat="1" ht="25.5" x14ac:dyDescent="0.25">
      <c r="A235" s="169" t="s">
        <v>1260</v>
      </c>
      <c r="B235" s="98" t="s">
        <v>496</v>
      </c>
      <c r="C235" s="213" t="s">
        <v>497</v>
      </c>
      <c r="D235" s="214" t="s">
        <v>16</v>
      </c>
      <c r="E235" s="103">
        <v>25386.03</v>
      </c>
      <c r="F235" s="215"/>
      <c r="G235" s="170">
        <f t="shared" si="11"/>
        <v>0</v>
      </c>
      <c r="H235"/>
      <c r="I235"/>
      <c r="J235"/>
      <c r="K235"/>
      <c r="L235"/>
      <c r="M235"/>
      <c r="N235"/>
      <c r="O235"/>
      <c r="P235"/>
      <c r="Q235"/>
      <c r="R235"/>
      <c r="S235"/>
      <c r="T235"/>
      <c r="U235"/>
      <c r="V235"/>
      <c r="W235"/>
      <c r="X235"/>
    </row>
    <row r="236" spans="1:24" s="9" customFormat="1" ht="25.5" x14ac:dyDescent="0.25">
      <c r="A236" s="169" t="s">
        <v>1261</v>
      </c>
      <c r="B236" s="98" t="s">
        <v>498</v>
      </c>
      <c r="C236" s="213" t="s">
        <v>499</v>
      </c>
      <c r="D236" s="214" t="s">
        <v>16</v>
      </c>
      <c r="E236" s="103">
        <v>27569.33</v>
      </c>
      <c r="F236" s="215"/>
      <c r="G236" s="170">
        <f t="shared" si="11"/>
        <v>0</v>
      </c>
      <c r="H236"/>
      <c r="I236"/>
      <c r="J236"/>
      <c r="K236"/>
      <c r="L236"/>
      <c r="M236"/>
      <c r="N236"/>
      <c r="O236"/>
      <c r="P236"/>
      <c r="Q236"/>
      <c r="R236"/>
      <c r="S236"/>
      <c r="T236"/>
      <c r="U236"/>
      <c r="V236"/>
      <c r="W236"/>
      <c r="X236"/>
    </row>
    <row r="237" spans="1:24" s="9" customFormat="1" ht="25.5" x14ac:dyDescent="0.25">
      <c r="A237" s="169" t="s">
        <v>1262</v>
      </c>
      <c r="B237" s="98" t="s">
        <v>500</v>
      </c>
      <c r="C237" s="213" t="s">
        <v>501</v>
      </c>
      <c r="D237" s="214" t="s">
        <v>16</v>
      </c>
      <c r="E237" s="103">
        <v>6812.8</v>
      </c>
      <c r="F237" s="215"/>
      <c r="G237" s="170">
        <f t="shared" si="11"/>
        <v>0</v>
      </c>
      <c r="H237"/>
      <c r="I237"/>
      <c r="J237"/>
      <c r="K237"/>
      <c r="L237"/>
      <c r="M237"/>
      <c r="N237"/>
      <c r="O237"/>
      <c r="P237"/>
      <c r="Q237"/>
      <c r="R237"/>
      <c r="S237"/>
      <c r="T237"/>
      <c r="U237"/>
      <c r="V237"/>
      <c r="W237"/>
      <c r="X237"/>
    </row>
    <row r="238" spans="1:24" s="9" customFormat="1" x14ac:dyDescent="0.25">
      <c r="A238" s="169" t="s">
        <v>1263</v>
      </c>
      <c r="B238" s="98" t="s">
        <v>460</v>
      </c>
      <c r="C238" s="213" t="s">
        <v>461</v>
      </c>
      <c r="D238" s="214" t="s">
        <v>0</v>
      </c>
      <c r="E238" s="103">
        <v>2800</v>
      </c>
      <c r="F238" s="215"/>
      <c r="G238" s="170">
        <f t="shared" si="11"/>
        <v>0</v>
      </c>
      <c r="H238"/>
      <c r="I238"/>
      <c r="J238"/>
      <c r="K238"/>
      <c r="L238"/>
      <c r="M238"/>
      <c r="N238"/>
      <c r="O238"/>
      <c r="P238"/>
      <c r="Q238"/>
      <c r="R238"/>
      <c r="S238"/>
      <c r="T238"/>
      <c r="U238"/>
      <c r="V238"/>
      <c r="W238"/>
      <c r="X238"/>
    </row>
    <row r="239" spans="1:24" s="9" customFormat="1" x14ac:dyDescent="0.25">
      <c r="A239" s="169" t="s">
        <v>1264</v>
      </c>
      <c r="B239" s="98" t="s">
        <v>462</v>
      </c>
      <c r="C239" s="213" t="s">
        <v>463</v>
      </c>
      <c r="D239" s="214" t="s">
        <v>0</v>
      </c>
      <c r="E239" s="103">
        <v>2630</v>
      </c>
      <c r="F239" s="215"/>
      <c r="G239" s="170">
        <f t="shared" si="11"/>
        <v>0</v>
      </c>
      <c r="H239"/>
      <c r="I239"/>
      <c r="J239"/>
      <c r="K239"/>
      <c r="L239"/>
      <c r="M239"/>
      <c r="N239"/>
      <c r="O239"/>
      <c r="P239"/>
      <c r="Q239"/>
      <c r="R239"/>
      <c r="S239"/>
      <c r="T239"/>
      <c r="U239"/>
      <c r="V239"/>
      <c r="W239"/>
      <c r="X239"/>
    </row>
    <row r="240" spans="1:24" s="9" customFormat="1" x14ac:dyDescent="0.25">
      <c r="A240" s="169" t="s">
        <v>1265</v>
      </c>
      <c r="B240" s="98" t="s">
        <v>464</v>
      </c>
      <c r="C240" s="213" t="s">
        <v>465</v>
      </c>
      <c r="D240" s="214" t="s">
        <v>0</v>
      </c>
      <c r="E240" s="103">
        <v>350</v>
      </c>
      <c r="F240" s="215"/>
      <c r="G240" s="170">
        <f t="shared" si="11"/>
        <v>0</v>
      </c>
      <c r="H240"/>
      <c r="I240"/>
      <c r="J240"/>
      <c r="K240"/>
      <c r="L240"/>
      <c r="M240"/>
      <c r="N240"/>
      <c r="O240"/>
      <c r="P240"/>
      <c r="Q240"/>
      <c r="R240"/>
      <c r="S240"/>
      <c r="T240"/>
      <c r="U240"/>
      <c r="V240"/>
      <c r="W240"/>
      <c r="X240"/>
    </row>
    <row r="241" spans="1:24" s="9" customFormat="1" x14ac:dyDescent="0.25">
      <c r="A241" s="169" t="s">
        <v>1266</v>
      </c>
      <c r="B241" s="98" t="s">
        <v>466</v>
      </c>
      <c r="C241" s="213" t="s">
        <v>467</v>
      </c>
      <c r="D241" s="214" t="s">
        <v>0</v>
      </c>
      <c r="E241" s="103">
        <v>200</v>
      </c>
      <c r="F241" s="215"/>
      <c r="G241" s="170">
        <f t="shared" si="11"/>
        <v>0</v>
      </c>
      <c r="H241"/>
      <c r="I241"/>
      <c r="J241"/>
      <c r="K241"/>
      <c r="L241"/>
      <c r="M241"/>
      <c r="N241"/>
      <c r="O241"/>
      <c r="P241"/>
      <c r="Q241"/>
      <c r="R241"/>
      <c r="S241"/>
      <c r="T241"/>
      <c r="U241"/>
      <c r="V241"/>
      <c r="W241"/>
      <c r="X241"/>
    </row>
    <row r="242" spans="1:24" s="9" customFormat="1" x14ac:dyDescent="0.25">
      <c r="A242" s="169" t="s">
        <v>1267</v>
      </c>
      <c r="B242" s="98" t="s">
        <v>468</v>
      </c>
      <c r="C242" s="213" t="s">
        <v>469</v>
      </c>
      <c r="D242" s="214" t="s">
        <v>0</v>
      </c>
      <c r="E242" s="103">
        <v>100</v>
      </c>
      <c r="F242" s="215"/>
      <c r="G242" s="170">
        <f t="shared" si="11"/>
        <v>0</v>
      </c>
      <c r="H242"/>
      <c r="I242"/>
      <c r="J242"/>
      <c r="K242"/>
      <c r="L242"/>
      <c r="M242"/>
      <c r="N242"/>
      <c r="O242"/>
      <c r="P242"/>
      <c r="Q242"/>
      <c r="R242"/>
      <c r="S242"/>
      <c r="T242"/>
      <c r="U242"/>
      <c r="V242"/>
      <c r="W242"/>
      <c r="X242"/>
    </row>
    <row r="243" spans="1:24" s="9" customFormat="1" ht="25.5" x14ac:dyDescent="0.25">
      <c r="A243" s="169" t="s">
        <v>1268</v>
      </c>
      <c r="B243" s="98" t="s">
        <v>502</v>
      </c>
      <c r="C243" s="213" t="s">
        <v>503</v>
      </c>
      <c r="D243" s="214" t="s">
        <v>16</v>
      </c>
      <c r="E243" s="103">
        <v>900</v>
      </c>
      <c r="F243" s="215"/>
      <c r="G243" s="170">
        <f t="shared" ref="G243:G306" si="12">ROUND(E243*F243,2)</f>
        <v>0</v>
      </c>
      <c r="H243"/>
      <c r="I243"/>
      <c r="J243"/>
      <c r="K243"/>
      <c r="L243"/>
      <c r="M243"/>
      <c r="N243"/>
      <c r="O243"/>
      <c r="P243"/>
      <c r="Q243"/>
      <c r="R243"/>
      <c r="S243"/>
      <c r="T243"/>
      <c r="U243"/>
      <c r="V243"/>
      <c r="W243"/>
      <c r="X243"/>
    </row>
    <row r="244" spans="1:24" s="9" customFormat="1" ht="25.5" x14ac:dyDescent="0.25">
      <c r="A244" s="169" t="s">
        <v>1269</v>
      </c>
      <c r="B244" s="98" t="s">
        <v>504</v>
      </c>
      <c r="C244" s="213" t="s">
        <v>505</v>
      </c>
      <c r="D244" s="214" t="s">
        <v>16</v>
      </c>
      <c r="E244" s="103">
        <v>790</v>
      </c>
      <c r="F244" s="215"/>
      <c r="G244" s="170">
        <f t="shared" si="12"/>
        <v>0</v>
      </c>
      <c r="H244"/>
      <c r="I244"/>
      <c r="J244"/>
      <c r="K244"/>
      <c r="L244"/>
      <c r="M244"/>
      <c r="N244"/>
      <c r="O244"/>
      <c r="P244"/>
      <c r="Q244"/>
      <c r="R244"/>
      <c r="S244"/>
      <c r="T244"/>
      <c r="U244"/>
      <c r="V244"/>
      <c r="W244"/>
      <c r="X244"/>
    </row>
    <row r="245" spans="1:24" s="9" customFormat="1" ht="25.5" x14ac:dyDescent="0.25">
      <c r="A245" s="169" t="s">
        <v>1270</v>
      </c>
      <c r="B245" s="98" t="s">
        <v>506</v>
      </c>
      <c r="C245" s="213" t="s">
        <v>507</v>
      </c>
      <c r="D245" s="214" t="s">
        <v>16</v>
      </c>
      <c r="E245" s="103">
        <v>800</v>
      </c>
      <c r="F245" s="215"/>
      <c r="G245" s="170">
        <f t="shared" si="12"/>
        <v>0</v>
      </c>
      <c r="H245"/>
      <c r="I245"/>
      <c r="J245"/>
      <c r="K245"/>
      <c r="L245"/>
      <c r="M245"/>
      <c r="N245"/>
      <c r="O245"/>
      <c r="P245"/>
      <c r="Q245"/>
      <c r="R245"/>
      <c r="S245"/>
      <c r="T245"/>
      <c r="U245"/>
      <c r="V245"/>
      <c r="W245"/>
      <c r="X245"/>
    </row>
    <row r="246" spans="1:24" s="9" customFormat="1" ht="25.5" x14ac:dyDescent="0.25">
      <c r="A246" s="169" t="s">
        <v>1271</v>
      </c>
      <c r="B246" s="98" t="s">
        <v>510</v>
      </c>
      <c r="C246" s="213" t="s">
        <v>511</v>
      </c>
      <c r="D246" s="214" t="s">
        <v>16</v>
      </c>
      <c r="E246" s="103">
        <v>335</v>
      </c>
      <c r="F246" s="215"/>
      <c r="G246" s="170">
        <f t="shared" si="12"/>
        <v>0</v>
      </c>
      <c r="H246"/>
      <c r="I246"/>
      <c r="J246"/>
      <c r="K246"/>
      <c r="L246"/>
      <c r="M246"/>
      <c r="N246"/>
      <c r="O246"/>
      <c r="P246"/>
      <c r="Q246"/>
      <c r="R246"/>
      <c r="S246"/>
      <c r="T246"/>
      <c r="U246"/>
      <c r="V246"/>
      <c r="W246"/>
      <c r="X246"/>
    </row>
    <row r="247" spans="1:24" s="9" customFormat="1" ht="25.5" x14ac:dyDescent="0.25">
      <c r="A247" s="169" t="s">
        <v>1272</v>
      </c>
      <c r="B247" s="98" t="s">
        <v>512</v>
      </c>
      <c r="C247" s="213" t="s">
        <v>513</v>
      </c>
      <c r="D247" s="214" t="s">
        <v>16</v>
      </c>
      <c r="E247" s="103">
        <v>1041</v>
      </c>
      <c r="F247" s="215"/>
      <c r="G247" s="170">
        <f t="shared" si="12"/>
        <v>0</v>
      </c>
      <c r="H247"/>
      <c r="I247"/>
      <c r="J247"/>
      <c r="K247"/>
      <c r="L247"/>
      <c r="M247"/>
      <c r="N247"/>
      <c r="O247"/>
      <c r="P247"/>
      <c r="Q247"/>
      <c r="R247"/>
      <c r="S247"/>
      <c r="T247"/>
      <c r="U247"/>
      <c r="V247"/>
      <c r="W247"/>
      <c r="X247"/>
    </row>
    <row r="248" spans="1:24" s="9" customFormat="1" ht="25.5" x14ac:dyDescent="0.25">
      <c r="A248" s="169" t="s">
        <v>1273</v>
      </c>
      <c r="B248" s="98" t="s">
        <v>520</v>
      </c>
      <c r="C248" s="213" t="s">
        <v>521</v>
      </c>
      <c r="D248" s="214" t="s">
        <v>16</v>
      </c>
      <c r="E248" s="103">
        <v>1460</v>
      </c>
      <c r="F248" s="215"/>
      <c r="G248" s="170">
        <f t="shared" si="12"/>
        <v>0</v>
      </c>
      <c r="H248"/>
      <c r="I248"/>
      <c r="J248"/>
      <c r="K248"/>
      <c r="L248"/>
      <c r="M248"/>
      <c r="N248"/>
      <c r="O248"/>
      <c r="P248"/>
      <c r="Q248"/>
      <c r="R248"/>
      <c r="S248"/>
      <c r="T248"/>
      <c r="U248"/>
      <c r="V248"/>
      <c r="W248"/>
      <c r="X248"/>
    </row>
    <row r="249" spans="1:24" s="9" customFormat="1" ht="25.5" x14ac:dyDescent="0.25">
      <c r="A249" s="169" t="s">
        <v>1274</v>
      </c>
      <c r="B249" s="98" t="s">
        <v>522</v>
      </c>
      <c r="C249" s="213" t="s">
        <v>523</v>
      </c>
      <c r="D249" s="214" t="s">
        <v>16</v>
      </c>
      <c r="E249" s="103">
        <v>516</v>
      </c>
      <c r="F249" s="215"/>
      <c r="G249" s="170">
        <f t="shared" si="12"/>
        <v>0</v>
      </c>
      <c r="H249"/>
      <c r="I249"/>
      <c r="J249"/>
      <c r="K249"/>
      <c r="L249"/>
      <c r="M249"/>
      <c r="N249"/>
      <c r="O249"/>
      <c r="P249"/>
      <c r="Q249"/>
      <c r="R249"/>
      <c r="S249"/>
      <c r="T249"/>
      <c r="U249"/>
      <c r="V249"/>
      <c r="W249"/>
      <c r="X249"/>
    </row>
    <row r="250" spans="1:24" s="9" customFormat="1" x14ac:dyDescent="0.25">
      <c r="A250" s="169" t="s">
        <v>1275</v>
      </c>
      <c r="B250" s="98" t="s">
        <v>532</v>
      </c>
      <c r="C250" s="213" t="s">
        <v>533</v>
      </c>
      <c r="D250" s="214" t="s">
        <v>0</v>
      </c>
      <c r="E250" s="103">
        <v>400</v>
      </c>
      <c r="F250" s="215"/>
      <c r="G250" s="170">
        <f t="shared" si="12"/>
        <v>0</v>
      </c>
      <c r="H250"/>
      <c r="I250"/>
      <c r="J250"/>
      <c r="K250"/>
      <c r="L250"/>
      <c r="M250"/>
      <c r="N250"/>
      <c r="O250"/>
      <c r="P250"/>
      <c r="Q250"/>
      <c r="R250"/>
      <c r="S250"/>
      <c r="T250"/>
      <c r="U250"/>
      <c r="V250"/>
      <c r="W250"/>
      <c r="X250"/>
    </row>
    <row r="251" spans="1:24" s="9" customFormat="1" x14ac:dyDescent="0.25">
      <c r="A251" s="169" t="s">
        <v>1276</v>
      </c>
      <c r="B251" s="98" t="s">
        <v>534</v>
      </c>
      <c r="C251" s="213" t="s">
        <v>535</v>
      </c>
      <c r="D251" s="214" t="s">
        <v>0</v>
      </c>
      <c r="E251" s="103">
        <v>150</v>
      </c>
      <c r="F251" s="215"/>
      <c r="G251" s="170">
        <f t="shared" si="12"/>
        <v>0</v>
      </c>
      <c r="H251"/>
      <c r="I251"/>
      <c r="J251"/>
      <c r="K251"/>
      <c r="L251"/>
      <c r="M251"/>
      <c r="N251"/>
      <c r="O251"/>
      <c r="P251"/>
      <c r="Q251"/>
      <c r="R251"/>
      <c r="S251"/>
      <c r="T251"/>
      <c r="U251"/>
      <c r="V251"/>
      <c r="W251"/>
      <c r="X251"/>
    </row>
    <row r="252" spans="1:24" s="9" customFormat="1" x14ac:dyDescent="0.25">
      <c r="A252" s="169" t="s">
        <v>1277</v>
      </c>
      <c r="B252" s="98" t="s">
        <v>536</v>
      </c>
      <c r="C252" s="213" t="s">
        <v>1805</v>
      </c>
      <c r="D252" s="214" t="s">
        <v>0</v>
      </c>
      <c r="E252" s="103">
        <v>457</v>
      </c>
      <c r="F252" s="215"/>
      <c r="G252" s="170">
        <f t="shared" si="12"/>
        <v>0</v>
      </c>
      <c r="H252"/>
      <c r="I252"/>
      <c r="J252"/>
      <c r="K252"/>
      <c r="L252"/>
      <c r="M252"/>
      <c r="N252"/>
      <c r="O252"/>
      <c r="P252"/>
      <c r="Q252"/>
      <c r="R252"/>
      <c r="S252"/>
      <c r="T252"/>
      <c r="U252"/>
      <c r="V252"/>
      <c r="W252"/>
      <c r="X252"/>
    </row>
    <row r="253" spans="1:24" s="9" customFormat="1" x14ac:dyDescent="0.25">
      <c r="A253" s="169" t="s">
        <v>1278</v>
      </c>
      <c r="B253" s="98" t="s">
        <v>537</v>
      </c>
      <c r="C253" s="213" t="s">
        <v>538</v>
      </c>
      <c r="D253" s="214" t="s">
        <v>0</v>
      </c>
      <c r="E253" s="103">
        <v>7</v>
      </c>
      <c r="F253" s="215"/>
      <c r="G253" s="170">
        <f t="shared" si="12"/>
        <v>0</v>
      </c>
      <c r="H253"/>
      <c r="I253"/>
      <c r="J253"/>
      <c r="K253"/>
      <c r="L253"/>
      <c r="M253"/>
      <c r="N253"/>
      <c r="O253"/>
      <c r="P253"/>
      <c r="Q253"/>
      <c r="R253"/>
      <c r="S253"/>
      <c r="T253"/>
      <c r="U253"/>
      <c r="V253"/>
      <c r="W253"/>
      <c r="X253"/>
    </row>
    <row r="254" spans="1:24" s="9" customFormat="1" x14ac:dyDescent="0.25">
      <c r="A254" s="169" t="s">
        <v>1279</v>
      </c>
      <c r="B254" s="98" t="s">
        <v>539</v>
      </c>
      <c r="C254" s="213" t="s">
        <v>540</v>
      </c>
      <c r="D254" s="214" t="s">
        <v>0</v>
      </c>
      <c r="E254" s="103">
        <v>4</v>
      </c>
      <c r="F254" s="215"/>
      <c r="G254" s="170">
        <f t="shared" si="12"/>
        <v>0</v>
      </c>
      <c r="H254"/>
      <c r="I254"/>
      <c r="J254"/>
      <c r="K254"/>
      <c r="L254"/>
      <c r="M254"/>
      <c r="N254"/>
      <c r="O254"/>
      <c r="P254"/>
      <c r="Q254"/>
      <c r="R254"/>
      <c r="S254"/>
      <c r="T254"/>
      <c r="U254"/>
      <c r="V254"/>
      <c r="W254"/>
      <c r="X254"/>
    </row>
    <row r="255" spans="1:24" s="9" customFormat="1" ht="25.5" x14ac:dyDescent="0.25">
      <c r="A255" s="169" t="s">
        <v>1280</v>
      </c>
      <c r="B255" s="98" t="s">
        <v>545</v>
      </c>
      <c r="C255" s="213" t="s">
        <v>546</v>
      </c>
      <c r="D255" s="214" t="s">
        <v>0</v>
      </c>
      <c r="E255" s="103">
        <v>8</v>
      </c>
      <c r="F255" s="215"/>
      <c r="G255" s="170">
        <f t="shared" si="12"/>
        <v>0</v>
      </c>
      <c r="H255"/>
      <c r="I255"/>
      <c r="J255"/>
      <c r="K255"/>
      <c r="L255"/>
      <c r="M255"/>
      <c r="N255"/>
      <c r="O255"/>
      <c r="P255"/>
      <c r="Q255"/>
      <c r="R255"/>
      <c r="S255"/>
      <c r="T255"/>
      <c r="U255"/>
      <c r="V255"/>
      <c r="W255"/>
      <c r="X255"/>
    </row>
    <row r="256" spans="1:24" s="9" customFormat="1" x14ac:dyDescent="0.25">
      <c r="A256" s="169" t="s">
        <v>1281</v>
      </c>
      <c r="B256" s="98" t="s">
        <v>547</v>
      </c>
      <c r="C256" s="213" t="s">
        <v>548</v>
      </c>
      <c r="D256" s="214" t="s">
        <v>18</v>
      </c>
      <c r="E256" s="103">
        <v>16</v>
      </c>
      <c r="F256" s="215"/>
      <c r="G256" s="170">
        <f t="shared" si="12"/>
        <v>0</v>
      </c>
      <c r="H256"/>
      <c r="I256"/>
      <c r="J256"/>
      <c r="K256"/>
      <c r="L256"/>
      <c r="M256"/>
      <c r="N256"/>
      <c r="O256"/>
      <c r="P256"/>
      <c r="Q256"/>
      <c r="R256"/>
      <c r="S256"/>
      <c r="T256"/>
      <c r="U256"/>
      <c r="V256"/>
      <c r="W256"/>
      <c r="X256"/>
    </row>
    <row r="257" spans="1:24" s="9" customFormat="1" x14ac:dyDescent="0.25">
      <c r="A257" s="169" t="s">
        <v>1282</v>
      </c>
      <c r="B257" s="98" t="s">
        <v>549</v>
      </c>
      <c r="C257" s="213" t="s">
        <v>550</v>
      </c>
      <c r="D257" s="214" t="s">
        <v>0</v>
      </c>
      <c r="E257" s="103">
        <v>176</v>
      </c>
      <c r="F257" s="215"/>
      <c r="G257" s="170">
        <f t="shared" si="12"/>
        <v>0</v>
      </c>
      <c r="H257"/>
      <c r="I257"/>
      <c r="J257"/>
      <c r="K257"/>
      <c r="L257"/>
      <c r="M257"/>
      <c r="N257"/>
      <c r="O257"/>
      <c r="P257"/>
      <c r="Q257"/>
      <c r="R257"/>
      <c r="S257"/>
      <c r="T257"/>
      <c r="U257"/>
      <c r="V257"/>
      <c r="W257"/>
      <c r="X257"/>
    </row>
    <row r="258" spans="1:24" s="9" customFormat="1" x14ac:dyDescent="0.25">
      <c r="A258" s="169" t="s">
        <v>1283</v>
      </c>
      <c r="B258" s="98" t="s">
        <v>551</v>
      </c>
      <c r="C258" s="213" t="s">
        <v>552</v>
      </c>
      <c r="D258" s="214" t="s">
        <v>0</v>
      </c>
      <c r="E258" s="103">
        <v>168</v>
      </c>
      <c r="F258" s="215"/>
      <c r="G258" s="170">
        <f t="shared" si="12"/>
        <v>0</v>
      </c>
      <c r="H258"/>
      <c r="I258"/>
      <c r="J258"/>
      <c r="K258"/>
      <c r="L258"/>
      <c r="M258"/>
      <c r="N258"/>
      <c r="O258"/>
      <c r="P258"/>
      <c r="Q258"/>
      <c r="R258"/>
      <c r="S258"/>
      <c r="T258"/>
      <c r="U258"/>
      <c r="V258"/>
      <c r="W258"/>
      <c r="X258"/>
    </row>
    <row r="259" spans="1:24" s="9" customFormat="1" x14ac:dyDescent="0.25">
      <c r="A259" s="169" t="s">
        <v>1284</v>
      </c>
      <c r="B259" s="98" t="s">
        <v>553</v>
      </c>
      <c r="C259" s="213" t="s">
        <v>554</v>
      </c>
      <c r="D259" s="214" t="s">
        <v>18</v>
      </c>
      <c r="E259" s="103">
        <v>537</v>
      </c>
      <c r="F259" s="215"/>
      <c r="G259" s="170">
        <f t="shared" si="12"/>
        <v>0</v>
      </c>
      <c r="H259"/>
      <c r="I259"/>
      <c r="J259"/>
      <c r="K259"/>
      <c r="L259"/>
      <c r="M259"/>
      <c r="N259"/>
      <c r="O259"/>
      <c r="P259"/>
      <c r="Q259"/>
      <c r="R259"/>
      <c r="S259"/>
      <c r="T259"/>
      <c r="U259"/>
      <c r="V259"/>
      <c r="W259"/>
      <c r="X259"/>
    </row>
    <row r="260" spans="1:24" s="9" customFormat="1" x14ac:dyDescent="0.25">
      <c r="A260" s="169" t="s">
        <v>1285</v>
      </c>
      <c r="B260" s="98" t="s">
        <v>555</v>
      </c>
      <c r="C260" s="213" t="s">
        <v>556</v>
      </c>
      <c r="D260" s="214" t="s">
        <v>18</v>
      </c>
      <c r="E260" s="103">
        <v>581</v>
      </c>
      <c r="F260" s="215"/>
      <c r="G260" s="170">
        <f t="shared" si="12"/>
        <v>0</v>
      </c>
      <c r="H260"/>
      <c r="I260"/>
      <c r="J260"/>
      <c r="K260"/>
      <c r="L260"/>
      <c r="M260"/>
      <c r="N260"/>
      <c r="O260"/>
      <c r="P260"/>
      <c r="Q260"/>
      <c r="R260"/>
      <c r="S260"/>
      <c r="T260"/>
      <c r="U260"/>
      <c r="V260"/>
      <c r="W260"/>
      <c r="X260"/>
    </row>
    <row r="261" spans="1:24" s="9" customFormat="1" x14ac:dyDescent="0.25">
      <c r="A261" s="169" t="s">
        <v>1286</v>
      </c>
      <c r="B261" s="98" t="s">
        <v>557</v>
      </c>
      <c r="C261" s="213" t="s">
        <v>558</v>
      </c>
      <c r="D261" s="214" t="s">
        <v>18</v>
      </c>
      <c r="E261" s="103">
        <v>92</v>
      </c>
      <c r="F261" s="215"/>
      <c r="G261" s="170">
        <f t="shared" si="12"/>
        <v>0</v>
      </c>
      <c r="H261"/>
      <c r="I261"/>
      <c r="J261"/>
      <c r="K261"/>
      <c r="L261"/>
      <c r="M261"/>
      <c r="N261"/>
      <c r="O261"/>
      <c r="P261"/>
      <c r="Q261"/>
      <c r="R261"/>
      <c r="S261"/>
      <c r="T261"/>
      <c r="U261"/>
      <c r="V261"/>
      <c r="W261"/>
      <c r="X261"/>
    </row>
    <row r="262" spans="1:24" s="9" customFormat="1" x14ac:dyDescent="0.25">
      <c r="A262" s="169" t="s">
        <v>1287</v>
      </c>
      <c r="B262" s="98" t="s">
        <v>559</v>
      </c>
      <c r="C262" s="213" t="s">
        <v>560</v>
      </c>
      <c r="D262" s="214" t="s">
        <v>18</v>
      </c>
      <c r="E262" s="103">
        <v>120</v>
      </c>
      <c r="F262" s="215"/>
      <c r="G262" s="170">
        <f t="shared" si="12"/>
        <v>0</v>
      </c>
      <c r="H262"/>
      <c r="I262"/>
      <c r="J262"/>
      <c r="K262"/>
      <c r="L262"/>
      <c r="M262"/>
      <c r="N262"/>
      <c r="O262"/>
      <c r="P262"/>
      <c r="Q262"/>
      <c r="R262"/>
      <c r="S262"/>
      <c r="T262"/>
      <c r="U262"/>
      <c r="V262"/>
      <c r="W262"/>
      <c r="X262"/>
    </row>
    <row r="263" spans="1:24" s="9" customFormat="1" x14ac:dyDescent="0.25">
      <c r="A263" s="169" t="s">
        <v>1288</v>
      </c>
      <c r="B263" s="98" t="s">
        <v>561</v>
      </c>
      <c r="C263" s="213" t="s">
        <v>562</v>
      </c>
      <c r="D263" s="214" t="s">
        <v>18</v>
      </c>
      <c r="E263" s="103">
        <v>309</v>
      </c>
      <c r="F263" s="215"/>
      <c r="G263" s="170">
        <f t="shared" si="12"/>
        <v>0</v>
      </c>
      <c r="H263"/>
      <c r="I263"/>
      <c r="J263"/>
      <c r="K263"/>
      <c r="L263"/>
      <c r="M263"/>
      <c r="N263"/>
      <c r="O263"/>
      <c r="P263"/>
      <c r="Q263"/>
      <c r="R263"/>
      <c r="S263"/>
      <c r="T263"/>
      <c r="U263"/>
      <c r="V263"/>
      <c r="W263"/>
      <c r="X263"/>
    </row>
    <row r="264" spans="1:24" s="9" customFormat="1" x14ac:dyDescent="0.25">
      <c r="A264" s="169" t="s">
        <v>1289</v>
      </c>
      <c r="B264" s="98" t="s">
        <v>565</v>
      </c>
      <c r="C264" s="213" t="s">
        <v>566</v>
      </c>
      <c r="D264" s="214" t="s">
        <v>18</v>
      </c>
      <c r="E264" s="103">
        <v>15</v>
      </c>
      <c r="F264" s="215"/>
      <c r="G264" s="170">
        <f t="shared" si="12"/>
        <v>0</v>
      </c>
      <c r="H264"/>
      <c r="I264"/>
      <c r="J264"/>
      <c r="K264"/>
      <c r="L264"/>
      <c r="M264"/>
      <c r="N264"/>
      <c r="O264"/>
      <c r="P264"/>
      <c r="Q264"/>
      <c r="R264"/>
      <c r="S264"/>
      <c r="T264"/>
      <c r="U264"/>
      <c r="V264"/>
      <c r="W264"/>
      <c r="X264"/>
    </row>
    <row r="265" spans="1:24" s="9" customFormat="1" x14ac:dyDescent="0.25">
      <c r="A265" s="169" t="s">
        <v>1290</v>
      </c>
      <c r="B265" s="98" t="s">
        <v>567</v>
      </c>
      <c r="C265" s="213" t="s">
        <v>568</v>
      </c>
      <c r="D265" s="214" t="s">
        <v>18</v>
      </c>
      <c r="E265" s="103">
        <v>31</v>
      </c>
      <c r="F265" s="215"/>
      <c r="G265" s="170">
        <f t="shared" si="12"/>
        <v>0</v>
      </c>
      <c r="H265"/>
      <c r="I265"/>
      <c r="J265"/>
      <c r="K265"/>
      <c r="L265"/>
      <c r="M265"/>
      <c r="N265"/>
      <c r="O265"/>
      <c r="P265"/>
      <c r="Q265"/>
      <c r="R265"/>
      <c r="S265"/>
      <c r="T265"/>
      <c r="U265"/>
      <c r="V265"/>
      <c r="W265"/>
      <c r="X265"/>
    </row>
    <row r="266" spans="1:24" s="9" customFormat="1" x14ac:dyDescent="0.25">
      <c r="A266" s="169" t="s">
        <v>1291</v>
      </c>
      <c r="B266" s="98" t="s">
        <v>569</v>
      </c>
      <c r="C266" s="213" t="s">
        <v>570</v>
      </c>
      <c r="D266" s="214" t="s">
        <v>18</v>
      </c>
      <c r="E266" s="103">
        <v>95</v>
      </c>
      <c r="F266" s="215"/>
      <c r="G266" s="170">
        <f t="shared" si="12"/>
        <v>0</v>
      </c>
      <c r="H266"/>
      <c r="I266"/>
      <c r="J266"/>
      <c r="K266"/>
      <c r="L266"/>
      <c r="M266"/>
      <c r="N266"/>
      <c r="O266"/>
      <c r="P266"/>
      <c r="Q266"/>
      <c r="R266"/>
      <c r="S266"/>
      <c r="T266"/>
      <c r="U266"/>
      <c r="V266"/>
      <c r="W266"/>
      <c r="X266"/>
    </row>
    <row r="267" spans="1:24" s="9" customFormat="1" x14ac:dyDescent="0.25">
      <c r="A267" s="169" t="s">
        <v>1292</v>
      </c>
      <c r="B267" s="98" t="s">
        <v>573</v>
      </c>
      <c r="C267" s="213" t="s">
        <v>574</v>
      </c>
      <c r="D267" s="214" t="s">
        <v>18</v>
      </c>
      <c r="E267" s="103">
        <v>439</v>
      </c>
      <c r="F267" s="215"/>
      <c r="G267" s="170">
        <f t="shared" si="12"/>
        <v>0</v>
      </c>
      <c r="H267"/>
      <c r="I267"/>
      <c r="J267"/>
      <c r="K267"/>
      <c r="L267"/>
      <c r="M267"/>
      <c r="N267"/>
      <c r="O267"/>
      <c r="P267"/>
      <c r="Q267"/>
      <c r="R267"/>
      <c r="S267"/>
      <c r="T267"/>
      <c r="U267"/>
      <c r="V267"/>
      <c r="W267"/>
      <c r="X267"/>
    </row>
    <row r="268" spans="1:24" s="9" customFormat="1" x14ac:dyDescent="0.25">
      <c r="A268" s="169" t="s">
        <v>1293</v>
      </c>
      <c r="B268" s="98" t="s">
        <v>575</v>
      </c>
      <c r="C268" s="213" t="s">
        <v>576</v>
      </c>
      <c r="D268" s="214" t="s">
        <v>18</v>
      </c>
      <c r="E268" s="103">
        <v>600</v>
      </c>
      <c r="F268" s="215"/>
      <c r="G268" s="170">
        <f t="shared" si="12"/>
        <v>0</v>
      </c>
      <c r="H268"/>
      <c r="I268"/>
      <c r="J268"/>
      <c r="K268"/>
      <c r="L268"/>
      <c r="M268"/>
      <c r="N268"/>
      <c r="O268"/>
      <c r="P268"/>
      <c r="Q268"/>
      <c r="R268"/>
      <c r="S268"/>
      <c r="T268"/>
      <c r="U268"/>
      <c r="V268"/>
      <c r="W268"/>
      <c r="X268"/>
    </row>
    <row r="269" spans="1:24" s="9" customFormat="1" x14ac:dyDescent="0.25">
      <c r="A269" s="169" t="s">
        <v>1294</v>
      </c>
      <c r="B269" s="98" t="s">
        <v>577</v>
      </c>
      <c r="C269" s="213" t="s">
        <v>578</v>
      </c>
      <c r="D269" s="214" t="s">
        <v>18</v>
      </c>
      <c r="E269" s="103">
        <v>12</v>
      </c>
      <c r="F269" s="215"/>
      <c r="G269" s="170">
        <f t="shared" si="12"/>
        <v>0</v>
      </c>
      <c r="H269"/>
      <c r="I269"/>
      <c r="J269"/>
      <c r="K269"/>
      <c r="L269"/>
      <c r="M269"/>
      <c r="N269"/>
      <c r="O269"/>
      <c r="P269"/>
      <c r="Q269"/>
      <c r="R269"/>
      <c r="S269"/>
      <c r="T269"/>
      <c r="U269"/>
      <c r="V269"/>
      <c r="W269"/>
      <c r="X269"/>
    </row>
    <row r="270" spans="1:24" s="9" customFormat="1" x14ac:dyDescent="0.25">
      <c r="A270" s="169" t="s">
        <v>1295</v>
      </c>
      <c r="B270" s="98" t="s">
        <v>579</v>
      </c>
      <c r="C270" s="213" t="s">
        <v>580</v>
      </c>
      <c r="D270" s="214" t="s">
        <v>18</v>
      </c>
      <c r="E270" s="103">
        <v>16</v>
      </c>
      <c r="F270" s="215"/>
      <c r="G270" s="170">
        <f t="shared" si="12"/>
        <v>0</v>
      </c>
      <c r="H270"/>
      <c r="I270"/>
      <c r="J270"/>
      <c r="K270"/>
      <c r="L270"/>
      <c r="M270"/>
      <c r="N270"/>
      <c r="O270"/>
      <c r="P270"/>
      <c r="Q270"/>
      <c r="R270"/>
      <c r="S270"/>
      <c r="T270"/>
      <c r="U270"/>
      <c r="V270"/>
      <c r="W270"/>
      <c r="X270"/>
    </row>
    <row r="271" spans="1:24" s="9" customFormat="1" x14ac:dyDescent="0.25">
      <c r="A271" s="169" t="s">
        <v>1296</v>
      </c>
      <c r="B271" s="98" t="s">
        <v>581</v>
      </c>
      <c r="C271" s="213" t="s">
        <v>582</v>
      </c>
      <c r="D271" s="214" t="s">
        <v>0</v>
      </c>
      <c r="E271" s="103">
        <v>954</v>
      </c>
      <c r="F271" s="215"/>
      <c r="G271" s="170">
        <f t="shared" si="12"/>
        <v>0</v>
      </c>
      <c r="H271"/>
      <c r="I271"/>
      <c r="J271"/>
      <c r="K271"/>
      <c r="L271"/>
      <c r="M271"/>
      <c r="N271"/>
      <c r="O271"/>
      <c r="P271"/>
      <c r="Q271"/>
      <c r="R271"/>
      <c r="S271"/>
      <c r="T271"/>
      <c r="U271"/>
      <c r="V271"/>
      <c r="W271"/>
      <c r="X271"/>
    </row>
    <row r="272" spans="1:24" s="9" customFormat="1" x14ac:dyDescent="0.25">
      <c r="A272" s="169" t="s">
        <v>1297</v>
      </c>
      <c r="B272" s="98" t="s">
        <v>583</v>
      </c>
      <c r="C272" s="213" t="s">
        <v>584</v>
      </c>
      <c r="D272" s="214" t="s">
        <v>0</v>
      </c>
      <c r="E272" s="103">
        <v>469</v>
      </c>
      <c r="F272" s="215"/>
      <c r="G272" s="170">
        <f t="shared" si="12"/>
        <v>0</v>
      </c>
      <c r="H272"/>
      <c r="I272"/>
      <c r="J272"/>
      <c r="K272"/>
      <c r="L272"/>
      <c r="M272"/>
      <c r="N272"/>
      <c r="O272"/>
      <c r="P272"/>
      <c r="Q272"/>
      <c r="R272"/>
      <c r="S272"/>
      <c r="T272"/>
      <c r="U272"/>
      <c r="V272"/>
      <c r="W272"/>
      <c r="X272"/>
    </row>
    <row r="273" spans="1:24" s="9" customFormat="1" x14ac:dyDescent="0.25">
      <c r="A273" s="169" t="s">
        <v>1298</v>
      </c>
      <c r="B273" s="98" t="s">
        <v>585</v>
      </c>
      <c r="C273" s="213" t="s">
        <v>586</v>
      </c>
      <c r="D273" s="214" t="s">
        <v>0</v>
      </c>
      <c r="E273" s="103">
        <v>754</v>
      </c>
      <c r="F273" s="215"/>
      <c r="G273" s="170">
        <f t="shared" si="12"/>
        <v>0</v>
      </c>
      <c r="H273"/>
      <c r="I273"/>
      <c r="J273"/>
      <c r="K273"/>
      <c r="L273"/>
      <c r="M273"/>
      <c r="N273"/>
      <c r="O273"/>
      <c r="P273"/>
      <c r="Q273"/>
      <c r="R273"/>
      <c r="S273"/>
      <c r="T273"/>
      <c r="U273"/>
      <c r="V273"/>
      <c r="W273"/>
      <c r="X273"/>
    </row>
    <row r="274" spans="1:24" s="9" customFormat="1" ht="25.5" x14ac:dyDescent="0.25">
      <c r="A274" s="169" t="s">
        <v>1299</v>
      </c>
      <c r="B274" s="98" t="s">
        <v>595</v>
      </c>
      <c r="C274" s="213" t="s">
        <v>596</v>
      </c>
      <c r="D274" s="214" t="s">
        <v>0</v>
      </c>
      <c r="E274" s="103">
        <v>1578</v>
      </c>
      <c r="F274" s="215"/>
      <c r="G274" s="170">
        <f t="shared" si="12"/>
        <v>0</v>
      </c>
      <c r="H274"/>
      <c r="I274"/>
      <c r="J274"/>
      <c r="K274"/>
      <c r="L274"/>
      <c r="M274"/>
      <c r="N274"/>
      <c r="O274"/>
      <c r="P274"/>
      <c r="Q274"/>
      <c r="R274"/>
      <c r="S274"/>
      <c r="T274"/>
      <c r="U274"/>
      <c r="V274"/>
      <c r="W274"/>
      <c r="X274"/>
    </row>
    <row r="275" spans="1:24" s="9" customFormat="1" x14ac:dyDescent="0.25">
      <c r="A275" s="169" t="s">
        <v>1300</v>
      </c>
      <c r="B275" s="98" t="s">
        <v>597</v>
      </c>
      <c r="C275" s="213" t="s">
        <v>598</v>
      </c>
      <c r="D275" s="214" t="s">
        <v>0</v>
      </c>
      <c r="E275" s="103">
        <v>26</v>
      </c>
      <c r="F275" s="215"/>
      <c r="G275" s="170">
        <f t="shared" si="12"/>
        <v>0</v>
      </c>
      <c r="H275"/>
      <c r="I275"/>
      <c r="J275"/>
      <c r="K275"/>
      <c r="L275"/>
      <c r="M275"/>
      <c r="N275"/>
      <c r="O275"/>
      <c r="P275"/>
      <c r="Q275"/>
      <c r="R275"/>
      <c r="S275"/>
      <c r="T275"/>
      <c r="U275"/>
      <c r="V275"/>
      <c r="W275"/>
      <c r="X275"/>
    </row>
    <row r="276" spans="1:24" s="9" customFormat="1" x14ac:dyDescent="0.25">
      <c r="A276" s="169" t="s">
        <v>1301</v>
      </c>
      <c r="B276" s="98" t="s">
        <v>593</v>
      </c>
      <c r="C276" s="213" t="s">
        <v>594</v>
      </c>
      <c r="D276" s="214" t="s">
        <v>0</v>
      </c>
      <c r="E276" s="103">
        <v>1578</v>
      </c>
      <c r="F276" s="215"/>
      <c r="G276" s="170">
        <f t="shared" si="12"/>
        <v>0</v>
      </c>
      <c r="H276"/>
      <c r="I276"/>
      <c r="J276"/>
      <c r="K276"/>
      <c r="L276"/>
      <c r="M276"/>
      <c r="N276"/>
      <c r="O276"/>
      <c r="P276"/>
      <c r="Q276"/>
      <c r="R276"/>
      <c r="S276"/>
      <c r="T276"/>
      <c r="U276"/>
      <c r="V276"/>
      <c r="W276"/>
      <c r="X276"/>
    </row>
    <row r="277" spans="1:24" s="9" customFormat="1" x14ac:dyDescent="0.25">
      <c r="A277" s="169" t="s">
        <v>1302</v>
      </c>
      <c r="B277" s="98" t="s">
        <v>603</v>
      </c>
      <c r="C277" s="213" t="s">
        <v>604</v>
      </c>
      <c r="D277" s="214" t="s">
        <v>0</v>
      </c>
      <c r="E277" s="103">
        <v>71</v>
      </c>
      <c r="F277" s="215"/>
      <c r="G277" s="170">
        <f t="shared" si="12"/>
        <v>0</v>
      </c>
      <c r="H277"/>
      <c r="I277"/>
      <c r="J277"/>
      <c r="K277"/>
      <c r="L277"/>
      <c r="M277"/>
      <c r="N277"/>
      <c r="O277"/>
      <c r="P277"/>
      <c r="Q277"/>
      <c r="R277"/>
      <c r="S277"/>
      <c r="T277"/>
      <c r="U277"/>
      <c r="V277"/>
      <c r="W277"/>
      <c r="X277"/>
    </row>
    <row r="278" spans="1:24" s="9" customFormat="1" ht="25.5" x14ac:dyDescent="0.25">
      <c r="A278" s="169" t="s">
        <v>1303</v>
      </c>
      <c r="B278" s="98" t="s">
        <v>607</v>
      </c>
      <c r="C278" s="213" t="s">
        <v>1802</v>
      </c>
      <c r="D278" s="214" t="s">
        <v>0</v>
      </c>
      <c r="E278" s="103">
        <v>789</v>
      </c>
      <c r="F278" s="215"/>
      <c r="G278" s="170">
        <f t="shared" si="12"/>
        <v>0</v>
      </c>
      <c r="H278"/>
      <c r="I278"/>
      <c r="J278"/>
      <c r="K278"/>
      <c r="L278"/>
      <c r="M278"/>
      <c r="N278"/>
      <c r="O278"/>
      <c r="P278"/>
      <c r="Q278"/>
      <c r="R278"/>
      <c r="S278"/>
      <c r="T278"/>
      <c r="U278"/>
      <c r="V278"/>
      <c r="W278"/>
      <c r="X278"/>
    </row>
    <row r="279" spans="1:24" s="9" customFormat="1" ht="25.5" x14ac:dyDescent="0.25">
      <c r="A279" s="169" t="s">
        <v>1304</v>
      </c>
      <c r="B279" s="98" t="s">
        <v>610</v>
      </c>
      <c r="C279" s="213" t="s">
        <v>611</v>
      </c>
      <c r="D279" s="214" t="s">
        <v>0</v>
      </c>
      <c r="E279" s="103">
        <v>27</v>
      </c>
      <c r="F279" s="215"/>
      <c r="G279" s="170">
        <f t="shared" si="12"/>
        <v>0</v>
      </c>
      <c r="H279"/>
      <c r="I279"/>
      <c r="J279"/>
      <c r="K279"/>
      <c r="L279"/>
      <c r="M279"/>
      <c r="N279"/>
      <c r="O279"/>
      <c r="P279"/>
      <c r="Q279"/>
      <c r="R279"/>
      <c r="S279"/>
      <c r="T279"/>
      <c r="U279"/>
      <c r="V279"/>
      <c r="W279"/>
      <c r="X279"/>
    </row>
    <row r="280" spans="1:24" s="9" customFormat="1" ht="38.25" x14ac:dyDescent="0.25">
      <c r="A280" s="169" t="s">
        <v>1305</v>
      </c>
      <c r="B280" s="98" t="s">
        <v>608</v>
      </c>
      <c r="C280" s="213" t="s">
        <v>609</v>
      </c>
      <c r="D280" s="214" t="s">
        <v>0</v>
      </c>
      <c r="E280" s="103">
        <v>111</v>
      </c>
      <c r="F280" s="215"/>
      <c r="G280" s="170">
        <f t="shared" si="12"/>
        <v>0</v>
      </c>
      <c r="H280"/>
      <c r="I280"/>
      <c r="J280"/>
      <c r="K280"/>
      <c r="L280"/>
      <c r="M280"/>
      <c r="N280"/>
      <c r="O280"/>
      <c r="P280"/>
      <c r="Q280"/>
      <c r="R280"/>
      <c r="S280"/>
      <c r="T280"/>
      <c r="U280"/>
      <c r="V280"/>
      <c r="W280"/>
      <c r="X280"/>
    </row>
    <row r="281" spans="1:24" s="9" customFormat="1" ht="25.5" x14ac:dyDescent="0.25">
      <c r="A281" s="169" t="s">
        <v>1306</v>
      </c>
      <c r="B281" s="98" t="s">
        <v>601</v>
      </c>
      <c r="C281" s="213" t="s">
        <v>602</v>
      </c>
      <c r="D281" s="214" t="s">
        <v>0</v>
      </c>
      <c r="E281" s="103">
        <v>78</v>
      </c>
      <c r="F281" s="215"/>
      <c r="G281" s="170">
        <f t="shared" si="12"/>
        <v>0</v>
      </c>
      <c r="H281"/>
      <c r="I281"/>
      <c r="J281"/>
      <c r="K281"/>
      <c r="L281"/>
      <c r="M281"/>
      <c r="N281"/>
      <c r="O281"/>
      <c r="P281"/>
      <c r="Q281"/>
      <c r="R281"/>
      <c r="S281"/>
      <c r="T281"/>
      <c r="U281"/>
      <c r="V281"/>
      <c r="W281"/>
      <c r="X281"/>
    </row>
    <row r="282" spans="1:24" s="9" customFormat="1" ht="25.5" x14ac:dyDescent="0.25">
      <c r="A282" s="169" t="s">
        <v>1307</v>
      </c>
      <c r="B282" s="98" t="s">
        <v>813</v>
      </c>
      <c r="C282" s="213" t="s">
        <v>814</v>
      </c>
      <c r="D282" s="214" t="s">
        <v>0</v>
      </c>
      <c r="E282" s="103">
        <v>48</v>
      </c>
      <c r="F282" s="215"/>
      <c r="G282" s="170">
        <f t="shared" si="12"/>
        <v>0</v>
      </c>
      <c r="H282"/>
      <c r="I282"/>
      <c r="J282"/>
      <c r="K282"/>
      <c r="L282"/>
      <c r="M282"/>
      <c r="N282"/>
      <c r="O282"/>
      <c r="P282"/>
      <c r="Q282"/>
      <c r="R282"/>
      <c r="S282"/>
      <c r="T282"/>
      <c r="U282"/>
      <c r="V282"/>
      <c r="W282"/>
      <c r="X282"/>
    </row>
    <row r="283" spans="1:24" s="9" customFormat="1" x14ac:dyDescent="0.25">
      <c r="A283" s="169" t="s">
        <v>1308</v>
      </c>
      <c r="B283" s="100" t="s">
        <v>817</v>
      </c>
      <c r="C283" s="213" t="s">
        <v>818</v>
      </c>
      <c r="D283" s="214" t="s">
        <v>0</v>
      </c>
      <c r="E283" s="117">
        <v>170</v>
      </c>
      <c r="F283" s="215"/>
      <c r="G283" s="170">
        <f t="shared" si="12"/>
        <v>0</v>
      </c>
      <c r="H283"/>
      <c r="I283"/>
      <c r="J283"/>
      <c r="K283"/>
      <c r="L283"/>
      <c r="M283"/>
      <c r="N283"/>
      <c r="O283"/>
      <c r="P283"/>
      <c r="Q283"/>
      <c r="R283"/>
      <c r="S283"/>
      <c r="T283"/>
      <c r="U283"/>
      <c r="V283"/>
      <c r="W283"/>
      <c r="X283"/>
    </row>
    <row r="284" spans="1:24" s="9" customFormat="1" x14ac:dyDescent="0.25">
      <c r="A284" s="169" t="s">
        <v>1309</v>
      </c>
      <c r="B284" s="100" t="s">
        <v>490</v>
      </c>
      <c r="C284" s="213" t="s">
        <v>491</v>
      </c>
      <c r="D284" s="214" t="s">
        <v>16</v>
      </c>
      <c r="E284" s="117">
        <v>12200</v>
      </c>
      <c r="F284" s="215"/>
      <c r="G284" s="170">
        <f t="shared" si="12"/>
        <v>0</v>
      </c>
      <c r="H284"/>
      <c r="I284"/>
      <c r="J284"/>
      <c r="K284"/>
      <c r="L284"/>
      <c r="M284"/>
      <c r="N284"/>
      <c r="O284"/>
      <c r="P284"/>
      <c r="Q284"/>
      <c r="R284"/>
      <c r="S284"/>
      <c r="T284"/>
      <c r="U284"/>
      <c r="V284"/>
      <c r="W284"/>
      <c r="X284"/>
    </row>
    <row r="285" spans="1:24" s="9" customFormat="1" x14ac:dyDescent="0.25">
      <c r="A285" s="169" t="s">
        <v>1310</v>
      </c>
      <c r="B285" s="100" t="s">
        <v>819</v>
      </c>
      <c r="C285" s="213" t="s">
        <v>820</v>
      </c>
      <c r="D285" s="214" t="s">
        <v>0</v>
      </c>
      <c r="E285" s="117">
        <v>22</v>
      </c>
      <c r="F285" s="215"/>
      <c r="G285" s="170">
        <f t="shared" si="12"/>
        <v>0</v>
      </c>
      <c r="H285"/>
      <c r="I285"/>
      <c r="J285"/>
      <c r="K285"/>
      <c r="L285"/>
      <c r="M285"/>
      <c r="N285"/>
      <c r="O285"/>
      <c r="P285"/>
      <c r="Q285"/>
      <c r="R285"/>
      <c r="S285"/>
      <c r="T285"/>
      <c r="U285"/>
      <c r="V285"/>
      <c r="W285"/>
      <c r="X285"/>
    </row>
    <row r="286" spans="1:24" s="9" customFormat="1" x14ac:dyDescent="0.25">
      <c r="A286" s="169" t="s">
        <v>1311</v>
      </c>
      <c r="B286" s="100" t="s">
        <v>821</v>
      </c>
      <c r="C286" s="213" t="s">
        <v>822</v>
      </c>
      <c r="D286" s="214" t="s">
        <v>0</v>
      </c>
      <c r="E286" s="117">
        <v>30</v>
      </c>
      <c r="F286" s="215"/>
      <c r="G286" s="170">
        <f t="shared" si="12"/>
        <v>0</v>
      </c>
      <c r="H286"/>
      <c r="I286"/>
      <c r="J286"/>
      <c r="K286"/>
      <c r="L286"/>
      <c r="M286"/>
      <c r="N286"/>
      <c r="O286"/>
      <c r="P286"/>
      <c r="Q286"/>
      <c r="R286"/>
      <c r="S286"/>
      <c r="T286"/>
      <c r="U286"/>
      <c r="V286"/>
      <c r="W286"/>
      <c r="X286"/>
    </row>
    <row r="287" spans="1:24" s="9" customFormat="1" x14ac:dyDescent="0.25">
      <c r="A287" s="169" t="s">
        <v>1312</v>
      </c>
      <c r="B287" s="100" t="s">
        <v>823</v>
      </c>
      <c r="C287" s="213" t="s">
        <v>824</v>
      </c>
      <c r="D287" s="214" t="s">
        <v>0</v>
      </c>
      <c r="E287" s="117">
        <v>30</v>
      </c>
      <c r="F287" s="215"/>
      <c r="G287" s="170">
        <f t="shared" si="12"/>
        <v>0</v>
      </c>
      <c r="H287"/>
      <c r="I287"/>
      <c r="J287"/>
      <c r="K287"/>
      <c r="L287"/>
      <c r="M287"/>
      <c r="N287"/>
      <c r="O287"/>
      <c r="P287"/>
      <c r="Q287"/>
      <c r="R287"/>
      <c r="S287"/>
      <c r="T287"/>
      <c r="U287"/>
      <c r="V287"/>
      <c r="W287"/>
      <c r="X287"/>
    </row>
    <row r="288" spans="1:24" s="10" customFormat="1" x14ac:dyDescent="0.25">
      <c r="A288" s="169" t="s">
        <v>1468</v>
      </c>
      <c r="B288" s="100" t="s">
        <v>374</v>
      </c>
      <c r="C288" s="213" t="s">
        <v>375</v>
      </c>
      <c r="D288" s="214" t="s">
        <v>16</v>
      </c>
      <c r="E288" s="117">
        <v>150</v>
      </c>
      <c r="F288" s="215"/>
      <c r="G288" s="170">
        <f t="shared" si="12"/>
        <v>0</v>
      </c>
      <c r="H288"/>
      <c r="I288"/>
      <c r="J288"/>
      <c r="K288"/>
      <c r="L288"/>
      <c r="M288"/>
      <c r="N288"/>
      <c r="O288"/>
      <c r="P288"/>
      <c r="Q288"/>
      <c r="R288"/>
      <c r="S288"/>
      <c r="T288"/>
      <c r="U288"/>
      <c r="V288"/>
      <c r="W288"/>
      <c r="X288"/>
    </row>
    <row r="289" spans="1:24" s="10" customFormat="1" ht="25.5" x14ac:dyDescent="0.25">
      <c r="A289" s="169" t="s">
        <v>1469</v>
      </c>
      <c r="B289" s="100" t="s">
        <v>428</v>
      </c>
      <c r="C289" s="213" t="s">
        <v>429</v>
      </c>
      <c r="D289" s="214" t="s">
        <v>16</v>
      </c>
      <c r="E289" s="117">
        <v>300</v>
      </c>
      <c r="F289" s="215"/>
      <c r="G289" s="170">
        <f t="shared" si="12"/>
        <v>0</v>
      </c>
      <c r="H289"/>
      <c r="I289"/>
      <c r="J289"/>
      <c r="K289"/>
      <c r="L289"/>
      <c r="M289"/>
      <c r="N289"/>
      <c r="O289"/>
      <c r="P289"/>
      <c r="Q289"/>
      <c r="R289"/>
      <c r="S289"/>
      <c r="T289"/>
      <c r="U289"/>
      <c r="V289"/>
      <c r="W289"/>
      <c r="X289"/>
    </row>
    <row r="290" spans="1:24" s="10" customFormat="1" ht="25.5" x14ac:dyDescent="0.25">
      <c r="A290" s="169" t="s">
        <v>1470</v>
      </c>
      <c r="B290" s="100" t="s">
        <v>430</v>
      </c>
      <c r="C290" s="213" t="s">
        <v>431</v>
      </c>
      <c r="D290" s="214" t="s">
        <v>16</v>
      </c>
      <c r="E290" s="117">
        <v>300</v>
      </c>
      <c r="F290" s="215"/>
      <c r="G290" s="170">
        <f t="shared" si="12"/>
        <v>0</v>
      </c>
      <c r="H290"/>
      <c r="I290"/>
      <c r="J290"/>
      <c r="K290"/>
      <c r="L290"/>
      <c r="M290"/>
      <c r="N290"/>
      <c r="O290"/>
      <c r="P290"/>
      <c r="Q290"/>
      <c r="R290"/>
      <c r="S290"/>
      <c r="T290"/>
      <c r="U290"/>
      <c r="V290"/>
      <c r="W290"/>
      <c r="X290"/>
    </row>
    <row r="291" spans="1:24" s="10" customFormat="1" ht="25.5" x14ac:dyDescent="0.25">
      <c r="A291" s="169" t="s">
        <v>1471</v>
      </c>
      <c r="B291" s="100" t="s">
        <v>400</v>
      </c>
      <c r="C291" s="213" t="s">
        <v>401</v>
      </c>
      <c r="D291" s="214" t="s">
        <v>16</v>
      </c>
      <c r="E291" s="117">
        <v>1850</v>
      </c>
      <c r="F291" s="215"/>
      <c r="G291" s="170">
        <f t="shared" si="12"/>
        <v>0</v>
      </c>
      <c r="H291"/>
      <c r="I291"/>
      <c r="J291"/>
      <c r="K291"/>
      <c r="L291"/>
      <c r="M291"/>
      <c r="N291"/>
      <c r="O291"/>
      <c r="P291"/>
      <c r="Q291"/>
      <c r="R291"/>
      <c r="S291"/>
      <c r="T291"/>
      <c r="U291"/>
      <c r="V291"/>
      <c r="W291"/>
      <c r="X291"/>
    </row>
    <row r="292" spans="1:24" s="10" customFormat="1" x14ac:dyDescent="0.25">
      <c r="A292" s="169" t="s">
        <v>1472</v>
      </c>
      <c r="B292" s="100" t="s">
        <v>563</v>
      </c>
      <c r="C292" s="213" t="s">
        <v>564</v>
      </c>
      <c r="D292" s="214" t="s">
        <v>18</v>
      </c>
      <c r="E292" s="117">
        <v>30</v>
      </c>
      <c r="F292" s="215"/>
      <c r="G292" s="170">
        <f t="shared" si="12"/>
        <v>0</v>
      </c>
      <c r="H292"/>
      <c r="I292"/>
      <c r="J292"/>
      <c r="K292"/>
      <c r="L292"/>
      <c r="M292"/>
      <c r="N292"/>
      <c r="O292"/>
      <c r="P292"/>
      <c r="Q292"/>
      <c r="R292"/>
      <c r="S292"/>
      <c r="T292"/>
      <c r="U292"/>
      <c r="V292"/>
      <c r="W292"/>
      <c r="X292"/>
    </row>
    <row r="293" spans="1:24" s="10" customFormat="1" ht="25.5" x14ac:dyDescent="0.25">
      <c r="A293" s="169" t="s">
        <v>1473</v>
      </c>
      <c r="B293" s="100" t="s">
        <v>571</v>
      </c>
      <c r="C293" s="213" t="s">
        <v>572</v>
      </c>
      <c r="D293" s="214" t="s">
        <v>0</v>
      </c>
      <c r="E293" s="117">
        <v>8</v>
      </c>
      <c r="F293" s="215"/>
      <c r="G293" s="170">
        <f t="shared" si="12"/>
        <v>0</v>
      </c>
      <c r="H293"/>
      <c r="I293"/>
      <c r="J293"/>
      <c r="K293"/>
      <c r="L293"/>
      <c r="M293"/>
      <c r="N293"/>
      <c r="O293"/>
      <c r="P293"/>
      <c r="Q293"/>
      <c r="R293"/>
      <c r="S293"/>
      <c r="T293"/>
      <c r="U293"/>
      <c r="V293"/>
      <c r="W293"/>
      <c r="X293"/>
    </row>
    <row r="294" spans="1:24" s="10" customFormat="1" ht="38.25" x14ac:dyDescent="0.25">
      <c r="A294" s="169" t="s">
        <v>1474</v>
      </c>
      <c r="B294" s="100" t="s">
        <v>605</v>
      </c>
      <c r="C294" s="213" t="s">
        <v>606</v>
      </c>
      <c r="D294" s="214" t="s">
        <v>0</v>
      </c>
      <c r="E294" s="117">
        <v>150</v>
      </c>
      <c r="F294" s="215"/>
      <c r="G294" s="170">
        <f t="shared" si="12"/>
        <v>0</v>
      </c>
      <c r="H294"/>
      <c r="I294"/>
      <c r="J294"/>
      <c r="K294"/>
      <c r="L294"/>
      <c r="M294"/>
      <c r="N294"/>
      <c r="O294"/>
      <c r="P294"/>
      <c r="Q294"/>
      <c r="R294"/>
      <c r="S294"/>
      <c r="T294"/>
      <c r="U294"/>
      <c r="V294"/>
      <c r="W294"/>
      <c r="X294"/>
    </row>
    <row r="295" spans="1:24" s="10" customFormat="1" x14ac:dyDescent="0.25">
      <c r="A295" s="169" t="s">
        <v>1475</v>
      </c>
      <c r="B295" s="100" t="s">
        <v>599</v>
      </c>
      <c r="C295" s="213" t="s">
        <v>600</v>
      </c>
      <c r="D295" s="214" t="s">
        <v>0</v>
      </c>
      <c r="E295" s="117">
        <v>300</v>
      </c>
      <c r="F295" s="215"/>
      <c r="G295" s="170">
        <f t="shared" si="12"/>
        <v>0</v>
      </c>
      <c r="H295"/>
      <c r="I295"/>
      <c r="J295"/>
      <c r="K295"/>
      <c r="L295"/>
      <c r="M295"/>
      <c r="N295"/>
      <c r="O295"/>
      <c r="P295"/>
      <c r="Q295"/>
      <c r="R295"/>
      <c r="S295"/>
      <c r="T295"/>
      <c r="U295"/>
      <c r="V295"/>
      <c r="W295"/>
      <c r="X295"/>
    </row>
    <row r="296" spans="1:24" s="10" customFormat="1" x14ac:dyDescent="0.25">
      <c r="A296" s="169" t="s">
        <v>1476</v>
      </c>
      <c r="B296" s="100" t="s">
        <v>591</v>
      </c>
      <c r="C296" s="213" t="s">
        <v>592</v>
      </c>
      <c r="D296" s="214" t="s">
        <v>0</v>
      </c>
      <c r="E296" s="117">
        <v>630</v>
      </c>
      <c r="F296" s="215"/>
      <c r="G296" s="170">
        <f t="shared" si="12"/>
        <v>0</v>
      </c>
      <c r="H296"/>
      <c r="I296"/>
      <c r="J296"/>
      <c r="K296"/>
      <c r="L296"/>
      <c r="M296"/>
      <c r="N296"/>
      <c r="O296"/>
      <c r="P296"/>
      <c r="Q296"/>
      <c r="R296"/>
      <c r="S296"/>
      <c r="T296"/>
      <c r="U296"/>
      <c r="V296"/>
      <c r="W296"/>
      <c r="X296"/>
    </row>
    <row r="297" spans="1:24" s="10" customFormat="1" ht="25.5" x14ac:dyDescent="0.25">
      <c r="A297" s="169" t="s">
        <v>1477</v>
      </c>
      <c r="B297" s="100" t="s">
        <v>394</v>
      </c>
      <c r="C297" s="213" t="s">
        <v>395</v>
      </c>
      <c r="D297" s="214" t="s">
        <v>16</v>
      </c>
      <c r="E297" s="117">
        <v>600</v>
      </c>
      <c r="F297" s="215"/>
      <c r="G297" s="170">
        <f t="shared" si="12"/>
        <v>0</v>
      </c>
      <c r="H297"/>
      <c r="I297"/>
      <c r="J297"/>
      <c r="K297"/>
      <c r="L297"/>
      <c r="M297"/>
      <c r="N297"/>
      <c r="O297"/>
      <c r="P297"/>
      <c r="Q297"/>
      <c r="R297"/>
      <c r="S297"/>
      <c r="T297"/>
      <c r="U297"/>
      <c r="V297"/>
      <c r="W297"/>
      <c r="X297"/>
    </row>
    <row r="298" spans="1:24" s="10" customFormat="1" ht="25.5" x14ac:dyDescent="0.25">
      <c r="A298" s="169" t="s">
        <v>1478</v>
      </c>
      <c r="B298" s="100" t="s">
        <v>543</v>
      </c>
      <c r="C298" s="213" t="s">
        <v>544</v>
      </c>
      <c r="D298" s="214" t="s">
        <v>0</v>
      </c>
      <c r="E298" s="117">
        <v>40</v>
      </c>
      <c r="F298" s="215"/>
      <c r="G298" s="170">
        <f t="shared" si="12"/>
        <v>0</v>
      </c>
      <c r="H298"/>
      <c r="I298"/>
      <c r="J298"/>
      <c r="K298"/>
      <c r="L298"/>
      <c r="M298"/>
      <c r="N298"/>
      <c r="O298"/>
      <c r="P298"/>
      <c r="Q298"/>
      <c r="R298"/>
      <c r="S298"/>
      <c r="T298"/>
      <c r="U298"/>
      <c r="V298"/>
      <c r="W298"/>
      <c r="X298"/>
    </row>
    <row r="299" spans="1:24" s="10" customFormat="1" x14ac:dyDescent="0.25">
      <c r="A299" s="169" t="s">
        <v>1479</v>
      </c>
      <c r="B299" s="107" t="s">
        <v>1522</v>
      </c>
      <c r="C299" s="108" t="s">
        <v>924</v>
      </c>
      <c r="D299" s="109" t="s">
        <v>922</v>
      </c>
      <c r="E299" s="103">
        <v>70</v>
      </c>
      <c r="F299" s="110"/>
      <c r="G299" s="170">
        <f t="shared" si="12"/>
        <v>0</v>
      </c>
      <c r="H299"/>
      <c r="I299"/>
      <c r="J299"/>
      <c r="K299"/>
      <c r="L299"/>
      <c r="M299"/>
      <c r="N299"/>
      <c r="O299"/>
      <c r="P299"/>
      <c r="Q299"/>
      <c r="R299"/>
      <c r="S299"/>
      <c r="T299"/>
      <c r="U299"/>
      <c r="V299"/>
      <c r="W299"/>
      <c r="X299"/>
    </row>
    <row r="300" spans="1:24" s="10" customFormat="1" x14ac:dyDescent="0.25">
      <c r="A300" s="169" t="s">
        <v>1480</v>
      </c>
      <c r="B300" s="107" t="s">
        <v>1523</v>
      </c>
      <c r="C300" s="108" t="s">
        <v>925</v>
      </c>
      <c r="D300" s="109" t="s">
        <v>922</v>
      </c>
      <c r="E300" s="103">
        <v>70</v>
      </c>
      <c r="F300" s="110"/>
      <c r="G300" s="170">
        <f t="shared" si="12"/>
        <v>0</v>
      </c>
      <c r="H300"/>
      <c r="I300"/>
      <c r="J300"/>
      <c r="K300"/>
      <c r="L300"/>
      <c r="M300"/>
      <c r="N300"/>
      <c r="O300"/>
      <c r="P300"/>
      <c r="Q300"/>
      <c r="R300"/>
      <c r="S300"/>
      <c r="T300"/>
      <c r="U300"/>
      <c r="V300"/>
      <c r="W300"/>
      <c r="X300"/>
    </row>
    <row r="301" spans="1:24" s="10" customFormat="1" x14ac:dyDescent="0.25">
      <c r="A301" s="169" t="s">
        <v>1481</v>
      </c>
      <c r="B301" s="107" t="s">
        <v>1524</v>
      </c>
      <c r="C301" s="108" t="s">
        <v>926</v>
      </c>
      <c r="D301" s="109" t="s">
        <v>922</v>
      </c>
      <c r="E301" s="103">
        <v>70</v>
      </c>
      <c r="F301" s="110"/>
      <c r="G301" s="170">
        <f t="shared" si="12"/>
        <v>0</v>
      </c>
      <c r="H301"/>
      <c r="I301"/>
      <c r="J301"/>
      <c r="K301"/>
      <c r="L301"/>
      <c r="M301"/>
      <c r="N301"/>
      <c r="O301"/>
      <c r="P301"/>
      <c r="Q301"/>
      <c r="R301"/>
      <c r="S301"/>
      <c r="T301"/>
      <c r="U301"/>
      <c r="V301"/>
      <c r="W301"/>
      <c r="X301"/>
    </row>
    <row r="302" spans="1:24" s="10" customFormat="1" x14ac:dyDescent="0.25">
      <c r="A302" s="169" t="s">
        <v>1482</v>
      </c>
      <c r="B302" s="107" t="s">
        <v>1525</v>
      </c>
      <c r="C302" s="108" t="s">
        <v>927</v>
      </c>
      <c r="D302" s="109" t="s">
        <v>922</v>
      </c>
      <c r="E302" s="103">
        <v>2</v>
      </c>
      <c r="F302" s="110"/>
      <c r="G302" s="170">
        <f t="shared" si="12"/>
        <v>0</v>
      </c>
      <c r="H302"/>
      <c r="I302"/>
      <c r="J302"/>
      <c r="K302"/>
      <c r="L302"/>
      <c r="M302"/>
      <c r="N302"/>
      <c r="O302"/>
      <c r="P302"/>
      <c r="Q302"/>
      <c r="R302"/>
      <c r="S302"/>
      <c r="T302"/>
      <c r="U302"/>
      <c r="V302"/>
      <c r="W302"/>
      <c r="X302"/>
    </row>
    <row r="303" spans="1:24" s="10" customFormat="1" x14ac:dyDescent="0.25">
      <c r="A303" s="169" t="s">
        <v>1483</v>
      </c>
      <c r="B303" s="107" t="s">
        <v>1526</v>
      </c>
      <c r="C303" s="108" t="s">
        <v>928</v>
      </c>
      <c r="D303" s="109" t="s">
        <v>879</v>
      </c>
      <c r="E303" s="103">
        <v>2500</v>
      </c>
      <c r="F303" s="110"/>
      <c r="G303" s="170">
        <f t="shared" si="12"/>
        <v>0</v>
      </c>
      <c r="H303"/>
      <c r="I303"/>
      <c r="J303"/>
      <c r="K303"/>
      <c r="L303"/>
      <c r="M303"/>
      <c r="N303"/>
      <c r="O303"/>
      <c r="P303"/>
      <c r="Q303"/>
      <c r="R303"/>
      <c r="S303"/>
      <c r="T303"/>
      <c r="U303"/>
      <c r="V303"/>
      <c r="W303"/>
      <c r="X303"/>
    </row>
    <row r="304" spans="1:24" s="10" customFormat="1" x14ac:dyDescent="0.25">
      <c r="A304" s="169" t="s">
        <v>1484</v>
      </c>
      <c r="B304" s="100" t="s">
        <v>420</v>
      </c>
      <c r="C304" s="213" t="s">
        <v>421</v>
      </c>
      <c r="D304" s="214" t="s">
        <v>16</v>
      </c>
      <c r="E304" s="117">
        <v>300</v>
      </c>
      <c r="F304" s="215"/>
      <c r="G304" s="170">
        <f t="shared" si="12"/>
        <v>0</v>
      </c>
      <c r="H304"/>
      <c r="I304"/>
      <c r="J304"/>
      <c r="K304"/>
      <c r="L304"/>
      <c r="M304"/>
      <c r="N304"/>
      <c r="O304"/>
      <c r="P304"/>
      <c r="Q304"/>
      <c r="R304"/>
      <c r="S304"/>
      <c r="T304"/>
      <c r="U304"/>
      <c r="V304"/>
      <c r="W304"/>
      <c r="X304"/>
    </row>
    <row r="305" spans="1:24" s="10" customFormat="1" ht="25.5" x14ac:dyDescent="0.25">
      <c r="A305" s="169" t="s">
        <v>1485</v>
      </c>
      <c r="B305" s="100" t="s">
        <v>541</v>
      </c>
      <c r="C305" s="213" t="s">
        <v>542</v>
      </c>
      <c r="D305" s="214" t="s">
        <v>0</v>
      </c>
      <c r="E305" s="117">
        <v>85</v>
      </c>
      <c r="F305" s="215"/>
      <c r="G305" s="170">
        <f t="shared" si="12"/>
        <v>0</v>
      </c>
      <c r="H305"/>
      <c r="I305"/>
      <c r="J305"/>
      <c r="K305"/>
      <c r="L305"/>
      <c r="M305"/>
      <c r="N305"/>
      <c r="O305"/>
      <c r="P305"/>
      <c r="Q305"/>
      <c r="R305"/>
      <c r="S305"/>
      <c r="T305"/>
      <c r="U305"/>
      <c r="V305"/>
      <c r="W305"/>
      <c r="X305"/>
    </row>
    <row r="306" spans="1:24" s="10" customFormat="1" x14ac:dyDescent="0.25">
      <c r="A306" s="169" t="s">
        <v>1486</v>
      </c>
      <c r="B306" s="100" t="s">
        <v>530</v>
      </c>
      <c r="C306" s="213" t="s">
        <v>531</v>
      </c>
      <c r="D306" s="214" t="s">
        <v>16</v>
      </c>
      <c r="E306" s="117">
        <v>546</v>
      </c>
      <c r="F306" s="215"/>
      <c r="G306" s="170">
        <f t="shared" si="12"/>
        <v>0</v>
      </c>
      <c r="H306"/>
      <c r="I306"/>
      <c r="J306"/>
      <c r="K306"/>
      <c r="L306"/>
      <c r="M306"/>
      <c r="N306"/>
      <c r="O306"/>
      <c r="P306"/>
      <c r="Q306"/>
      <c r="R306"/>
      <c r="S306"/>
      <c r="T306"/>
      <c r="U306"/>
      <c r="V306"/>
      <c r="W306"/>
      <c r="X306"/>
    </row>
    <row r="307" spans="1:24" s="10" customFormat="1" x14ac:dyDescent="0.25">
      <c r="A307" s="169" t="s">
        <v>1487</v>
      </c>
      <c r="B307" s="100" t="s">
        <v>815</v>
      </c>
      <c r="C307" s="213" t="s">
        <v>816</v>
      </c>
      <c r="D307" s="214" t="s">
        <v>0</v>
      </c>
      <c r="E307" s="117">
        <v>274</v>
      </c>
      <c r="F307" s="215"/>
      <c r="G307" s="170">
        <f t="shared" ref="G307:G331" si="13">ROUND(E307*F307,2)</f>
        <v>0</v>
      </c>
      <c r="H307"/>
      <c r="I307"/>
      <c r="J307"/>
      <c r="K307"/>
      <c r="L307"/>
      <c r="M307"/>
      <c r="N307"/>
      <c r="O307"/>
      <c r="P307"/>
      <c r="Q307"/>
      <c r="R307"/>
      <c r="S307"/>
      <c r="T307"/>
      <c r="U307"/>
      <c r="V307"/>
      <c r="W307"/>
      <c r="X307"/>
    </row>
    <row r="308" spans="1:24" s="10" customFormat="1" x14ac:dyDescent="0.25">
      <c r="A308" s="169" t="s">
        <v>1488</v>
      </c>
      <c r="B308" s="100" t="s">
        <v>492</v>
      </c>
      <c r="C308" s="213" t="s">
        <v>493</v>
      </c>
      <c r="D308" s="214" t="s">
        <v>16</v>
      </c>
      <c r="E308" s="117">
        <v>4350</v>
      </c>
      <c r="F308" s="215"/>
      <c r="G308" s="170">
        <f t="shared" si="13"/>
        <v>0</v>
      </c>
      <c r="H308"/>
      <c r="I308"/>
      <c r="J308"/>
      <c r="K308"/>
      <c r="L308"/>
      <c r="M308"/>
      <c r="N308"/>
      <c r="O308"/>
      <c r="P308"/>
      <c r="Q308"/>
      <c r="R308"/>
      <c r="S308"/>
      <c r="T308"/>
      <c r="U308"/>
      <c r="V308"/>
      <c r="W308"/>
      <c r="X308"/>
    </row>
    <row r="309" spans="1:24" s="10" customFormat="1" ht="25.5" x14ac:dyDescent="0.25">
      <c r="A309" s="169" t="s">
        <v>1489</v>
      </c>
      <c r="B309" s="100" t="s">
        <v>484</v>
      </c>
      <c r="C309" s="213" t="s">
        <v>485</v>
      </c>
      <c r="D309" s="214" t="s">
        <v>16</v>
      </c>
      <c r="E309" s="117">
        <v>1200</v>
      </c>
      <c r="F309" s="215"/>
      <c r="G309" s="170">
        <f t="shared" si="13"/>
        <v>0</v>
      </c>
      <c r="H309"/>
      <c r="I309"/>
      <c r="J309"/>
      <c r="K309"/>
      <c r="L309"/>
      <c r="M309"/>
      <c r="N309"/>
      <c r="O309"/>
      <c r="P309"/>
      <c r="Q309"/>
      <c r="R309"/>
      <c r="S309"/>
      <c r="T309"/>
      <c r="U309"/>
      <c r="V309"/>
      <c r="W309"/>
      <c r="X309"/>
    </row>
    <row r="310" spans="1:24" s="10" customFormat="1" x14ac:dyDescent="0.25">
      <c r="A310" s="169" t="s">
        <v>1490</v>
      </c>
      <c r="B310" s="100" t="s">
        <v>486</v>
      </c>
      <c r="C310" s="213" t="s">
        <v>487</v>
      </c>
      <c r="D310" s="214" t="s">
        <v>16</v>
      </c>
      <c r="E310" s="117">
        <v>2000</v>
      </c>
      <c r="F310" s="215"/>
      <c r="G310" s="170">
        <f t="shared" si="13"/>
        <v>0</v>
      </c>
      <c r="H310"/>
      <c r="I310"/>
      <c r="J310"/>
      <c r="K310"/>
      <c r="L310"/>
      <c r="M310"/>
      <c r="N310"/>
      <c r="O310"/>
      <c r="P310"/>
      <c r="Q310"/>
      <c r="R310"/>
      <c r="S310"/>
      <c r="T310"/>
      <c r="U310"/>
      <c r="V310"/>
      <c r="W310"/>
      <c r="X310"/>
    </row>
    <row r="311" spans="1:24" s="10" customFormat="1" ht="25.5" x14ac:dyDescent="0.25">
      <c r="A311" s="169" t="s">
        <v>1491</v>
      </c>
      <c r="B311" s="100" t="s">
        <v>404</v>
      </c>
      <c r="C311" s="213" t="s">
        <v>405</v>
      </c>
      <c r="D311" s="214" t="s">
        <v>16</v>
      </c>
      <c r="E311" s="117">
        <v>2500</v>
      </c>
      <c r="F311" s="215"/>
      <c r="G311" s="170">
        <f t="shared" si="13"/>
        <v>0</v>
      </c>
      <c r="H311"/>
      <c r="I311"/>
      <c r="J311"/>
      <c r="K311"/>
      <c r="L311"/>
      <c r="M311"/>
      <c r="N311"/>
      <c r="O311"/>
      <c r="P311"/>
      <c r="Q311"/>
      <c r="R311"/>
      <c r="S311"/>
      <c r="T311"/>
      <c r="U311"/>
      <c r="V311"/>
      <c r="W311"/>
      <c r="X311"/>
    </row>
    <row r="312" spans="1:24" s="10" customFormat="1" x14ac:dyDescent="0.25">
      <c r="A312" s="169" t="s">
        <v>1492</v>
      </c>
      <c r="B312" s="100" t="s">
        <v>426</v>
      </c>
      <c r="C312" s="213" t="s">
        <v>427</v>
      </c>
      <c r="D312" s="214" t="s">
        <v>16</v>
      </c>
      <c r="E312" s="117">
        <v>350</v>
      </c>
      <c r="F312" s="215"/>
      <c r="G312" s="170">
        <f t="shared" si="13"/>
        <v>0</v>
      </c>
      <c r="H312"/>
      <c r="I312"/>
      <c r="J312"/>
      <c r="K312"/>
      <c r="L312"/>
      <c r="M312"/>
      <c r="N312"/>
      <c r="O312"/>
      <c r="P312"/>
      <c r="Q312"/>
      <c r="R312"/>
      <c r="S312"/>
      <c r="T312"/>
      <c r="U312"/>
      <c r="V312"/>
      <c r="W312"/>
      <c r="X312"/>
    </row>
    <row r="313" spans="1:24" s="10" customFormat="1" x14ac:dyDescent="0.25">
      <c r="A313" s="169" t="s">
        <v>1493</v>
      </c>
      <c r="B313" s="100" t="s">
        <v>809</v>
      </c>
      <c r="C313" s="213" t="s">
        <v>810</v>
      </c>
      <c r="D313" s="214" t="s">
        <v>0</v>
      </c>
      <c r="E313" s="117">
        <v>4</v>
      </c>
      <c r="F313" s="215"/>
      <c r="G313" s="170">
        <f t="shared" si="13"/>
        <v>0</v>
      </c>
      <c r="H313"/>
      <c r="I313"/>
      <c r="J313"/>
      <c r="K313"/>
      <c r="L313"/>
      <c r="M313"/>
      <c r="N313"/>
      <c r="O313"/>
      <c r="P313"/>
      <c r="Q313"/>
      <c r="R313"/>
      <c r="S313"/>
      <c r="T313"/>
      <c r="U313"/>
      <c r="V313"/>
      <c r="W313"/>
      <c r="X313"/>
    </row>
    <row r="314" spans="1:24" s="10" customFormat="1" x14ac:dyDescent="0.25">
      <c r="A314" s="169" t="s">
        <v>1494</v>
      </c>
      <c r="B314" s="100" t="s">
        <v>589</v>
      </c>
      <c r="C314" s="213" t="s">
        <v>590</v>
      </c>
      <c r="D314" s="214" t="s">
        <v>0</v>
      </c>
      <c r="E314" s="117">
        <v>300</v>
      </c>
      <c r="F314" s="215"/>
      <c r="G314" s="170">
        <f t="shared" si="13"/>
        <v>0</v>
      </c>
      <c r="H314"/>
      <c r="I314"/>
      <c r="J314"/>
      <c r="K314"/>
      <c r="L314"/>
      <c r="M314"/>
      <c r="N314"/>
      <c r="O314"/>
      <c r="P314"/>
      <c r="Q314"/>
      <c r="R314"/>
      <c r="S314"/>
      <c r="T314"/>
      <c r="U314"/>
      <c r="V314"/>
      <c r="W314"/>
      <c r="X314"/>
    </row>
    <row r="315" spans="1:24" s="10" customFormat="1" x14ac:dyDescent="0.25">
      <c r="A315" s="169" t="s">
        <v>1495</v>
      </c>
      <c r="B315" s="100" t="s">
        <v>284</v>
      </c>
      <c r="C315" s="213" t="s">
        <v>285</v>
      </c>
      <c r="D315" s="214" t="s">
        <v>0</v>
      </c>
      <c r="E315" s="117">
        <v>8</v>
      </c>
      <c r="F315" s="215"/>
      <c r="G315" s="170">
        <f t="shared" si="13"/>
        <v>0</v>
      </c>
      <c r="H315"/>
      <c r="I315"/>
      <c r="J315"/>
      <c r="K315"/>
      <c r="L315"/>
      <c r="M315"/>
      <c r="N315"/>
      <c r="O315"/>
      <c r="P315"/>
      <c r="Q315"/>
      <c r="R315"/>
      <c r="S315"/>
      <c r="T315"/>
      <c r="U315"/>
      <c r="V315"/>
      <c r="W315"/>
      <c r="X315"/>
    </row>
    <row r="316" spans="1:24" s="10" customFormat="1" ht="25.5" x14ac:dyDescent="0.25">
      <c r="A316" s="169" t="s">
        <v>1496</v>
      </c>
      <c r="B316" s="100" t="s">
        <v>482</v>
      </c>
      <c r="C316" s="213" t="s">
        <v>483</v>
      </c>
      <c r="D316" s="214" t="s">
        <v>16</v>
      </c>
      <c r="E316" s="117">
        <v>600</v>
      </c>
      <c r="F316" s="215"/>
      <c r="G316" s="170">
        <f t="shared" si="13"/>
        <v>0</v>
      </c>
      <c r="H316"/>
      <c r="I316"/>
      <c r="J316"/>
      <c r="K316"/>
      <c r="L316"/>
      <c r="M316"/>
      <c r="N316"/>
      <c r="O316"/>
      <c r="P316"/>
      <c r="Q316"/>
      <c r="R316"/>
      <c r="S316"/>
      <c r="T316"/>
      <c r="U316"/>
      <c r="V316"/>
      <c r="W316"/>
      <c r="X316"/>
    </row>
    <row r="317" spans="1:24" s="10" customFormat="1" x14ac:dyDescent="0.25">
      <c r="A317" s="169" t="s">
        <v>1497</v>
      </c>
      <c r="B317" s="100" t="s">
        <v>526</v>
      </c>
      <c r="C317" s="213" t="s">
        <v>527</v>
      </c>
      <c r="D317" s="214" t="s">
        <v>16</v>
      </c>
      <c r="E317" s="117">
        <v>500</v>
      </c>
      <c r="F317" s="215"/>
      <c r="G317" s="170">
        <f t="shared" si="13"/>
        <v>0</v>
      </c>
      <c r="H317"/>
      <c r="I317"/>
      <c r="J317"/>
      <c r="K317"/>
      <c r="L317"/>
      <c r="M317"/>
      <c r="N317"/>
      <c r="O317"/>
      <c r="P317"/>
      <c r="Q317"/>
      <c r="R317"/>
      <c r="S317"/>
      <c r="T317"/>
      <c r="U317"/>
      <c r="V317"/>
      <c r="W317"/>
      <c r="X317"/>
    </row>
    <row r="318" spans="1:24" s="10" customFormat="1" ht="25.5" x14ac:dyDescent="0.25">
      <c r="A318" s="169" t="s">
        <v>1498</v>
      </c>
      <c r="B318" s="100" t="s">
        <v>528</v>
      </c>
      <c r="C318" s="213" t="s">
        <v>529</v>
      </c>
      <c r="D318" s="214" t="s">
        <v>16</v>
      </c>
      <c r="E318" s="117">
        <v>350</v>
      </c>
      <c r="F318" s="215"/>
      <c r="G318" s="170">
        <f t="shared" si="13"/>
        <v>0</v>
      </c>
      <c r="H318"/>
      <c r="I318"/>
      <c r="J318"/>
      <c r="K318"/>
      <c r="L318"/>
      <c r="M318"/>
      <c r="N318"/>
      <c r="O318"/>
      <c r="P318"/>
      <c r="Q318"/>
      <c r="R318"/>
      <c r="S318"/>
      <c r="T318"/>
      <c r="U318"/>
      <c r="V318"/>
      <c r="W318"/>
      <c r="X318"/>
    </row>
    <row r="319" spans="1:24" s="10" customFormat="1" ht="25.5" x14ac:dyDescent="0.25">
      <c r="A319" s="169" t="s">
        <v>1499</v>
      </c>
      <c r="B319" s="100" t="s">
        <v>811</v>
      </c>
      <c r="C319" s="213" t="s">
        <v>812</v>
      </c>
      <c r="D319" s="214" t="s">
        <v>0</v>
      </c>
      <c r="E319" s="117">
        <v>15</v>
      </c>
      <c r="F319" s="215"/>
      <c r="G319" s="170">
        <f t="shared" si="13"/>
        <v>0</v>
      </c>
      <c r="H319"/>
      <c r="I319"/>
      <c r="J319"/>
      <c r="K319"/>
      <c r="L319"/>
      <c r="M319"/>
      <c r="N319"/>
      <c r="O319"/>
      <c r="P319"/>
      <c r="Q319"/>
      <c r="R319"/>
      <c r="S319"/>
      <c r="T319"/>
      <c r="U319"/>
      <c r="V319"/>
      <c r="W319"/>
      <c r="X319"/>
    </row>
    <row r="320" spans="1:24" s="10" customFormat="1" x14ac:dyDescent="0.25">
      <c r="A320" s="169" t="s">
        <v>1500</v>
      </c>
      <c r="B320" s="100" t="s">
        <v>488</v>
      </c>
      <c r="C320" s="213" t="s">
        <v>489</v>
      </c>
      <c r="D320" s="214" t="s">
        <v>16</v>
      </c>
      <c r="E320" s="117">
        <v>350</v>
      </c>
      <c r="F320" s="215"/>
      <c r="G320" s="170">
        <f t="shared" si="13"/>
        <v>0</v>
      </c>
      <c r="H320"/>
      <c r="I320"/>
      <c r="J320"/>
      <c r="K320"/>
      <c r="L320"/>
      <c r="M320"/>
      <c r="N320"/>
      <c r="O320"/>
      <c r="P320"/>
      <c r="Q320"/>
      <c r="R320"/>
      <c r="S320"/>
      <c r="T320"/>
      <c r="U320"/>
      <c r="V320"/>
      <c r="W320"/>
      <c r="X320"/>
    </row>
    <row r="321" spans="1:24" s="10" customFormat="1" ht="25.5" x14ac:dyDescent="0.25">
      <c r="A321" s="169" t="s">
        <v>1501</v>
      </c>
      <c r="B321" s="100" t="s">
        <v>346</v>
      </c>
      <c r="C321" s="213" t="s">
        <v>347</v>
      </c>
      <c r="D321" s="214" t="s">
        <v>0</v>
      </c>
      <c r="E321" s="306">
        <v>8</v>
      </c>
      <c r="F321" s="215"/>
      <c r="G321" s="170">
        <f t="shared" si="13"/>
        <v>0</v>
      </c>
      <c r="H321"/>
      <c r="I321"/>
      <c r="J321"/>
      <c r="K321"/>
      <c r="L321"/>
      <c r="M321"/>
      <c r="N321"/>
      <c r="O321"/>
      <c r="P321"/>
      <c r="Q321"/>
      <c r="R321"/>
      <c r="S321"/>
      <c r="T321"/>
      <c r="U321"/>
      <c r="V321"/>
      <c r="W321"/>
      <c r="X321"/>
    </row>
    <row r="322" spans="1:24" s="10" customFormat="1" ht="25.5" x14ac:dyDescent="0.25">
      <c r="A322" s="169" t="s">
        <v>1502</v>
      </c>
      <c r="B322" s="100" t="s">
        <v>348</v>
      </c>
      <c r="C322" s="213" t="s">
        <v>349</v>
      </c>
      <c r="D322" s="214" t="s">
        <v>0</v>
      </c>
      <c r="E322" s="306">
        <v>8</v>
      </c>
      <c r="F322" s="215"/>
      <c r="G322" s="170">
        <f t="shared" si="13"/>
        <v>0</v>
      </c>
      <c r="H322"/>
      <c r="I322"/>
      <c r="J322"/>
      <c r="K322"/>
      <c r="L322"/>
      <c r="M322"/>
      <c r="N322"/>
      <c r="O322"/>
      <c r="P322"/>
      <c r="Q322"/>
      <c r="R322"/>
      <c r="S322"/>
      <c r="T322"/>
      <c r="U322"/>
      <c r="V322"/>
      <c r="W322"/>
      <c r="X322"/>
    </row>
    <row r="323" spans="1:24" s="10" customFormat="1" ht="25.5" x14ac:dyDescent="0.25">
      <c r="A323" s="169" t="s">
        <v>1503</v>
      </c>
      <c r="B323" s="100" t="s">
        <v>310</v>
      </c>
      <c r="C323" s="213" t="s">
        <v>311</v>
      </c>
      <c r="D323" s="214" t="s">
        <v>0</v>
      </c>
      <c r="E323" s="117">
        <v>8</v>
      </c>
      <c r="F323" s="215"/>
      <c r="G323" s="170">
        <f t="shared" si="13"/>
        <v>0</v>
      </c>
      <c r="H323"/>
      <c r="I323"/>
      <c r="J323"/>
      <c r="K323"/>
      <c r="L323"/>
      <c r="M323"/>
      <c r="N323"/>
      <c r="O323"/>
      <c r="P323"/>
      <c r="Q323"/>
      <c r="R323"/>
      <c r="S323"/>
      <c r="T323"/>
      <c r="U323"/>
      <c r="V323"/>
      <c r="W323"/>
      <c r="X323"/>
    </row>
    <row r="324" spans="1:24" s="10" customFormat="1" ht="25.5" x14ac:dyDescent="0.25">
      <c r="A324" s="169" t="s">
        <v>1504</v>
      </c>
      <c r="B324" s="100" t="s">
        <v>508</v>
      </c>
      <c r="C324" s="213" t="s">
        <v>509</v>
      </c>
      <c r="D324" s="214" t="s">
        <v>16</v>
      </c>
      <c r="E324" s="117">
        <v>500</v>
      </c>
      <c r="F324" s="215"/>
      <c r="G324" s="170">
        <f t="shared" si="13"/>
        <v>0</v>
      </c>
      <c r="H324"/>
      <c r="I324"/>
      <c r="J324"/>
      <c r="K324"/>
      <c r="L324"/>
      <c r="M324"/>
      <c r="N324"/>
      <c r="O324"/>
      <c r="P324"/>
      <c r="Q324"/>
      <c r="R324"/>
      <c r="S324"/>
      <c r="T324"/>
      <c r="U324"/>
      <c r="V324"/>
      <c r="W324"/>
      <c r="X324"/>
    </row>
    <row r="325" spans="1:24" s="10" customFormat="1" ht="25.5" x14ac:dyDescent="0.25">
      <c r="A325" s="169" t="s">
        <v>1505</v>
      </c>
      <c r="B325" s="100" t="s">
        <v>292</v>
      </c>
      <c r="C325" s="213" t="s">
        <v>293</v>
      </c>
      <c r="D325" s="214" t="s">
        <v>0</v>
      </c>
      <c r="E325" s="117">
        <v>2</v>
      </c>
      <c r="F325" s="215"/>
      <c r="G325" s="170">
        <f t="shared" si="13"/>
        <v>0</v>
      </c>
      <c r="H325"/>
      <c r="I325"/>
      <c r="J325"/>
      <c r="K325"/>
      <c r="L325"/>
      <c r="M325"/>
      <c r="N325"/>
      <c r="O325"/>
      <c r="P325"/>
      <c r="Q325"/>
      <c r="R325"/>
      <c r="S325"/>
      <c r="T325"/>
      <c r="U325"/>
      <c r="V325"/>
      <c r="W325"/>
      <c r="X325"/>
    </row>
    <row r="326" spans="1:24" s="10" customFormat="1" ht="25.5" x14ac:dyDescent="0.25">
      <c r="A326" s="169" t="s">
        <v>1506</v>
      </c>
      <c r="B326" s="100" t="s">
        <v>294</v>
      </c>
      <c r="C326" s="213" t="s">
        <v>295</v>
      </c>
      <c r="D326" s="214" t="s">
        <v>0</v>
      </c>
      <c r="E326" s="117">
        <v>2</v>
      </c>
      <c r="F326" s="215"/>
      <c r="G326" s="170">
        <f t="shared" si="13"/>
        <v>0</v>
      </c>
      <c r="H326"/>
      <c r="I326"/>
      <c r="J326"/>
      <c r="K326"/>
      <c r="L326"/>
      <c r="M326"/>
      <c r="N326"/>
      <c r="O326"/>
      <c r="P326"/>
      <c r="Q326"/>
      <c r="R326"/>
      <c r="S326"/>
      <c r="T326"/>
      <c r="U326"/>
      <c r="V326"/>
      <c r="W326"/>
      <c r="X326"/>
    </row>
    <row r="327" spans="1:24" s="10" customFormat="1" ht="25.5" x14ac:dyDescent="0.25">
      <c r="A327" s="169" t="s">
        <v>1507</v>
      </c>
      <c r="B327" s="100" t="s">
        <v>296</v>
      </c>
      <c r="C327" s="213" t="s">
        <v>297</v>
      </c>
      <c r="D327" s="214" t="s">
        <v>15</v>
      </c>
      <c r="E327" s="117">
        <v>5.12</v>
      </c>
      <c r="F327" s="215"/>
      <c r="G327" s="170">
        <f t="shared" si="13"/>
        <v>0</v>
      </c>
      <c r="H327"/>
      <c r="I327"/>
      <c r="J327"/>
      <c r="K327"/>
      <c r="L327"/>
      <c r="M327"/>
      <c r="N327"/>
      <c r="O327"/>
      <c r="P327"/>
      <c r="Q327"/>
      <c r="R327"/>
      <c r="S327"/>
      <c r="T327"/>
      <c r="U327"/>
      <c r="V327"/>
      <c r="W327"/>
      <c r="X327"/>
    </row>
    <row r="328" spans="1:24" s="10" customFormat="1" x14ac:dyDescent="0.25">
      <c r="A328" s="169" t="s">
        <v>1508</v>
      </c>
      <c r="B328" s="100" t="s">
        <v>298</v>
      </c>
      <c r="C328" s="213" t="s">
        <v>299</v>
      </c>
      <c r="D328" s="214" t="s">
        <v>50</v>
      </c>
      <c r="E328" s="117">
        <v>25</v>
      </c>
      <c r="F328" s="215"/>
      <c r="G328" s="170">
        <f t="shared" si="13"/>
        <v>0</v>
      </c>
      <c r="H328"/>
      <c r="I328"/>
      <c r="J328"/>
      <c r="K328"/>
      <c r="L328"/>
      <c r="M328"/>
      <c r="N328"/>
      <c r="O328"/>
      <c r="P328"/>
      <c r="Q328"/>
      <c r="R328"/>
      <c r="S328"/>
      <c r="T328"/>
      <c r="U328"/>
      <c r="V328"/>
      <c r="W328"/>
      <c r="X328"/>
    </row>
    <row r="329" spans="1:24" s="10" customFormat="1" ht="25.5" x14ac:dyDescent="0.25">
      <c r="A329" s="169" t="s">
        <v>1509</v>
      </c>
      <c r="B329" s="100" t="s">
        <v>360</v>
      </c>
      <c r="C329" s="213" t="s">
        <v>361</v>
      </c>
      <c r="D329" s="214" t="s">
        <v>0</v>
      </c>
      <c r="E329" s="117">
        <v>88</v>
      </c>
      <c r="F329" s="215"/>
      <c r="G329" s="170">
        <f t="shared" si="13"/>
        <v>0</v>
      </c>
      <c r="H329"/>
      <c r="I329"/>
      <c r="J329"/>
      <c r="K329"/>
      <c r="L329"/>
      <c r="M329"/>
      <c r="N329"/>
      <c r="O329"/>
      <c r="P329"/>
      <c r="Q329"/>
      <c r="R329"/>
      <c r="S329"/>
      <c r="T329"/>
      <c r="U329"/>
      <c r="V329"/>
      <c r="W329"/>
      <c r="X329"/>
    </row>
    <row r="330" spans="1:24" s="10" customFormat="1" ht="25.5" x14ac:dyDescent="0.25">
      <c r="A330" s="169" t="s">
        <v>1510</v>
      </c>
      <c r="B330" s="100" t="s">
        <v>362</v>
      </c>
      <c r="C330" s="213" t="s">
        <v>363</v>
      </c>
      <c r="D330" s="214" t="s">
        <v>0</v>
      </c>
      <c r="E330" s="117">
        <v>8</v>
      </c>
      <c r="F330" s="215"/>
      <c r="G330" s="170">
        <f t="shared" si="13"/>
        <v>0</v>
      </c>
      <c r="H330"/>
      <c r="I330"/>
      <c r="J330"/>
      <c r="K330"/>
      <c r="L330"/>
      <c r="M330"/>
      <c r="N330"/>
      <c r="O330"/>
      <c r="P330"/>
      <c r="Q330"/>
      <c r="R330"/>
      <c r="S330"/>
      <c r="T330"/>
      <c r="U330"/>
      <c r="V330"/>
      <c r="W330"/>
      <c r="X330"/>
    </row>
    <row r="331" spans="1:24" s="10" customFormat="1" ht="25.5" x14ac:dyDescent="0.25">
      <c r="A331" s="169" t="s">
        <v>1511</v>
      </c>
      <c r="B331" s="100" t="s">
        <v>364</v>
      </c>
      <c r="C331" s="213" t="s">
        <v>365</v>
      </c>
      <c r="D331" s="214" t="s">
        <v>0</v>
      </c>
      <c r="E331" s="117">
        <v>8</v>
      </c>
      <c r="F331" s="215"/>
      <c r="G331" s="170">
        <f t="shared" si="13"/>
        <v>0</v>
      </c>
      <c r="H331"/>
      <c r="I331"/>
      <c r="J331"/>
      <c r="K331"/>
      <c r="L331"/>
      <c r="M331"/>
      <c r="N331"/>
      <c r="O331"/>
      <c r="P331"/>
      <c r="Q331"/>
      <c r="R331"/>
      <c r="S331"/>
      <c r="T331"/>
      <c r="U331"/>
      <c r="V331"/>
      <c r="W331"/>
      <c r="X331"/>
    </row>
    <row r="332" spans="1:24" s="10" customFormat="1" ht="15.75" thickBot="1" x14ac:dyDescent="0.3">
      <c r="A332" s="89"/>
      <c r="B332" s="90"/>
      <c r="C332" s="213"/>
      <c r="D332" s="214"/>
      <c r="E332" s="126"/>
      <c r="F332" s="215"/>
      <c r="G332" s="125"/>
      <c r="H332"/>
      <c r="I332"/>
      <c r="J332"/>
      <c r="K332"/>
      <c r="L332"/>
      <c r="M332"/>
      <c r="N332"/>
      <c r="O332"/>
      <c r="P332"/>
      <c r="Q332"/>
      <c r="R332"/>
      <c r="S332"/>
      <c r="T332"/>
      <c r="U332"/>
      <c r="V332"/>
      <c r="W332"/>
      <c r="X332"/>
    </row>
    <row r="333" spans="1:24" s="9" customFormat="1" ht="15.75" thickBot="1" x14ac:dyDescent="0.3">
      <c r="A333" s="204" t="s">
        <v>963</v>
      </c>
      <c r="B333" s="121"/>
      <c r="C333" s="121" t="s">
        <v>930</v>
      </c>
      <c r="D333" s="121"/>
      <c r="E333" s="129"/>
      <c r="F333" s="129"/>
      <c r="G333" s="130">
        <f>SUM(G334:G368)</f>
        <v>0</v>
      </c>
      <c r="H333"/>
      <c r="I333"/>
      <c r="J333"/>
      <c r="K333"/>
      <c r="L333"/>
      <c r="M333"/>
      <c r="N333"/>
      <c r="O333"/>
      <c r="P333"/>
      <c r="Q333"/>
      <c r="R333"/>
      <c r="S333"/>
      <c r="T333"/>
      <c r="U333"/>
      <c r="V333"/>
      <c r="W333"/>
      <c r="X333"/>
    </row>
    <row r="334" spans="1:24" s="10" customFormat="1" x14ac:dyDescent="0.25">
      <c r="A334" s="220" t="s">
        <v>1094</v>
      </c>
      <c r="B334" s="307" t="s">
        <v>710</v>
      </c>
      <c r="C334" s="213" t="s">
        <v>711</v>
      </c>
      <c r="D334" s="214" t="s">
        <v>16</v>
      </c>
      <c r="E334" s="205">
        <v>1990.3400000000001</v>
      </c>
      <c r="F334" s="215"/>
      <c r="G334" s="203">
        <f>ROUND(E334*F334,2)</f>
        <v>0</v>
      </c>
      <c r="H334"/>
      <c r="I334"/>
      <c r="J334"/>
      <c r="K334"/>
      <c r="L334"/>
      <c r="M334"/>
      <c r="N334"/>
      <c r="O334"/>
      <c r="P334"/>
      <c r="Q334"/>
      <c r="R334"/>
      <c r="S334"/>
      <c r="T334"/>
      <c r="U334"/>
      <c r="V334"/>
      <c r="W334"/>
      <c r="X334"/>
    </row>
    <row r="335" spans="1:24" s="10" customFormat="1" x14ac:dyDescent="0.25">
      <c r="A335" s="169" t="s">
        <v>965</v>
      </c>
      <c r="B335" s="100" t="s">
        <v>712</v>
      </c>
      <c r="C335" s="213" t="s">
        <v>713</v>
      </c>
      <c r="D335" s="214" t="s">
        <v>16</v>
      </c>
      <c r="E335" s="117">
        <v>200</v>
      </c>
      <c r="F335" s="215"/>
      <c r="G335" s="170">
        <f t="shared" ref="G335:G367" si="14">ROUND(E335*F335,2)</f>
        <v>0</v>
      </c>
      <c r="H335"/>
      <c r="I335"/>
      <c r="J335"/>
      <c r="K335"/>
      <c r="L335"/>
      <c r="M335"/>
      <c r="N335"/>
      <c r="O335"/>
      <c r="P335"/>
      <c r="Q335"/>
      <c r="R335"/>
      <c r="S335"/>
      <c r="T335"/>
      <c r="U335"/>
      <c r="V335"/>
      <c r="W335"/>
      <c r="X335"/>
    </row>
    <row r="336" spans="1:24" s="10" customFormat="1" x14ac:dyDescent="0.25">
      <c r="A336" s="169" t="s">
        <v>966</v>
      </c>
      <c r="B336" s="100" t="s">
        <v>714</v>
      </c>
      <c r="C336" s="213" t="s">
        <v>715</v>
      </c>
      <c r="D336" s="214" t="s">
        <v>16</v>
      </c>
      <c r="E336" s="117">
        <v>200</v>
      </c>
      <c r="F336" s="215"/>
      <c r="G336" s="170">
        <f t="shared" si="14"/>
        <v>0</v>
      </c>
      <c r="H336"/>
      <c r="I336"/>
      <c r="J336"/>
      <c r="K336"/>
      <c r="L336"/>
      <c r="M336"/>
      <c r="N336"/>
      <c r="O336"/>
      <c r="P336"/>
      <c r="Q336"/>
      <c r="R336"/>
      <c r="S336"/>
      <c r="T336"/>
      <c r="U336"/>
      <c r="V336"/>
      <c r="W336"/>
      <c r="X336"/>
    </row>
    <row r="337" spans="1:24" s="10" customFormat="1" x14ac:dyDescent="0.25">
      <c r="A337" s="169" t="s">
        <v>967</v>
      </c>
      <c r="B337" s="100" t="s">
        <v>716</v>
      </c>
      <c r="C337" s="213" t="s">
        <v>717</v>
      </c>
      <c r="D337" s="214" t="s">
        <v>16</v>
      </c>
      <c r="E337" s="117">
        <v>270</v>
      </c>
      <c r="F337" s="215"/>
      <c r="G337" s="170">
        <f t="shared" si="14"/>
        <v>0</v>
      </c>
      <c r="H337"/>
      <c r="I337"/>
      <c r="J337"/>
      <c r="K337"/>
      <c r="L337"/>
      <c r="M337"/>
      <c r="N337"/>
      <c r="O337"/>
      <c r="P337"/>
      <c r="Q337"/>
      <c r="R337"/>
      <c r="S337"/>
      <c r="T337"/>
      <c r="U337"/>
      <c r="V337"/>
      <c r="W337"/>
      <c r="X337"/>
    </row>
    <row r="338" spans="1:24" s="10" customFormat="1" x14ac:dyDescent="0.25">
      <c r="A338" s="169" t="s">
        <v>968</v>
      </c>
      <c r="B338" s="100" t="s">
        <v>718</v>
      </c>
      <c r="C338" s="213" t="s">
        <v>719</v>
      </c>
      <c r="D338" s="214" t="s">
        <v>16</v>
      </c>
      <c r="E338" s="117">
        <v>135</v>
      </c>
      <c r="F338" s="215"/>
      <c r="G338" s="170">
        <f t="shared" si="14"/>
        <v>0</v>
      </c>
      <c r="H338"/>
      <c r="I338"/>
      <c r="J338"/>
      <c r="K338"/>
      <c r="L338"/>
      <c r="M338"/>
      <c r="N338"/>
      <c r="O338"/>
      <c r="P338"/>
      <c r="Q338"/>
      <c r="R338"/>
      <c r="S338"/>
      <c r="T338"/>
      <c r="U338"/>
      <c r="V338"/>
      <c r="W338"/>
      <c r="X338"/>
    </row>
    <row r="339" spans="1:24" s="10" customFormat="1" x14ac:dyDescent="0.25">
      <c r="A339" s="169" t="s">
        <v>1313</v>
      </c>
      <c r="B339" s="100" t="s">
        <v>720</v>
      </c>
      <c r="C339" s="213" t="s">
        <v>721</v>
      </c>
      <c r="D339" s="214" t="s">
        <v>16</v>
      </c>
      <c r="E339" s="117">
        <v>135</v>
      </c>
      <c r="F339" s="215"/>
      <c r="G339" s="170">
        <f t="shared" si="14"/>
        <v>0</v>
      </c>
      <c r="H339"/>
      <c r="I339"/>
      <c r="J339"/>
      <c r="K339"/>
      <c r="L339"/>
      <c r="M339"/>
      <c r="N339"/>
      <c r="O339"/>
      <c r="P339"/>
      <c r="Q339"/>
      <c r="R339"/>
      <c r="S339"/>
      <c r="T339"/>
      <c r="U339"/>
      <c r="V339"/>
      <c r="W339"/>
      <c r="X339"/>
    </row>
    <row r="340" spans="1:24" s="10" customFormat="1" x14ac:dyDescent="0.25">
      <c r="A340" s="169" t="s">
        <v>1314</v>
      </c>
      <c r="B340" s="104" t="s">
        <v>1128</v>
      </c>
      <c r="C340" s="105" t="s">
        <v>932</v>
      </c>
      <c r="D340" s="106" t="s">
        <v>862</v>
      </c>
      <c r="E340" s="103">
        <v>1</v>
      </c>
      <c r="F340" s="103"/>
      <c r="G340" s="170">
        <f t="shared" si="14"/>
        <v>0</v>
      </c>
      <c r="H340"/>
      <c r="I340"/>
      <c r="J340"/>
      <c r="K340"/>
      <c r="L340"/>
      <c r="M340"/>
      <c r="N340"/>
      <c r="O340"/>
      <c r="P340"/>
      <c r="Q340"/>
      <c r="R340"/>
      <c r="S340"/>
      <c r="T340"/>
      <c r="U340"/>
      <c r="V340"/>
      <c r="W340"/>
      <c r="X340"/>
    </row>
    <row r="341" spans="1:24" s="10" customFormat="1" x14ac:dyDescent="0.25">
      <c r="A341" s="169" t="s">
        <v>969</v>
      </c>
      <c r="B341" s="98" t="s">
        <v>1130</v>
      </c>
      <c r="C341" s="111" t="s">
        <v>933</v>
      </c>
      <c r="D341" s="94" t="s">
        <v>862</v>
      </c>
      <c r="E341" s="103">
        <v>1</v>
      </c>
      <c r="F341" s="103"/>
      <c r="G341" s="170">
        <f t="shared" si="14"/>
        <v>0</v>
      </c>
      <c r="H341"/>
      <c r="I341"/>
      <c r="J341"/>
      <c r="K341"/>
      <c r="L341"/>
      <c r="M341"/>
      <c r="N341"/>
      <c r="O341"/>
      <c r="P341"/>
      <c r="Q341"/>
      <c r="R341"/>
      <c r="S341"/>
      <c r="T341"/>
      <c r="U341"/>
      <c r="V341"/>
      <c r="W341"/>
      <c r="X341"/>
    </row>
    <row r="342" spans="1:24" s="10" customFormat="1" x14ac:dyDescent="0.25">
      <c r="A342" s="169" t="s">
        <v>970</v>
      </c>
      <c r="B342" s="98" t="s">
        <v>1132</v>
      </c>
      <c r="C342" s="111" t="s">
        <v>1213</v>
      </c>
      <c r="D342" s="94" t="s">
        <v>862</v>
      </c>
      <c r="E342" s="103">
        <v>1</v>
      </c>
      <c r="F342" s="103"/>
      <c r="G342" s="170">
        <f t="shared" si="14"/>
        <v>0</v>
      </c>
      <c r="H342"/>
      <c r="I342"/>
      <c r="J342"/>
      <c r="K342"/>
      <c r="L342"/>
      <c r="M342"/>
      <c r="N342"/>
      <c r="O342"/>
      <c r="P342"/>
      <c r="Q342"/>
      <c r="R342"/>
      <c r="S342"/>
      <c r="T342"/>
      <c r="U342"/>
      <c r="V342"/>
      <c r="W342"/>
      <c r="X342"/>
    </row>
    <row r="343" spans="1:24" s="10" customFormat="1" x14ac:dyDescent="0.25">
      <c r="A343" s="169" t="s">
        <v>971</v>
      </c>
      <c r="B343" s="98" t="s">
        <v>1111</v>
      </c>
      <c r="C343" s="111" t="s">
        <v>935</v>
      </c>
      <c r="D343" s="94" t="s">
        <v>922</v>
      </c>
      <c r="E343" s="103">
        <v>70</v>
      </c>
      <c r="F343" s="103"/>
      <c r="G343" s="170">
        <f t="shared" si="14"/>
        <v>0</v>
      </c>
      <c r="H343"/>
      <c r="I343"/>
      <c r="J343"/>
      <c r="K343"/>
      <c r="L343"/>
      <c r="M343"/>
      <c r="N343"/>
      <c r="O343"/>
      <c r="P343"/>
      <c r="Q343"/>
      <c r="R343"/>
      <c r="S343"/>
      <c r="T343"/>
      <c r="U343"/>
      <c r="V343"/>
      <c r="W343"/>
      <c r="X343"/>
    </row>
    <row r="344" spans="1:24" s="10" customFormat="1" x14ac:dyDescent="0.25">
      <c r="A344" s="169" t="s">
        <v>972</v>
      </c>
      <c r="B344" s="98" t="s">
        <v>1114</v>
      </c>
      <c r="C344" s="111" t="s">
        <v>936</v>
      </c>
      <c r="D344" s="94" t="s">
        <v>922</v>
      </c>
      <c r="E344" s="103">
        <v>280</v>
      </c>
      <c r="F344" s="103"/>
      <c r="G344" s="170">
        <f t="shared" si="14"/>
        <v>0</v>
      </c>
      <c r="H344"/>
      <c r="I344"/>
      <c r="J344"/>
      <c r="K344"/>
      <c r="L344"/>
      <c r="M344"/>
      <c r="N344"/>
      <c r="O344"/>
      <c r="P344"/>
      <c r="Q344"/>
      <c r="R344"/>
      <c r="S344"/>
      <c r="T344"/>
      <c r="U344"/>
      <c r="V344"/>
      <c r="W344"/>
      <c r="X344"/>
    </row>
    <row r="345" spans="1:24" s="10" customFormat="1" x14ac:dyDescent="0.25">
      <c r="A345" s="169" t="s">
        <v>1315</v>
      </c>
      <c r="B345" s="98" t="s">
        <v>1133</v>
      </c>
      <c r="C345" s="111" t="s">
        <v>937</v>
      </c>
      <c r="D345" s="94" t="s">
        <v>922</v>
      </c>
      <c r="E345" s="103">
        <v>200</v>
      </c>
      <c r="F345" s="103"/>
      <c r="G345" s="170">
        <f t="shared" si="14"/>
        <v>0</v>
      </c>
      <c r="H345"/>
      <c r="I345"/>
      <c r="J345"/>
      <c r="K345"/>
      <c r="L345"/>
      <c r="M345"/>
      <c r="N345"/>
      <c r="O345"/>
      <c r="P345"/>
      <c r="Q345"/>
      <c r="R345"/>
      <c r="S345"/>
      <c r="T345"/>
      <c r="U345"/>
      <c r="V345"/>
      <c r="W345"/>
      <c r="X345"/>
    </row>
    <row r="346" spans="1:24" s="10" customFormat="1" x14ac:dyDescent="0.25">
      <c r="A346" s="169" t="s">
        <v>973</v>
      </c>
      <c r="B346" s="98" t="s">
        <v>1135</v>
      </c>
      <c r="C346" s="111" t="s">
        <v>938</v>
      </c>
      <c r="D346" s="94" t="s">
        <v>922</v>
      </c>
      <c r="E346" s="103">
        <v>150</v>
      </c>
      <c r="F346" s="103"/>
      <c r="G346" s="170">
        <f t="shared" si="14"/>
        <v>0</v>
      </c>
      <c r="H346"/>
      <c r="I346"/>
      <c r="J346"/>
      <c r="K346"/>
      <c r="L346"/>
      <c r="M346"/>
      <c r="N346"/>
      <c r="O346"/>
      <c r="P346"/>
      <c r="Q346"/>
      <c r="R346"/>
      <c r="S346"/>
      <c r="T346"/>
      <c r="U346"/>
      <c r="V346"/>
      <c r="W346"/>
      <c r="X346"/>
    </row>
    <row r="347" spans="1:24" s="10" customFormat="1" x14ac:dyDescent="0.25">
      <c r="A347" s="169" t="s">
        <v>974</v>
      </c>
      <c r="B347" s="98" t="s">
        <v>1137</v>
      </c>
      <c r="C347" s="111" t="s">
        <v>939</v>
      </c>
      <c r="D347" s="94" t="s">
        <v>922</v>
      </c>
      <c r="E347" s="103">
        <v>10</v>
      </c>
      <c r="F347" s="103"/>
      <c r="G347" s="170">
        <f t="shared" si="14"/>
        <v>0</v>
      </c>
      <c r="H347"/>
      <c r="I347"/>
      <c r="J347"/>
      <c r="K347"/>
      <c r="L347"/>
      <c r="M347"/>
      <c r="N347"/>
      <c r="O347"/>
      <c r="P347"/>
      <c r="Q347"/>
      <c r="R347"/>
      <c r="S347"/>
      <c r="T347"/>
      <c r="U347"/>
      <c r="V347"/>
      <c r="W347"/>
      <c r="X347"/>
    </row>
    <row r="348" spans="1:24" s="10" customFormat="1" x14ac:dyDescent="0.25">
      <c r="A348" s="169" t="s">
        <v>975</v>
      </c>
      <c r="B348" s="98" t="s">
        <v>1139</v>
      </c>
      <c r="C348" s="111" t="s">
        <v>940</v>
      </c>
      <c r="D348" s="94" t="s">
        <v>922</v>
      </c>
      <c r="E348" s="103">
        <v>10</v>
      </c>
      <c r="F348" s="103"/>
      <c r="G348" s="170">
        <f t="shared" si="14"/>
        <v>0</v>
      </c>
      <c r="H348"/>
      <c r="I348"/>
      <c r="J348"/>
      <c r="K348"/>
      <c r="L348"/>
      <c r="M348"/>
      <c r="N348"/>
      <c r="O348"/>
      <c r="P348"/>
      <c r="Q348"/>
      <c r="R348"/>
      <c r="S348"/>
      <c r="T348"/>
      <c r="U348"/>
      <c r="V348"/>
      <c r="W348"/>
      <c r="X348"/>
    </row>
    <row r="349" spans="1:24" s="10" customFormat="1" x14ac:dyDescent="0.25">
      <c r="A349" s="169" t="s">
        <v>976</v>
      </c>
      <c r="B349" s="98" t="s">
        <v>1140</v>
      </c>
      <c r="C349" s="111" t="s">
        <v>941</v>
      </c>
      <c r="D349" s="94" t="s">
        <v>922</v>
      </c>
      <c r="E349" s="103">
        <v>10</v>
      </c>
      <c r="F349" s="103"/>
      <c r="G349" s="170">
        <f t="shared" si="14"/>
        <v>0</v>
      </c>
      <c r="H349"/>
      <c r="I349"/>
      <c r="J349"/>
      <c r="K349"/>
      <c r="L349"/>
      <c r="M349"/>
      <c r="N349"/>
      <c r="O349"/>
      <c r="P349"/>
      <c r="Q349"/>
      <c r="R349"/>
      <c r="S349"/>
      <c r="T349"/>
      <c r="U349"/>
      <c r="V349"/>
      <c r="W349"/>
      <c r="X349"/>
    </row>
    <row r="350" spans="1:24" s="10" customFormat="1" x14ac:dyDescent="0.25">
      <c r="A350" s="169" t="s">
        <v>977</v>
      </c>
      <c r="B350" s="98" t="s">
        <v>1122</v>
      </c>
      <c r="C350" s="111" t="s">
        <v>942</v>
      </c>
      <c r="D350" s="94" t="s">
        <v>922</v>
      </c>
      <c r="E350" s="103">
        <v>10</v>
      </c>
      <c r="F350" s="103"/>
      <c r="G350" s="170">
        <f t="shared" si="14"/>
        <v>0</v>
      </c>
      <c r="H350"/>
      <c r="I350"/>
      <c r="J350"/>
      <c r="K350"/>
      <c r="L350"/>
      <c r="M350"/>
      <c r="N350"/>
      <c r="O350"/>
      <c r="P350"/>
      <c r="Q350"/>
      <c r="R350"/>
      <c r="S350"/>
      <c r="T350"/>
      <c r="U350"/>
      <c r="V350"/>
      <c r="W350"/>
      <c r="X350"/>
    </row>
    <row r="351" spans="1:24" s="10" customFormat="1" x14ac:dyDescent="0.25">
      <c r="A351" s="169" t="s">
        <v>978</v>
      </c>
      <c r="B351" s="98" t="s">
        <v>1527</v>
      </c>
      <c r="C351" s="111" t="s">
        <v>943</v>
      </c>
      <c r="D351" s="94" t="s">
        <v>922</v>
      </c>
      <c r="E351" s="103">
        <v>4</v>
      </c>
      <c r="F351" s="103"/>
      <c r="G351" s="170">
        <f t="shared" si="14"/>
        <v>0</v>
      </c>
      <c r="H351"/>
      <c r="I351"/>
      <c r="J351"/>
      <c r="K351"/>
      <c r="L351"/>
      <c r="M351"/>
      <c r="N351"/>
      <c r="O351"/>
      <c r="P351"/>
      <c r="Q351"/>
      <c r="R351"/>
      <c r="S351"/>
      <c r="T351"/>
      <c r="U351"/>
      <c r="V351"/>
      <c r="W351"/>
      <c r="X351"/>
    </row>
    <row r="352" spans="1:24" s="10" customFormat="1" x14ac:dyDescent="0.25">
      <c r="A352" s="169" t="s">
        <v>1316</v>
      </c>
      <c r="B352" s="98" t="s">
        <v>1528</v>
      </c>
      <c r="C352" s="111" t="s">
        <v>944</v>
      </c>
      <c r="D352" s="94" t="s">
        <v>922</v>
      </c>
      <c r="E352" s="103">
        <v>4</v>
      </c>
      <c r="F352" s="103"/>
      <c r="G352" s="170">
        <f t="shared" si="14"/>
        <v>0</v>
      </c>
      <c r="H352"/>
      <c r="I352"/>
      <c r="J352"/>
      <c r="K352"/>
      <c r="L352"/>
      <c r="M352"/>
      <c r="N352"/>
      <c r="O352"/>
      <c r="P352"/>
      <c r="Q352"/>
      <c r="R352"/>
      <c r="S352"/>
      <c r="T352"/>
      <c r="U352"/>
      <c r="V352"/>
      <c r="W352"/>
      <c r="X352"/>
    </row>
    <row r="353" spans="1:24" s="10" customFormat="1" x14ac:dyDescent="0.25">
      <c r="A353" s="169" t="s">
        <v>979</v>
      </c>
      <c r="B353" s="98" t="s">
        <v>1529</v>
      </c>
      <c r="C353" s="111" t="s">
        <v>945</v>
      </c>
      <c r="D353" s="94" t="s">
        <v>922</v>
      </c>
      <c r="E353" s="103">
        <v>4</v>
      </c>
      <c r="F353" s="103"/>
      <c r="G353" s="170">
        <f t="shared" si="14"/>
        <v>0</v>
      </c>
      <c r="H353"/>
      <c r="I353"/>
      <c r="J353"/>
      <c r="K353"/>
      <c r="L353"/>
      <c r="M353"/>
      <c r="N353"/>
      <c r="O353"/>
      <c r="P353"/>
      <c r="Q353"/>
      <c r="R353"/>
      <c r="S353"/>
      <c r="T353"/>
      <c r="U353"/>
      <c r="V353"/>
      <c r="W353"/>
      <c r="X353"/>
    </row>
    <row r="354" spans="1:24" s="10" customFormat="1" x14ac:dyDescent="0.25">
      <c r="A354" s="169" t="s">
        <v>981</v>
      </c>
      <c r="B354" s="98" t="s">
        <v>1530</v>
      </c>
      <c r="C354" s="111" t="s">
        <v>946</v>
      </c>
      <c r="D354" s="94" t="s">
        <v>879</v>
      </c>
      <c r="E354" s="103">
        <v>2238</v>
      </c>
      <c r="F354" s="103"/>
      <c r="G354" s="170">
        <f t="shared" si="14"/>
        <v>0</v>
      </c>
      <c r="H354"/>
      <c r="I354"/>
      <c r="J354"/>
      <c r="K354"/>
      <c r="L354"/>
      <c r="M354"/>
      <c r="N354"/>
      <c r="O354"/>
      <c r="P354"/>
      <c r="Q354"/>
      <c r="R354"/>
      <c r="S354"/>
      <c r="T354"/>
      <c r="U354"/>
      <c r="V354"/>
      <c r="W354"/>
      <c r="X354"/>
    </row>
    <row r="355" spans="1:24" s="10" customFormat="1" x14ac:dyDescent="0.25">
      <c r="A355" s="169" t="s">
        <v>982</v>
      </c>
      <c r="B355" s="98" t="s">
        <v>1531</v>
      </c>
      <c r="C355" s="111" t="s">
        <v>948</v>
      </c>
      <c r="D355" s="94" t="s">
        <v>923</v>
      </c>
      <c r="E355" s="103">
        <v>4</v>
      </c>
      <c r="F355" s="103"/>
      <c r="G355" s="170">
        <f t="shared" si="14"/>
        <v>0</v>
      </c>
      <c r="H355"/>
      <c r="I355"/>
      <c r="J355"/>
      <c r="K355"/>
      <c r="L355"/>
      <c r="M355"/>
      <c r="N355"/>
      <c r="O355"/>
      <c r="P355"/>
      <c r="Q355"/>
      <c r="R355"/>
      <c r="S355"/>
      <c r="T355"/>
      <c r="U355"/>
      <c r="V355"/>
      <c r="W355"/>
      <c r="X355"/>
    </row>
    <row r="356" spans="1:24" s="10" customFormat="1" x14ac:dyDescent="0.25">
      <c r="A356" s="169" t="s">
        <v>983</v>
      </c>
      <c r="B356" s="98" t="s">
        <v>1532</v>
      </c>
      <c r="C356" s="111" t="s">
        <v>950</v>
      </c>
      <c r="D356" s="94" t="s">
        <v>922</v>
      </c>
      <c r="E356" s="103">
        <v>39</v>
      </c>
      <c r="F356" s="103"/>
      <c r="G356" s="170">
        <f t="shared" si="14"/>
        <v>0</v>
      </c>
      <c r="H356"/>
      <c r="I356"/>
      <c r="J356"/>
      <c r="K356"/>
      <c r="L356"/>
      <c r="M356"/>
      <c r="N356"/>
      <c r="O356"/>
      <c r="P356"/>
      <c r="Q356"/>
      <c r="R356"/>
      <c r="S356"/>
      <c r="T356"/>
      <c r="U356"/>
      <c r="V356"/>
      <c r="W356"/>
      <c r="X356"/>
    </row>
    <row r="357" spans="1:24" s="10" customFormat="1" x14ac:dyDescent="0.25">
      <c r="A357" s="169" t="s">
        <v>984</v>
      </c>
      <c r="B357" s="98" t="s">
        <v>1533</v>
      </c>
      <c r="C357" s="111" t="s">
        <v>951</v>
      </c>
      <c r="D357" s="94" t="s">
        <v>922</v>
      </c>
      <c r="E357" s="103">
        <v>15</v>
      </c>
      <c r="F357" s="103"/>
      <c r="G357" s="170">
        <f t="shared" si="14"/>
        <v>0</v>
      </c>
      <c r="H357"/>
      <c r="I357"/>
      <c r="J357"/>
      <c r="K357"/>
      <c r="L357"/>
      <c r="M357"/>
      <c r="N357"/>
      <c r="O357"/>
      <c r="P357"/>
      <c r="Q357"/>
      <c r="R357"/>
      <c r="S357"/>
      <c r="T357"/>
      <c r="U357"/>
      <c r="V357"/>
      <c r="W357"/>
      <c r="X357"/>
    </row>
    <row r="358" spans="1:24" s="10" customFormat="1" x14ac:dyDescent="0.25">
      <c r="A358" s="169" t="s">
        <v>985</v>
      </c>
      <c r="B358" s="98" t="s">
        <v>1534</v>
      </c>
      <c r="C358" s="111" t="s">
        <v>952</v>
      </c>
      <c r="D358" s="94" t="s">
        <v>922</v>
      </c>
      <c r="E358" s="103">
        <v>20</v>
      </c>
      <c r="F358" s="103"/>
      <c r="G358" s="170">
        <f t="shared" si="14"/>
        <v>0</v>
      </c>
      <c r="H358"/>
      <c r="I358"/>
      <c r="J358"/>
      <c r="K358"/>
      <c r="L358"/>
      <c r="M358"/>
      <c r="N358"/>
      <c r="O358"/>
      <c r="P358"/>
      <c r="Q358"/>
      <c r="R358"/>
      <c r="S358"/>
      <c r="T358"/>
      <c r="U358"/>
      <c r="V358"/>
      <c r="W358"/>
      <c r="X358"/>
    </row>
    <row r="359" spans="1:24" s="10" customFormat="1" x14ac:dyDescent="0.25">
      <c r="A359" s="169" t="s">
        <v>986</v>
      </c>
      <c r="B359" s="98" t="s">
        <v>1535</v>
      </c>
      <c r="C359" s="111" t="s">
        <v>954</v>
      </c>
      <c r="D359" s="94" t="s">
        <v>923</v>
      </c>
      <c r="E359" s="103">
        <v>1</v>
      </c>
      <c r="F359" s="103"/>
      <c r="G359" s="170">
        <f t="shared" si="14"/>
        <v>0</v>
      </c>
      <c r="H359"/>
      <c r="I359"/>
      <c r="J359"/>
      <c r="K359"/>
      <c r="L359"/>
      <c r="M359"/>
      <c r="N359"/>
      <c r="O359"/>
      <c r="P359"/>
      <c r="Q359"/>
      <c r="R359"/>
      <c r="S359"/>
      <c r="T359"/>
      <c r="U359"/>
      <c r="V359"/>
      <c r="W359"/>
      <c r="X359"/>
    </row>
    <row r="360" spans="1:24" s="10" customFormat="1" x14ac:dyDescent="0.25">
      <c r="A360" s="169" t="s">
        <v>987</v>
      </c>
      <c r="B360" s="98" t="s">
        <v>1536</v>
      </c>
      <c r="C360" s="111" t="s">
        <v>956</v>
      </c>
      <c r="D360" s="94" t="s">
        <v>923</v>
      </c>
      <c r="E360" s="103">
        <v>3</v>
      </c>
      <c r="F360" s="103"/>
      <c r="G360" s="170">
        <f t="shared" si="14"/>
        <v>0</v>
      </c>
      <c r="H360"/>
      <c r="I360"/>
      <c r="J360"/>
      <c r="K360"/>
      <c r="L360"/>
      <c r="M360"/>
      <c r="N360"/>
      <c r="O360"/>
      <c r="P360"/>
      <c r="Q360"/>
      <c r="R360"/>
      <c r="S360"/>
      <c r="T360"/>
      <c r="U360"/>
      <c r="V360"/>
      <c r="W360"/>
      <c r="X360"/>
    </row>
    <row r="361" spans="1:24" s="10" customFormat="1" x14ac:dyDescent="0.25">
      <c r="A361" s="169" t="s">
        <v>988</v>
      </c>
      <c r="B361" s="98" t="s">
        <v>1537</v>
      </c>
      <c r="C361" s="111" t="s">
        <v>957</v>
      </c>
      <c r="D361" s="94" t="s">
        <v>923</v>
      </c>
      <c r="E361" s="103">
        <v>3</v>
      </c>
      <c r="F361" s="103"/>
      <c r="G361" s="170">
        <f t="shared" si="14"/>
        <v>0</v>
      </c>
      <c r="H361"/>
      <c r="I361"/>
      <c r="J361"/>
      <c r="K361"/>
      <c r="L361"/>
      <c r="M361"/>
      <c r="N361"/>
      <c r="O361"/>
      <c r="P361"/>
      <c r="Q361"/>
      <c r="R361"/>
      <c r="S361"/>
      <c r="T361"/>
      <c r="U361"/>
      <c r="V361"/>
      <c r="W361"/>
      <c r="X361"/>
    </row>
    <row r="362" spans="1:24" s="10" customFormat="1" x14ac:dyDescent="0.25">
      <c r="A362" s="169" t="s">
        <v>989</v>
      </c>
      <c r="B362" s="98" t="s">
        <v>1538</v>
      </c>
      <c r="C362" s="111" t="s">
        <v>958</v>
      </c>
      <c r="D362" s="94" t="s">
        <v>923</v>
      </c>
      <c r="E362" s="103">
        <v>3</v>
      </c>
      <c r="F362" s="103"/>
      <c r="G362" s="170">
        <f t="shared" si="14"/>
        <v>0</v>
      </c>
      <c r="H362"/>
      <c r="I362"/>
      <c r="J362"/>
      <c r="K362"/>
      <c r="L362"/>
      <c r="M362"/>
      <c r="N362"/>
      <c r="O362"/>
      <c r="P362"/>
      <c r="Q362"/>
      <c r="R362"/>
      <c r="S362"/>
      <c r="T362"/>
      <c r="U362"/>
      <c r="V362"/>
      <c r="W362"/>
      <c r="X362"/>
    </row>
    <row r="363" spans="1:24" s="10" customFormat="1" x14ac:dyDescent="0.25">
      <c r="A363" s="169" t="s">
        <v>990</v>
      </c>
      <c r="B363" s="98" t="s">
        <v>1539</v>
      </c>
      <c r="C363" s="111" t="s">
        <v>1572</v>
      </c>
      <c r="D363" s="94" t="s">
        <v>862</v>
      </c>
      <c r="E363" s="103">
        <v>1</v>
      </c>
      <c r="F363" s="103"/>
      <c r="G363" s="170">
        <f t="shared" si="14"/>
        <v>0</v>
      </c>
      <c r="H363"/>
      <c r="I363"/>
      <c r="J363"/>
      <c r="K363"/>
      <c r="L363"/>
      <c r="M363"/>
      <c r="N363"/>
      <c r="O363"/>
      <c r="P363"/>
      <c r="Q363"/>
      <c r="R363"/>
      <c r="S363"/>
      <c r="T363"/>
      <c r="U363"/>
      <c r="V363"/>
      <c r="W363"/>
      <c r="X363"/>
    </row>
    <row r="364" spans="1:24" s="10" customFormat="1" x14ac:dyDescent="0.25">
      <c r="A364" s="169" t="s">
        <v>991</v>
      </c>
      <c r="B364" s="98" t="s">
        <v>1540</v>
      </c>
      <c r="C364" s="111" t="s">
        <v>959</v>
      </c>
      <c r="D364" s="94" t="s">
        <v>862</v>
      </c>
      <c r="E364" s="103">
        <v>1</v>
      </c>
      <c r="F364" s="103"/>
      <c r="G364" s="170">
        <f t="shared" si="14"/>
        <v>0</v>
      </c>
      <c r="H364"/>
      <c r="I364"/>
      <c r="J364"/>
      <c r="K364"/>
      <c r="L364"/>
      <c r="M364"/>
      <c r="N364"/>
      <c r="O364"/>
      <c r="P364"/>
      <c r="Q364"/>
      <c r="R364"/>
      <c r="S364"/>
      <c r="T364"/>
      <c r="U364"/>
      <c r="V364"/>
      <c r="W364"/>
      <c r="X364"/>
    </row>
    <row r="365" spans="1:24" s="10" customFormat="1" x14ac:dyDescent="0.25">
      <c r="A365" s="169" t="s">
        <v>992</v>
      </c>
      <c r="B365" s="98" t="s">
        <v>1541</v>
      </c>
      <c r="C365" s="111" t="s">
        <v>960</v>
      </c>
      <c r="D365" s="94" t="s">
        <v>862</v>
      </c>
      <c r="E365" s="103">
        <v>1</v>
      </c>
      <c r="F365" s="103"/>
      <c r="G365" s="170">
        <f t="shared" si="14"/>
        <v>0</v>
      </c>
      <c r="H365"/>
      <c r="I365"/>
      <c r="J365"/>
      <c r="K365"/>
      <c r="L365"/>
      <c r="M365"/>
      <c r="N365"/>
      <c r="O365"/>
      <c r="P365"/>
      <c r="Q365"/>
      <c r="R365"/>
      <c r="S365"/>
      <c r="T365"/>
      <c r="U365"/>
      <c r="V365"/>
      <c r="W365"/>
      <c r="X365"/>
    </row>
    <row r="366" spans="1:24" s="10" customFormat="1" x14ac:dyDescent="0.25">
      <c r="A366" s="169" t="s">
        <v>993</v>
      </c>
      <c r="B366" s="98" t="s">
        <v>1542</v>
      </c>
      <c r="C366" s="111" t="s">
        <v>961</v>
      </c>
      <c r="D366" s="94" t="s">
        <v>862</v>
      </c>
      <c r="E366" s="103">
        <v>1</v>
      </c>
      <c r="F366" s="103"/>
      <c r="G366" s="170">
        <f t="shared" si="14"/>
        <v>0</v>
      </c>
      <c r="H366"/>
      <c r="I366"/>
      <c r="J366"/>
      <c r="K366"/>
      <c r="L366"/>
      <c r="M366"/>
      <c r="N366"/>
      <c r="O366"/>
      <c r="P366"/>
      <c r="Q366"/>
      <c r="R366"/>
      <c r="S366"/>
      <c r="T366"/>
      <c r="U366"/>
      <c r="V366"/>
      <c r="W366"/>
      <c r="X366"/>
    </row>
    <row r="367" spans="1:24" s="10" customFormat="1" x14ac:dyDescent="0.25">
      <c r="A367" s="169" t="s">
        <v>994</v>
      </c>
      <c r="B367" s="98" t="s">
        <v>1543</v>
      </c>
      <c r="C367" s="111" t="s">
        <v>962</v>
      </c>
      <c r="D367" s="94" t="s">
        <v>862</v>
      </c>
      <c r="E367" s="103">
        <v>1</v>
      </c>
      <c r="F367" s="103"/>
      <c r="G367" s="170">
        <f t="shared" si="14"/>
        <v>0</v>
      </c>
      <c r="H367"/>
      <c r="I367"/>
      <c r="J367"/>
      <c r="K367"/>
      <c r="L367"/>
      <c r="M367"/>
      <c r="N367"/>
      <c r="O367"/>
      <c r="P367"/>
      <c r="Q367"/>
      <c r="R367"/>
      <c r="S367"/>
      <c r="T367"/>
      <c r="U367"/>
      <c r="V367"/>
      <c r="W367"/>
      <c r="X367"/>
    </row>
    <row r="368" spans="1:24" s="10" customFormat="1" ht="15.75" thickBot="1" x14ac:dyDescent="0.3">
      <c r="A368" s="73"/>
      <c r="B368" s="74"/>
      <c r="C368" s="213"/>
      <c r="D368" s="214"/>
      <c r="E368" s="81"/>
      <c r="F368" s="215"/>
      <c r="G368" s="125"/>
      <c r="H368"/>
      <c r="I368"/>
      <c r="J368"/>
      <c r="K368"/>
      <c r="L368"/>
      <c r="M368"/>
      <c r="N368"/>
      <c r="O368"/>
      <c r="P368"/>
      <c r="Q368"/>
      <c r="R368"/>
      <c r="S368"/>
      <c r="T368"/>
      <c r="U368"/>
      <c r="V368"/>
      <c r="W368"/>
      <c r="X368"/>
    </row>
    <row r="369" spans="1:24" s="9" customFormat="1" ht="15.75" thickBot="1" x14ac:dyDescent="0.3">
      <c r="A369" s="204" t="s">
        <v>995</v>
      </c>
      <c r="B369" s="121"/>
      <c r="C369" s="121" t="s">
        <v>964</v>
      </c>
      <c r="D369" s="121"/>
      <c r="E369" s="129"/>
      <c r="F369" s="129"/>
      <c r="G369" s="130">
        <f>SUM(G370:G452)</f>
        <v>0</v>
      </c>
      <c r="H369"/>
      <c r="I369"/>
      <c r="J369"/>
      <c r="K369"/>
      <c r="L369"/>
      <c r="M369"/>
      <c r="N369"/>
      <c r="O369"/>
      <c r="P369"/>
      <c r="Q369"/>
      <c r="R369"/>
      <c r="S369"/>
      <c r="T369"/>
      <c r="U369"/>
      <c r="V369"/>
      <c r="W369"/>
      <c r="X369"/>
    </row>
    <row r="370" spans="1:24" s="10" customFormat="1" ht="25.5" x14ac:dyDescent="0.25">
      <c r="A370" s="220" t="s">
        <v>1095</v>
      </c>
      <c r="B370" s="212" t="s">
        <v>614</v>
      </c>
      <c r="C370" s="213" t="s">
        <v>615</v>
      </c>
      <c r="D370" s="214" t="s">
        <v>0</v>
      </c>
      <c r="E370" s="210">
        <v>1</v>
      </c>
      <c r="F370" s="215"/>
      <c r="G370" s="203">
        <f t="shared" ref="G370:G433" si="15">ROUND(E370*F370,2)</f>
        <v>0</v>
      </c>
      <c r="H370"/>
      <c r="I370"/>
      <c r="J370"/>
      <c r="K370"/>
      <c r="L370"/>
      <c r="M370"/>
      <c r="N370"/>
      <c r="O370"/>
      <c r="P370"/>
      <c r="Q370"/>
      <c r="R370"/>
      <c r="S370"/>
      <c r="T370"/>
      <c r="U370"/>
      <c r="V370"/>
      <c r="W370"/>
      <c r="X370"/>
    </row>
    <row r="371" spans="1:24" s="10" customFormat="1" ht="25.5" x14ac:dyDescent="0.25">
      <c r="A371" s="169" t="s">
        <v>1096</v>
      </c>
      <c r="B371" s="98" t="s">
        <v>616</v>
      </c>
      <c r="C371" s="213" t="s">
        <v>617</v>
      </c>
      <c r="D371" s="214" t="s">
        <v>0</v>
      </c>
      <c r="E371" s="103">
        <v>1</v>
      </c>
      <c r="F371" s="215"/>
      <c r="G371" s="170">
        <f t="shared" si="15"/>
        <v>0</v>
      </c>
      <c r="H371"/>
      <c r="I371"/>
      <c r="J371"/>
      <c r="K371"/>
      <c r="L371"/>
      <c r="M371"/>
      <c r="N371"/>
      <c r="O371"/>
      <c r="P371"/>
      <c r="Q371"/>
      <c r="R371"/>
      <c r="S371"/>
      <c r="T371"/>
      <c r="U371"/>
      <c r="V371"/>
      <c r="W371"/>
      <c r="X371"/>
    </row>
    <row r="372" spans="1:24" s="10" customFormat="1" x14ac:dyDescent="0.25">
      <c r="A372" s="169" t="s">
        <v>1317</v>
      </c>
      <c r="B372" s="98" t="s">
        <v>618</v>
      </c>
      <c r="C372" s="213" t="s">
        <v>619</v>
      </c>
      <c r="D372" s="214" t="s">
        <v>0</v>
      </c>
      <c r="E372" s="103">
        <v>102</v>
      </c>
      <c r="F372" s="215"/>
      <c r="G372" s="170">
        <f t="shared" si="15"/>
        <v>0</v>
      </c>
      <c r="H372"/>
      <c r="I372"/>
      <c r="J372"/>
      <c r="K372"/>
      <c r="L372"/>
      <c r="M372"/>
      <c r="N372"/>
      <c r="O372"/>
      <c r="P372"/>
      <c r="Q372"/>
      <c r="R372"/>
      <c r="S372"/>
      <c r="T372"/>
      <c r="U372"/>
      <c r="V372"/>
      <c r="W372"/>
      <c r="X372"/>
    </row>
    <row r="373" spans="1:24" s="10" customFormat="1" ht="25.5" x14ac:dyDescent="0.25">
      <c r="A373" s="169" t="s">
        <v>1318</v>
      </c>
      <c r="B373" s="98" t="s">
        <v>241</v>
      </c>
      <c r="C373" s="213" t="s">
        <v>242</v>
      </c>
      <c r="D373" s="214" t="s">
        <v>0</v>
      </c>
      <c r="E373" s="103">
        <v>13</v>
      </c>
      <c r="F373" s="215"/>
      <c r="G373" s="170">
        <f t="shared" si="15"/>
        <v>0</v>
      </c>
      <c r="H373"/>
      <c r="I373"/>
      <c r="J373"/>
      <c r="K373"/>
      <c r="L373"/>
      <c r="M373"/>
      <c r="N373"/>
      <c r="O373"/>
      <c r="P373"/>
      <c r="Q373"/>
      <c r="R373"/>
      <c r="S373"/>
      <c r="T373"/>
      <c r="U373"/>
      <c r="V373"/>
      <c r="W373"/>
      <c r="X373"/>
    </row>
    <row r="374" spans="1:24" s="10" customFormat="1" x14ac:dyDescent="0.25">
      <c r="A374" s="169" t="s">
        <v>997</v>
      </c>
      <c r="B374" s="98" t="s">
        <v>622</v>
      </c>
      <c r="C374" s="213" t="s">
        <v>623</v>
      </c>
      <c r="D374" s="214" t="s">
        <v>0</v>
      </c>
      <c r="E374" s="103">
        <v>3</v>
      </c>
      <c r="F374" s="215"/>
      <c r="G374" s="170">
        <f t="shared" si="15"/>
        <v>0</v>
      </c>
      <c r="H374"/>
      <c r="I374"/>
      <c r="J374"/>
      <c r="K374"/>
      <c r="L374"/>
      <c r="M374"/>
      <c r="N374"/>
      <c r="O374"/>
      <c r="P374"/>
      <c r="Q374"/>
      <c r="R374"/>
      <c r="S374"/>
      <c r="T374"/>
      <c r="U374"/>
      <c r="V374"/>
      <c r="W374"/>
      <c r="X374"/>
    </row>
    <row r="375" spans="1:24" s="10" customFormat="1" x14ac:dyDescent="0.25">
      <c r="A375" s="169" t="s">
        <v>998</v>
      </c>
      <c r="B375" s="98" t="s">
        <v>628</v>
      </c>
      <c r="C375" s="213" t="s">
        <v>629</v>
      </c>
      <c r="D375" s="214" t="s">
        <v>0</v>
      </c>
      <c r="E375" s="103">
        <v>5</v>
      </c>
      <c r="F375" s="215"/>
      <c r="G375" s="170">
        <f t="shared" si="15"/>
        <v>0</v>
      </c>
      <c r="H375"/>
      <c r="I375"/>
      <c r="J375"/>
      <c r="K375"/>
      <c r="L375"/>
      <c r="M375"/>
      <c r="N375"/>
      <c r="O375"/>
      <c r="P375"/>
      <c r="Q375"/>
      <c r="R375"/>
      <c r="S375"/>
      <c r="T375"/>
      <c r="U375"/>
      <c r="V375"/>
      <c r="W375"/>
      <c r="X375"/>
    </row>
    <row r="376" spans="1:24" s="10" customFormat="1" x14ac:dyDescent="0.25">
      <c r="A376" s="169" t="s">
        <v>999</v>
      </c>
      <c r="B376" s="98" t="s">
        <v>636</v>
      </c>
      <c r="C376" s="213" t="s">
        <v>637</v>
      </c>
      <c r="D376" s="214" t="s">
        <v>15</v>
      </c>
      <c r="E376" s="103">
        <v>73.56</v>
      </c>
      <c r="F376" s="215"/>
      <c r="G376" s="170">
        <f t="shared" si="15"/>
        <v>0</v>
      </c>
      <c r="H376"/>
      <c r="I376"/>
      <c r="J376"/>
      <c r="K376"/>
      <c r="L376"/>
      <c r="M376"/>
      <c r="N376"/>
      <c r="O376"/>
      <c r="P376"/>
      <c r="Q376"/>
      <c r="R376"/>
      <c r="S376"/>
      <c r="T376"/>
      <c r="U376"/>
      <c r="V376"/>
      <c r="W376"/>
      <c r="X376"/>
    </row>
    <row r="377" spans="1:24" s="10" customFormat="1" ht="25.5" x14ac:dyDescent="0.25">
      <c r="A377" s="169" t="s">
        <v>1000</v>
      </c>
      <c r="B377" s="98" t="s">
        <v>638</v>
      </c>
      <c r="C377" s="213" t="s">
        <v>639</v>
      </c>
      <c r="D377" s="214" t="s">
        <v>15</v>
      </c>
      <c r="E377" s="103">
        <v>33.39</v>
      </c>
      <c r="F377" s="215"/>
      <c r="G377" s="170">
        <f t="shared" si="15"/>
        <v>0</v>
      </c>
      <c r="H377"/>
      <c r="I377"/>
      <c r="J377"/>
      <c r="K377"/>
      <c r="L377"/>
      <c r="M377"/>
      <c r="N377"/>
      <c r="O377"/>
      <c r="P377"/>
      <c r="Q377"/>
      <c r="R377"/>
      <c r="S377"/>
      <c r="T377"/>
      <c r="U377"/>
      <c r="V377"/>
      <c r="W377"/>
      <c r="X377"/>
    </row>
    <row r="378" spans="1:24" s="10" customFormat="1" x14ac:dyDescent="0.25">
      <c r="A378" s="169" t="s">
        <v>1001</v>
      </c>
      <c r="B378" s="98" t="s">
        <v>640</v>
      </c>
      <c r="C378" s="213" t="s">
        <v>641</v>
      </c>
      <c r="D378" s="214" t="s">
        <v>0</v>
      </c>
      <c r="E378" s="103">
        <v>86</v>
      </c>
      <c r="F378" s="215"/>
      <c r="G378" s="170">
        <f t="shared" si="15"/>
        <v>0</v>
      </c>
      <c r="H378"/>
      <c r="I378"/>
      <c r="J378"/>
      <c r="K378"/>
      <c r="L378"/>
      <c r="M378"/>
      <c r="N378"/>
      <c r="O378"/>
      <c r="P378"/>
      <c r="Q378"/>
      <c r="R378"/>
      <c r="S378"/>
      <c r="T378"/>
      <c r="U378"/>
      <c r="V378"/>
      <c r="W378"/>
      <c r="X378"/>
    </row>
    <row r="379" spans="1:24" s="10" customFormat="1" ht="38.25" x14ac:dyDescent="0.25">
      <c r="A379" s="169" t="s">
        <v>96</v>
      </c>
      <c r="B379" s="98" t="s">
        <v>654</v>
      </c>
      <c r="C379" s="213" t="s">
        <v>655</v>
      </c>
      <c r="D379" s="214" t="s">
        <v>0</v>
      </c>
      <c r="E379" s="103">
        <v>128</v>
      </c>
      <c r="F379" s="215"/>
      <c r="G379" s="170">
        <f t="shared" si="15"/>
        <v>0</v>
      </c>
      <c r="H379"/>
      <c r="I379"/>
      <c r="J379"/>
      <c r="K379"/>
      <c r="L379"/>
      <c r="M379"/>
      <c r="N379"/>
      <c r="O379"/>
      <c r="P379"/>
      <c r="Q379"/>
      <c r="R379"/>
      <c r="S379"/>
      <c r="T379"/>
      <c r="U379"/>
      <c r="V379"/>
      <c r="W379"/>
      <c r="X379"/>
    </row>
    <row r="380" spans="1:24" s="10" customFormat="1" x14ac:dyDescent="0.25">
      <c r="A380" s="169" t="s">
        <v>97</v>
      </c>
      <c r="B380" s="98" t="s">
        <v>642</v>
      </c>
      <c r="C380" s="213" t="s">
        <v>643</v>
      </c>
      <c r="D380" s="214" t="s">
        <v>0</v>
      </c>
      <c r="E380" s="103">
        <v>100</v>
      </c>
      <c r="F380" s="215"/>
      <c r="G380" s="170">
        <f t="shared" si="15"/>
        <v>0</v>
      </c>
      <c r="H380"/>
      <c r="I380"/>
      <c r="J380"/>
      <c r="K380"/>
      <c r="L380"/>
      <c r="M380"/>
      <c r="N380"/>
      <c r="O380"/>
      <c r="P380"/>
      <c r="Q380"/>
      <c r="R380"/>
      <c r="S380"/>
      <c r="T380"/>
      <c r="U380"/>
      <c r="V380"/>
      <c r="W380"/>
      <c r="X380"/>
    </row>
    <row r="381" spans="1:24" s="10" customFormat="1" ht="25.5" x14ac:dyDescent="0.25">
      <c r="A381" s="169" t="s">
        <v>1002</v>
      </c>
      <c r="B381" s="98" t="s">
        <v>644</v>
      </c>
      <c r="C381" s="213" t="s">
        <v>645</v>
      </c>
      <c r="D381" s="214" t="s">
        <v>0</v>
      </c>
      <c r="E381" s="103">
        <v>29</v>
      </c>
      <c r="F381" s="215"/>
      <c r="G381" s="170">
        <f t="shared" si="15"/>
        <v>0</v>
      </c>
      <c r="H381"/>
      <c r="I381"/>
      <c r="J381"/>
      <c r="K381"/>
      <c r="L381"/>
      <c r="M381"/>
      <c r="N381"/>
      <c r="O381"/>
      <c r="P381"/>
      <c r="Q381"/>
      <c r="R381"/>
      <c r="S381"/>
      <c r="T381"/>
      <c r="U381"/>
      <c r="V381"/>
      <c r="W381"/>
      <c r="X381"/>
    </row>
    <row r="382" spans="1:24" s="10" customFormat="1" x14ac:dyDescent="0.25">
      <c r="A382" s="169" t="s">
        <v>1003</v>
      </c>
      <c r="B382" s="98" t="s">
        <v>646</v>
      </c>
      <c r="C382" s="213" t="s">
        <v>647</v>
      </c>
      <c r="D382" s="214" t="s">
        <v>0</v>
      </c>
      <c r="E382" s="103">
        <v>5</v>
      </c>
      <c r="F382" s="215"/>
      <c r="G382" s="170">
        <f t="shared" si="15"/>
        <v>0</v>
      </c>
      <c r="H382"/>
      <c r="I382"/>
      <c r="J382"/>
      <c r="K382"/>
      <c r="L382"/>
      <c r="M382"/>
      <c r="N382"/>
      <c r="O382"/>
      <c r="P382"/>
      <c r="Q382"/>
      <c r="R382"/>
      <c r="S382"/>
      <c r="T382"/>
      <c r="U382"/>
      <c r="V382"/>
      <c r="W382"/>
      <c r="X382"/>
    </row>
    <row r="383" spans="1:24" s="10" customFormat="1" ht="25.5" x14ac:dyDescent="0.25">
      <c r="A383" s="169" t="s">
        <v>1004</v>
      </c>
      <c r="B383" s="98" t="s">
        <v>648</v>
      </c>
      <c r="C383" s="213" t="s">
        <v>649</v>
      </c>
      <c r="D383" s="214" t="s">
        <v>0</v>
      </c>
      <c r="E383" s="103">
        <v>16</v>
      </c>
      <c r="F383" s="215"/>
      <c r="G383" s="170">
        <f t="shared" si="15"/>
        <v>0</v>
      </c>
      <c r="H383"/>
      <c r="I383"/>
      <c r="J383"/>
      <c r="K383"/>
      <c r="L383"/>
      <c r="M383"/>
      <c r="N383"/>
      <c r="O383"/>
      <c r="P383"/>
      <c r="Q383"/>
      <c r="R383"/>
      <c r="S383"/>
      <c r="T383"/>
      <c r="U383"/>
      <c r="V383"/>
      <c r="W383"/>
      <c r="X383"/>
    </row>
    <row r="384" spans="1:24" s="10" customFormat="1" ht="25.5" x14ac:dyDescent="0.25">
      <c r="A384" s="169" t="s">
        <v>98</v>
      </c>
      <c r="B384" s="112" t="s">
        <v>1795</v>
      </c>
      <c r="C384" s="93" t="s">
        <v>980</v>
      </c>
      <c r="D384" s="94" t="s">
        <v>922</v>
      </c>
      <c r="E384" s="103">
        <v>13</v>
      </c>
      <c r="F384" s="110"/>
      <c r="G384" s="170">
        <f t="shared" si="15"/>
        <v>0</v>
      </c>
      <c r="H384"/>
      <c r="I384"/>
      <c r="J384"/>
      <c r="K384"/>
      <c r="L384"/>
      <c r="M384"/>
      <c r="N384"/>
      <c r="O384"/>
      <c r="P384"/>
      <c r="Q384"/>
      <c r="R384"/>
      <c r="S384"/>
      <c r="T384"/>
      <c r="U384"/>
      <c r="V384"/>
      <c r="W384"/>
      <c r="X384"/>
    </row>
    <row r="385" spans="1:24" s="10" customFormat="1" x14ac:dyDescent="0.25">
      <c r="A385" s="169" t="s">
        <v>1005</v>
      </c>
      <c r="B385" s="98" t="s">
        <v>676</v>
      </c>
      <c r="C385" s="213" t="s">
        <v>677</v>
      </c>
      <c r="D385" s="214" t="s">
        <v>0</v>
      </c>
      <c r="E385" s="103">
        <v>109</v>
      </c>
      <c r="F385" s="215"/>
      <c r="G385" s="170">
        <f t="shared" si="15"/>
        <v>0</v>
      </c>
      <c r="H385"/>
      <c r="I385"/>
      <c r="J385"/>
      <c r="K385"/>
      <c r="L385"/>
      <c r="M385"/>
      <c r="N385"/>
      <c r="O385"/>
      <c r="P385"/>
      <c r="Q385"/>
      <c r="R385"/>
      <c r="S385"/>
      <c r="T385"/>
      <c r="U385"/>
      <c r="V385"/>
      <c r="W385"/>
      <c r="X385"/>
    </row>
    <row r="386" spans="1:24" s="10" customFormat="1" x14ac:dyDescent="0.25">
      <c r="A386" s="169" t="s">
        <v>1006</v>
      </c>
      <c r="B386" s="98" t="s">
        <v>678</v>
      </c>
      <c r="C386" s="213" t="s">
        <v>679</v>
      </c>
      <c r="D386" s="214" t="s">
        <v>0</v>
      </c>
      <c r="E386" s="103">
        <v>172</v>
      </c>
      <c r="F386" s="215"/>
      <c r="G386" s="170">
        <f t="shared" si="15"/>
        <v>0</v>
      </c>
      <c r="H386"/>
      <c r="I386"/>
      <c r="J386"/>
      <c r="K386"/>
      <c r="L386"/>
      <c r="M386"/>
      <c r="N386"/>
      <c r="O386"/>
      <c r="P386"/>
      <c r="Q386"/>
      <c r="R386"/>
      <c r="S386"/>
      <c r="T386"/>
      <c r="U386"/>
      <c r="V386"/>
      <c r="W386"/>
      <c r="X386"/>
    </row>
    <row r="387" spans="1:24" s="10" customFormat="1" x14ac:dyDescent="0.25">
      <c r="A387" s="169" t="s">
        <v>1007</v>
      </c>
      <c r="B387" s="98" t="s">
        <v>664</v>
      </c>
      <c r="C387" s="213" t="s">
        <v>665</v>
      </c>
      <c r="D387" s="214" t="s">
        <v>0</v>
      </c>
      <c r="E387" s="103">
        <v>36</v>
      </c>
      <c r="F387" s="215"/>
      <c r="G387" s="170">
        <f t="shared" si="15"/>
        <v>0</v>
      </c>
      <c r="H387"/>
      <c r="I387"/>
      <c r="J387"/>
      <c r="K387"/>
      <c r="L387"/>
      <c r="M387"/>
      <c r="N387"/>
      <c r="O387"/>
      <c r="P387"/>
      <c r="Q387"/>
      <c r="R387"/>
      <c r="S387"/>
      <c r="T387"/>
      <c r="U387"/>
      <c r="V387"/>
      <c r="W387"/>
      <c r="X387"/>
    </row>
    <row r="388" spans="1:24" s="10" customFormat="1" x14ac:dyDescent="0.25">
      <c r="A388" s="169" t="s">
        <v>1009</v>
      </c>
      <c r="B388" s="98" t="s">
        <v>632</v>
      </c>
      <c r="C388" s="213" t="s">
        <v>633</v>
      </c>
      <c r="D388" s="214" t="s">
        <v>0</v>
      </c>
      <c r="E388" s="103">
        <v>86</v>
      </c>
      <c r="F388" s="215"/>
      <c r="G388" s="170">
        <f t="shared" si="15"/>
        <v>0</v>
      </c>
      <c r="H388"/>
      <c r="I388"/>
      <c r="J388"/>
      <c r="K388"/>
      <c r="L388"/>
      <c r="M388"/>
      <c r="N388"/>
      <c r="O388"/>
      <c r="P388"/>
      <c r="Q388"/>
      <c r="R388"/>
      <c r="S388"/>
      <c r="T388"/>
      <c r="U388"/>
      <c r="V388"/>
      <c r="W388"/>
      <c r="X388"/>
    </row>
    <row r="389" spans="1:24" s="10" customFormat="1" x14ac:dyDescent="0.25">
      <c r="A389" s="169" t="s">
        <v>99</v>
      </c>
      <c r="B389" s="98" t="s">
        <v>662</v>
      </c>
      <c r="C389" s="213" t="s">
        <v>663</v>
      </c>
      <c r="D389" s="214" t="s">
        <v>0</v>
      </c>
      <c r="E389" s="103">
        <v>2</v>
      </c>
      <c r="F389" s="215"/>
      <c r="G389" s="170">
        <f t="shared" si="15"/>
        <v>0</v>
      </c>
      <c r="H389"/>
      <c r="I389"/>
      <c r="J389"/>
      <c r="K389"/>
      <c r="L389"/>
      <c r="M389"/>
      <c r="N389"/>
      <c r="O389"/>
      <c r="P389"/>
      <c r="Q389"/>
      <c r="R389"/>
      <c r="S389"/>
      <c r="T389"/>
      <c r="U389"/>
      <c r="V389"/>
      <c r="W389"/>
      <c r="X389"/>
    </row>
    <row r="390" spans="1:24" s="10" customFormat="1" x14ac:dyDescent="0.25">
      <c r="A390" s="169" t="s">
        <v>1012</v>
      </c>
      <c r="B390" s="98" t="s">
        <v>666</v>
      </c>
      <c r="C390" s="213" t="s">
        <v>667</v>
      </c>
      <c r="D390" s="214" t="s">
        <v>0</v>
      </c>
      <c r="E390" s="103">
        <v>20</v>
      </c>
      <c r="F390" s="215"/>
      <c r="G390" s="170">
        <f t="shared" si="15"/>
        <v>0</v>
      </c>
      <c r="H390"/>
      <c r="I390"/>
      <c r="J390"/>
      <c r="K390"/>
      <c r="L390"/>
      <c r="M390"/>
      <c r="N390"/>
      <c r="O390"/>
      <c r="P390"/>
      <c r="Q390"/>
      <c r="R390"/>
      <c r="S390"/>
      <c r="T390"/>
      <c r="U390"/>
      <c r="V390"/>
      <c r="W390"/>
      <c r="X390"/>
    </row>
    <row r="391" spans="1:24" s="10" customFormat="1" x14ac:dyDescent="0.25">
      <c r="A391" s="169" t="s">
        <v>1013</v>
      </c>
      <c r="B391" s="98" t="s">
        <v>680</v>
      </c>
      <c r="C391" s="213" t="s">
        <v>681</v>
      </c>
      <c r="D391" s="214" t="s">
        <v>0</v>
      </c>
      <c r="E391" s="103">
        <v>52</v>
      </c>
      <c r="F391" s="215"/>
      <c r="G391" s="170">
        <f t="shared" si="15"/>
        <v>0</v>
      </c>
      <c r="H391"/>
      <c r="I391"/>
      <c r="J391"/>
      <c r="K391"/>
      <c r="L391"/>
      <c r="M391"/>
      <c r="N391"/>
      <c r="O391"/>
      <c r="P391"/>
      <c r="Q391"/>
      <c r="R391"/>
      <c r="S391"/>
      <c r="T391"/>
      <c r="U391"/>
      <c r="V391"/>
      <c r="W391"/>
      <c r="X391"/>
    </row>
    <row r="392" spans="1:24" s="10" customFormat="1" x14ac:dyDescent="0.25">
      <c r="A392" s="169" t="s">
        <v>1014</v>
      </c>
      <c r="B392" s="98" t="s">
        <v>682</v>
      </c>
      <c r="C392" s="213" t="s">
        <v>683</v>
      </c>
      <c r="D392" s="214" t="s">
        <v>0</v>
      </c>
      <c r="E392" s="103">
        <v>198</v>
      </c>
      <c r="F392" s="215"/>
      <c r="G392" s="170">
        <f t="shared" si="15"/>
        <v>0</v>
      </c>
      <c r="H392"/>
      <c r="I392"/>
      <c r="J392"/>
      <c r="K392"/>
      <c r="L392"/>
      <c r="M392"/>
      <c r="N392"/>
      <c r="O392"/>
      <c r="P392"/>
      <c r="Q392"/>
      <c r="R392"/>
      <c r="S392"/>
      <c r="T392"/>
      <c r="U392"/>
      <c r="V392"/>
      <c r="W392"/>
      <c r="X392"/>
    </row>
    <row r="393" spans="1:24" s="10" customFormat="1" x14ac:dyDescent="0.25">
      <c r="A393" s="169" t="s">
        <v>1015</v>
      </c>
      <c r="B393" s="98" t="s">
        <v>748</v>
      </c>
      <c r="C393" s="213" t="s">
        <v>749</v>
      </c>
      <c r="D393" s="214" t="s">
        <v>0</v>
      </c>
      <c r="E393" s="103">
        <v>2</v>
      </c>
      <c r="F393" s="215"/>
      <c r="G393" s="170">
        <f t="shared" si="15"/>
        <v>0</v>
      </c>
      <c r="H393"/>
      <c r="I393"/>
      <c r="J393"/>
      <c r="K393"/>
      <c r="L393"/>
      <c r="M393"/>
      <c r="N393"/>
      <c r="O393"/>
      <c r="P393"/>
      <c r="Q393"/>
      <c r="R393"/>
      <c r="S393"/>
      <c r="T393"/>
      <c r="U393"/>
      <c r="V393"/>
      <c r="W393"/>
      <c r="X393"/>
    </row>
    <row r="394" spans="1:24" s="10" customFormat="1" x14ac:dyDescent="0.25">
      <c r="A394" s="169" t="s">
        <v>1319</v>
      </c>
      <c r="B394" s="98" t="s">
        <v>746</v>
      </c>
      <c r="C394" s="213" t="s">
        <v>747</v>
      </c>
      <c r="D394" s="214" t="s">
        <v>0</v>
      </c>
      <c r="E394" s="103">
        <v>86</v>
      </c>
      <c r="F394" s="215"/>
      <c r="G394" s="170">
        <f t="shared" si="15"/>
        <v>0</v>
      </c>
      <c r="H394"/>
      <c r="I394"/>
      <c r="J394"/>
      <c r="K394"/>
      <c r="L394"/>
      <c r="M394"/>
      <c r="N394"/>
      <c r="O394"/>
      <c r="P394"/>
      <c r="Q394"/>
      <c r="R394"/>
      <c r="S394"/>
      <c r="T394"/>
      <c r="U394"/>
      <c r="V394"/>
      <c r="W394"/>
      <c r="X394"/>
    </row>
    <row r="395" spans="1:24" s="10" customFormat="1" x14ac:dyDescent="0.25">
      <c r="A395" s="169" t="s">
        <v>1016</v>
      </c>
      <c r="B395" s="98" t="s">
        <v>668</v>
      </c>
      <c r="C395" s="213" t="s">
        <v>669</v>
      </c>
      <c r="D395" s="214" t="s">
        <v>0</v>
      </c>
      <c r="E395" s="103">
        <v>353</v>
      </c>
      <c r="F395" s="215"/>
      <c r="G395" s="170">
        <f t="shared" si="15"/>
        <v>0</v>
      </c>
      <c r="H395"/>
      <c r="I395"/>
      <c r="J395"/>
      <c r="K395"/>
      <c r="L395"/>
      <c r="M395"/>
      <c r="N395"/>
      <c r="O395"/>
      <c r="P395"/>
      <c r="Q395"/>
      <c r="R395"/>
      <c r="S395"/>
      <c r="T395"/>
      <c r="U395"/>
      <c r="V395"/>
      <c r="W395"/>
      <c r="X395"/>
    </row>
    <row r="396" spans="1:24" s="10" customFormat="1" x14ac:dyDescent="0.25">
      <c r="A396" s="169" t="s">
        <v>1017</v>
      </c>
      <c r="B396" s="98" t="s">
        <v>670</v>
      </c>
      <c r="C396" s="213" t="s">
        <v>671</v>
      </c>
      <c r="D396" s="214" t="s">
        <v>0</v>
      </c>
      <c r="E396" s="103">
        <v>136</v>
      </c>
      <c r="F396" s="215"/>
      <c r="G396" s="170">
        <f t="shared" si="15"/>
        <v>0</v>
      </c>
      <c r="H396"/>
      <c r="I396"/>
      <c r="J396"/>
      <c r="K396"/>
      <c r="L396"/>
      <c r="M396"/>
      <c r="N396"/>
      <c r="O396"/>
      <c r="P396"/>
      <c r="Q396"/>
      <c r="R396"/>
      <c r="S396"/>
      <c r="T396"/>
      <c r="U396"/>
      <c r="V396"/>
      <c r="W396"/>
      <c r="X396"/>
    </row>
    <row r="397" spans="1:24" s="10" customFormat="1" ht="25.5" x14ac:dyDescent="0.25">
      <c r="A397" s="169" t="s">
        <v>102</v>
      </c>
      <c r="B397" s="98" t="s">
        <v>650</v>
      </c>
      <c r="C397" s="213" t="s">
        <v>651</v>
      </c>
      <c r="D397" s="214" t="s">
        <v>0</v>
      </c>
      <c r="E397" s="103">
        <v>96</v>
      </c>
      <c r="F397" s="215"/>
      <c r="G397" s="170">
        <f t="shared" si="15"/>
        <v>0</v>
      </c>
      <c r="H397"/>
      <c r="I397"/>
      <c r="J397"/>
      <c r="K397"/>
      <c r="L397"/>
      <c r="M397"/>
      <c r="N397"/>
      <c r="O397"/>
      <c r="P397"/>
      <c r="Q397"/>
      <c r="R397"/>
      <c r="S397"/>
      <c r="T397"/>
      <c r="U397"/>
      <c r="V397"/>
      <c r="W397"/>
      <c r="X397"/>
    </row>
    <row r="398" spans="1:24" s="10" customFormat="1" ht="25.5" x14ac:dyDescent="0.25">
      <c r="A398" s="169" t="s">
        <v>1018</v>
      </c>
      <c r="B398" s="98" t="s">
        <v>684</v>
      </c>
      <c r="C398" s="213" t="s">
        <v>685</v>
      </c>
      <c r="D398" s="214" t="s">
        <v>16</v>
      </c>
      <c r="E398" s="103">
        <v>1405.38</v>
      </c>
      <c r="F398" s="215"/>
      <c r="G398" s="170">
        <f t="shared" si="15"/>
        <v>0</v>
      </c>
      <c r="H398"/>
      <c r="I398"/>
      <c r="J398"/>
      <c r="K398"/>
      <c r="L398"/>
      <c r="M398"/>
      <c r="N398"/>
      <c r="O398"/>
      <c r="P398"/>
      <c r="Q398"/>
      <c r="R398"/>
      <c r="S398"/>
      <c r="T398"/>
      <c r="U398"/>
      <c r="V398"/>
      <c r="W398"/>
      <c r="X398"/>
    </row>
    <row r="399" spans="1:24" s="10" customFormat="1" ht="25.5" x14ac:dyDescent="0.25">
      <c r="A399" s="169" t="s">
        <v>103</v>
      </c>
      <c r="B399" s="98" t="s">
        <v>686</v>
      </c>
      <c r="C399" s="213" t="s">
        <v>687</v>
      </c>
      <c r="D399" s="214" t="s">
        <v>16</v>
      </c>
      <c r="E399" s="103">
        <v>546.29</v>
      </c>
      <c r="F399" s="215"/>
      <c r="G399" s="170">
        <f t="shared" si="15"/>
        <v>0</v>
      </c>
      <c r="H399"/>
      <c r="I399"/>
      <c r="J399"/>
      <c r="K399"/>
      <c r="L399"/>
      <c r="M399"/>
      <c r="N399"/>
      <c r="O399"/>
      <c r="P399"/>
      <c r="Q399"/>
      <c r="R399"/>
      <c r="S399"/>
      <c r="T399"/>
      <c r="U399"/>
      <c r="V399"/>
      <c r="W399"/>
      <c r="X399"/>
    </row>
    <row r="400" spans="1:24" s="10" customFormat="1" ht="25.5" x14ac:dyDescent="0.25">
      <c r="A400" s="169" t="s">
        <v>112</v>
      </c>
      <c r="B400" s="98" t="s">
        <v>688</v>
      </c>
      <c r="C400" s="213" t="s">
        <v>689</v>
      </c>
      <c r="D400" s="214" t="s">
        <v>16</v>
      </c>
      <c r="E400" s="103">
        <v>341.25</v>
      </c>
      <c r="F400" s="215"/>
      <c r="G400" s="170">
        <f t="shared" si="15"/>
        <v>0</v>
      </c>
      <c r="H400"/>
      <c r="I400"/>
      <c r="J400"/>
      <c r="K400"/>
      <c r="L400"/>
      <c r="M400"/>
      <c r="N400"/>
      <c r="O400"/>
      <c r="P400"/>
      <c r="Q400"/>
      <c r="R400"/>
      <c r="S400"/>
      <c r="T400"/>
      <c r="U400"/>
      <c r="V400"/>
      <c r="W400"/>
      <c r="X400"/>
    </row>
    <row r="401" spans="1:24" s="10" customFormat="1" ht="25.5" x14ac:dyDescent="0.25">
      <c r="A401" s="169" t="s">
        <v>1019</v>
      </c>
      <c r="B401" s="98" t="s">
        <v>690</v>
      </c>
      <c r="C401" s="213" t="s">
        <v>691</v>
      </c>
      <c r="D401" s="214" t="s">
        <v>16</v>
      </c>
      <c r="E401" s="103">
        <v>996.54</v>
      </c>
      <c r="F401" s="215"/>
      <c r="G401" s="170">
        <f t="shared" si="15"/>
        <v>0</v>
      </c>
      <c r="H401"/>
      <c r="I401"/>
      <c r="J401"/>
      <c r="K401"/>
      <c r="L401"/>
      <c r="M401"/>
      <c r="N401"/>
      <c r="O401"/>
      <c r="P401"/>
      <c r="Q401"/>
      <c r="R401"/>
      <c r="S401"/>
      <c r="T401"/>
      <c r="U401"/>
      <c r="V401"/>
      <c r="W401"/>
      <c r="X401"/>
    </row>
    <row r="402" spans="1:24" s="10" customFormat="1" ht="25.5" x14ac:dyDescent="0.25">
      <c r="A402" s="169" t="s">
        <v>1020</v>
      </c>
      <c r="B402" s="98" t="s">
        <v>692</v>
      </c>
      <c r="C402" s="213" t="s">
        <v>693</v>
      </c>
      <c r="D402" s="214" t="s">
        <v>16</v>
      </c>
      <c r="E402" s="103">
        <v>450.28</v>
      </c>
      <c r="F402" s="215"/>
      <c r="G402" s="170">
        <f t="shared" si="15"/>
        <v>0</v>
      </c>
      <c r="H402"/>
      <c r="I402"/>
      <c r="J402"/>
      <c r="K402"/>
      <c r="L402"/>
      <c r="M402"/>
      <c r="N402"/>
      <c r="O402"/>
      <c r="P402"/>
      <c r="Q402"/>
      <c r="R402"/>
      <c r="S402"/>
      <c r="T402"/>
      <c r="U402"/>
      <c r="V402"/>
      <c r="W402"/>
      <c r="X402"/>
    </row>
    <row r="403" spans="1:24" s="10" customFormat="1" ht="25.5" x14ac:dyDescent="0.25">
      <c r="A403" s="169" t="s">
        <v>1023</v>
      </c>
      <c r="B403" s="98" t="s">
        <v>694</v>
      </c>
      <c r="C403" s="213" t="s">
        <v>695</v>
      </c>
      <c r="D403" s="214" t="s">
        <v>16</v>
      </c>
      <c r="E403" s="103">
        <v>337.08</v>
      </c>
      <c r="F403" s="215"/>
      <c r="G403" s="170">
        <f t="shared" si="15"/>
        <v>0</v>
      </c>
      <c r="H403"/>
      <c r="I403"/>
      <c r="J403"/>
      <c r="K403"/>
      <c r="L403"/>
      <c r="M403"/>
      <c r="N403"/>
      <c r="O403"/>
      <c r="P403"/>
      <c r="Q403"/>
      <c r="R403"/>
      <c r="S403"/>
      <c r="T403"/>
      <c r="U403"/>
      <c r="V403"/>
      <c r="W403"/>
      <c r="X403"/>
    </row>
    <row r="404" spans="1:24" s="10" customFormat="1" ht="25.5" x14ac:dyDescent="0.25">
      <c r="A404" s="169" t="s">
        <v>1025</v>
      </c>
      <c r="B404" s="98" t="s">
        <v>696</v>
      </c>
      <c r="C404" s="213" t="s">
        <v>697</v>
      </c>
      <c r="D404" s="214" t="s">
        <v>16</v>
      </c>
      <c r="E404" s="103">
        <v>603.9</v>
      </c>
      <c r="F404" s="215"/>
      <c r="G404" s="170">
        <f t="shared" si="15"/>
        <v>0</v>
      </c>
      <c r="H404"/>
      <c r="I404"/>
      <c r="J404"/>
      <c r="K404"/>
      <c r="L404"/>
      <c r="M404"/>
      <c r="N404"/>
      <c r="O404"/>
      <c r="P404"/>
      <c r="Q404"/>
      <c r="R404"/>
      <c r="S404"/>
      <c r="T404"/>
      <c r="U404"/>
      <c r="V404"/>
      <c r="W404"/>
      <c r="X404"/>
    </row>
    <row r="405" spans="1:24" s="10" customFormat="1" ht="25.5" x14ac:dyDescent="0.25">
      <c r="A405" s="169" t="s">
        <v>1027</v>
      </c>
      <c r="B405" s="98" t="s">
        <v>698</v>
      </c>
      <c r="C405" s="213" t="s">
        <v>699</v>
      </c>
      <c r="D405" s="214" t="s">
        <v>16</v>
      </c>
      <c r="E405" s="103">
        <v>819.28</v>
      </c>
      <c r="F405" s="215"/>
      <c r="G405" s="170">
        <f t="shared" si="15"/>
        <v>0</v>
      </c>
      <c r="H405"/>
      <c r="I405"/>
      <c r="J405"/>
      <c r="K405"/>
      <c r="L405"/>
      <c r="M405"/>
      <c r="N405"/>
      <c r="O405"/>
      <c r="P405"/>
      <c r="Q405"/>
      <c r="R405"/>
      <c r="S405"/>
      <c r="T405"/>
      <c r="U405"/>
      <c r="V405"/>
      <c r="W405"/>
      <c r="X405"/>
    </row>
    <row r="406" spans="1:24" s="10" customFormat="1" ht="25.5" x14ac:dyDescent="0.25">
      <c r="A406" s="169" t="s">
        <v>1029</v>
      </c>
      <c r="B406" s="98" t="s">
        <v>706</v>
      </c>
      <c r="C406" s="213" t="s">
        <v>707</v>
      </c>
      <c r="D406" s="214" t="s">
        <v>16</v>
      </c>
      <c r="E406" s="103">
        <v>60</v>
      </c>
      <c r="F406" s="215"/>
      <c r="G406" s="170">
        <f t="shared" si="15"/>
        <v>0</v>
      </c>
      <c r="H406"/>
      <c r="I406"/>
      <c r="J406"/>
      <c r="K406"/>
      <c r="L406"/>
      <c r="M406"/>
      <c r="N406"/>
      <c r="O406"/>
      <c r="P406"/>
      <c r="Q406"/>
      <c r="R406"/>
      <c r="S406"/>
      <c r="T406"/>
      <c r="U406"/>
      <c r="V406"/>
      <c r="W406"/>
      <c r="X406"/>
    </row>
    <row r="407" spans="1:24" s="10" customFormat="1" ht="25.5" x14ac:dyDescent="0.25">
      <c r="A407" s="169" t="s">
        <v>1320</v>
      </c>
      <c r="B407" s="98" t="s">
        <v>702</v>
      </c>
      <c r="C407" s="213" t="s">
        <v>703</v>
      </c>
      <c r="D407" s="214" t="s">
        <v>16</v>
      </c>
      <c r="E407" s="103">
        <v>789.68</v>
      </c>
      <c r="F407" s="215"/>
      <c r="G407" s="170">
        <f t="shared" si="15"/>
        <v>0</v>
      </c>
      <c r="H407"/>
      <c r="I407"/>
      <c r="J407"/>
      <c r="K407"/>
      <c r="L407"/>
      <c r="M407"/>
      <c r="N407"/>
      <c r="O407"/>
      <c r="P407"/>
      <c r="Q407"/>
      <c r="R407"/>
      <c r="S407"/>
      <c r="T407"/>
      <c r="U407"/>
      <c r="V407"/>
      <c r="W407"/>
      <c r="X407"/>
    </row>
    <row r="408" spans="1:24" s="10" customFormat="1" ht="25.5" x14ac:dyDescent="0.25">
      <c r="A408" s="169" t="s">
        <v>1321</v>
      </c>
      <c r="B408" s="98" t="s">
        <v>704</v>
      </c>
      <c r="C408" s="213" t="s">
        <v>705</v>
      </c>
      <c r="D408" s="214" t="s">
        <v>16</v>
      </c>
      <c r="E408" s="103">
        <v>48</v>
      </c>
      <c r="F408" s="215"/>
      <c r="G408" s="170">
        <f t="shared" si="15"/>
        <v>0</v>
      </c>
      <c r="H408"/>
      <c r="I408"/>
      <c r="J408"/>
      <c r="K408"/>
      <c r="L408"/>
      <c r="M408"/>
      <c r="N408"/>
      <c r="O408"/>
      <c r="P408"/>
      <c r="Q408"/>
      <c r="R408"/>
      <c r="S408"/>
      <c r="T408"/>
      <c r="U408"/>
      <c r="V408"/>
      <c r="W408"/>
      <c r="X408"/>
    </row>
    <row r="409" spans="1:24" s="10" customFormat="1" x14ac:dyDescent="0.25">
      <c r="A409" s="169" t="s">
        <v>113</v>
      </c>
      <c r="B409" s="98" t="s">
        <v>710</v>
      </c>
      <c r="C409" s="213" t="s">
        <v>711</v>
      </c>
      <c r="D409" s="214" t="s">
        <v>16</v>
      </c>
      <c r="E409" s="103">
        <v>860</v>
      </c>
      <c r="F409" s="215"/>
      <c r="G409" s="170">
        <f t="shared" si="15"/>
        <v>0</v>
      </c>
      <c r="H409"/>
      <c r="I409"/>
      <c r="J409"/>
      <c r="K409"/>
      <c r="L409"/>
      <c r="M409"/>
      <c r="N409"/>
      <c r="O409"/>
      <c r="P409"/>
      <c r="Q409"/>
      <c r="R409"/>
      <c r="S409"/>
      <c r="T409"/>
      <c r="U409"/>
      <c r="V409"/>
      <c r="W409"/>
      <c r="X409"/>
    </row>
    <row r="410" spans="1:24" s="10" customFormat="1" x14ac:dyDescent="0.25">
      <c r="A410" s="169" t="s">
        <v>1322</v>
      </c>
      <c r="B410" s="98" t="s">
        <v>712</v>
      </c>
      <c r="C410" s="213" t="s">
        <v>713</v>
      </c>
      <c r="D410" s="214" t="s">
        <v>16</v>
      </c>
      <c r="E410" s="103">
        <v>741.89</v>
      </c>
      <c r="F410" s="215"/>
      <c r="G410" s="170">
        <f t="shared" si="15"/>
        <v>0</v>
      </c>
      <c r="H410"/>
      <c r="I410"/>
      <c r="J410"/>
      <c r="K410"/>
      <c r="L410"/>
      <c r="M410"/>
      <c r="N410"/>
      <c r="O410"/>
      <c r="P410"/>
      <c r="Q410"/>
      <c r="R410"/>
      <c r="S410"/>
      <c r="T410"/>
      <c r="U410"/>
      <c r="V410"/>
      <c r="W410"/>
      <c r="X410"/>
    </row>
    <row r="411" spans="1:24" s="10" customFormat="1" x14ac:dyDescent="0.25">
      <c r="A411" s="169" t="s">
        <v>1323</v>
      </c>
      <c r="B411" s="98" t="s">
        <v>714</v>
      </c>
      <c r="C411" s="213" t="s">
        <v>715</v>
      </c>
      <c r="D411" s="214" t="s">
        <v>16</v>
      </c>
      <c r="E411" s="103">
        <v>379.74</v>
      </c>
      <c r="F411" s="215"/>
      <c r="G411" s="170">
        <f t="shared" si="15"/>
        <v>0</v>
      </c>
      <c r="H411"/>
      <c r="I411"/>
      <c r="J411"/>
      <c r="K411"/>
      <c r="L411"/>
      <c r="M411"/>
      <c r="N411"/>
      <c r="O411"/>
      <c r="P411"/>
      <c r="Q411"/>
      <c r="R411"/>
      <c r="S411"/>
      <c r="T411"/>
      <c r="U411"/>
      <c r="V411"/>
      <c r="W411"/>
      <c r="X411"/>
    </row>
    <row r="412" spans="1:24" s="10" customFormat="1" x14ac:dyDescent="0.25">
      <c r="A412" s="169" t="s">
        <v>1324</v>
      </c>
      <c r="B412" s="98" t="s">
        <v>716</v>
      </c>
      <c r="C412" s="213" t="s">
        <v>717</v>
      </c>
      <c r="D412" s="214" t="s">
        <v>16</v>
      </c>
      <c r="E412" s="103">
        <v>733.8</v>
      </c>
      <c r="F412" s="215"/>
      <c r="G412" s="170">
        <f t="shared" si="15"/>
        <v>0</v>
      </c>
      <c r="H412"/>
      <c r="I412"/>
      <c r="J412"/>
      <c r="K412"/>
      <c r="L412"/>
      <c r="M412"/>
      <c r="N412"/>
      <c r="O412"/>
      <c r="P412"/>
      <c r="Q412"/>
      <c r="R412"/>
      <c r="S412"/>
      <c r="T412"/>
      <c r="U412"/>
      <c r="V412"/>
      <c r="W412"/>
      <c r="X412"/>
    </row>
    <row r="413" spans="1:24" s="10" customFormat="1" x14ac:dyDescent="0.25">
      <c r="A413" s="169" t="s">
        <v>1325</v>
      </c>
      <c r="B413" s="98" t="s">
        <v>718</v>
      </c>
      <c r="C413" s="213" t="s">
        <v>719</v>
      </c>
      <c r="D413" s="214" t="s">
        <v>16</v>
      </c>
      <c r="E413" s="103">
        <v>300</v>
      </c>
      <c r="F413" s="215"/>
      <c r="G413" s="170">
        <f t="shared" si="15"/>
        <v>0</v>
      </c>
      <c r="H413"/>
      <c r="I413"/>
      <c r="J413"/>
      <c r="K413"/>
      <c r="L413"/>
      <c r="M413"/>
      <c r="N413"/>
      <c r="O413"/>
      <c r="P413"/>
      <c r="Q413"/>
      <c r="R413"/>
      <c r="S413"/>
      <c r="T413"/>
      <c r="U413"/>
      <c r="V413"/>
      <c r="W413"/>
      <c r="X413"/>
    </row>
    <row r="414" spans="1:24" s="10" customFormat="1" x14ac:dyDescent="0.25">
      <c r="A414" s="169" t="s">
        <v>1326</v>
      </c>
      <c r="B414" s="98" t="s">
        <v>720</v>
      </c>
      <c r="C414" s="213" t="s">
        <v>721</v>
      </c>
      <c r="D414" s="214" t="s">
        <v>16</v>
      </c>
      <c r="E414" s="103">
        <v>300</v>
      </c>
      <c r="F414" s="215"/>
      <c r="G414" s="170">
        <f t="shared" si="15"/>
        <v>0</v>
      </c>
      <c r="H414"/>
      <c r="I414"/>
      <c r="J414"/>
      <c r="K414"/>
      <c r="L414"/>
      <c r="M414"/>
      <c r="N414"/>
      <c r="O414"/>
      <c r="P414"/>
      <c r="Q414"/>
      <c r="R414"/>
      <c r="S414"/>
      <c r="T414"/>
      <c r="U414"/>
      <c r="V414"/>
      <c r="W414"/>
      <c r="X414"/>
    </row>
    <row r="415" spans="1:24" s="10" customFormat="1" x14ac:dyDescent="0.25">
      <c r="A415" s="169" t="s">
        <v>1327</v>
      </c>
      <c r="B415" s="98" t="s">
        <v>724</v>
      </c>
      <c r="C415" s="213" t="s">
        <v>725</v>
      </c>
      <c r="D415" s="214" t="s">
        <v>0</v>
      </c>
      <c r="E415" s="103">
        <v>219</v>
      </c>
      <c r="F415" s="215"/>
      <c r="G415" s="170">
        <f t="shared" si="15"/>
        <v>0</v>
      </c>
      <c r="H415"/>
      <c r="I415"/>
      <c r="J415"/>
      <c r="K415"/>
      <c r="L415"/>
      <c r="M415"/>
      <c r="N415"/>
      <c r="O415"/>
      <c r="P415"/>
      <c r="Q415"/>
      <c r="R415"/>
      <c r="S415"/>
      <c r="T415"/>
      <c r="U415"/>
      <c r="V415"/>
      <c r="W415"/>
      <c r="X415"/>
    </row>
    <row r="416" spans="1:24" s="10" customFormat="1" x14ac:dyDescent="0.25">
      <c r="A416" s="169" t="s">
        <v>1328</v>
      </c>
      <c r="B416" s="98" t="s">
        <v>726</v>
      </c>
      <c r="C416" s="213" t="s">
        <v>727</v>
      </c>
      <c r="D416" s="214" t="s">
        <v>0</v>
      </c>
      <c r="E416" s="103">
        <v>159</v>
      </c>
      <c r="F416" s="215"/>
      <c r="G416" s="170">
        <f t="shared" si="15"/>
        <v>0</v>
      </c>
      <c r="H416"/>
      <c r="I416"/>
      <c r="J416"/>
      <c r="K416"/>
      <c r="L416"/>
      <c r="M416"/>
      <c r="N416"/>
      <c r="O416"/>
      <c r="P416"/>
      <c r="Q416"/>
      <c r="R416"/>
      <c r="S416"/>
      <c r="T416"/>
      <c r="U416"/>
      <c r="V416"/>
      <c r="W416"/>
      <c r="X416"/>
    </row>
    <row r="417" spans="1:24" s="10" customFormat="1" ht="25.5" x14ac:dyDescent="0.25">
      <c r="A417" s="169" t="s">
        <v>1329</v>
      </c>
      <c r="B417" s="98" t="s">
        <v>736</v>
      </c>
      <c r="C417" s="213" t="s">
        <v>737</v>
      </c>
      <c r="D417" s="214" t="s">
        <v>0</v>
      </c>
      <c r="E417" s="103">
        <v>451</v>
      </c>
      <c r="F417" s="215"/>
      <c r="G417" s="170">
        <f t="shared" si="15"/>
        <v>0</v>
      </c>
      <c r="H417"/>
      <c r="I417"/>
      <c r="J417"/>
      <c r="K417"/>
      <c r="L417"/>
      <c r="M417"/>
      <c r="N417"/>
      <c r="O417"/>
      <c r="P417"/>
      <c r="Q417"/>
      <c r="R417"/>
      <c r="S417"/>
      <c r="T417"/>
      <c r="U417"/>
      <c r="V417"/>
      <c r="W417"/>
      <c r="X417"/>
    </row>
    <row r="418" spans="1:24" s="10" customFormat="1" ht="25.5" x14ac:dyDescent="0.25">
      <c r="A418" s="169" t="s">
        <v>1330</v>
      </c>
      <c r="B418" s="98" t="s">
        <v>742</v>
      </c>
      <c r="C418" s="213" t="s">
        <v>743</v>
      </c>
      <c r="D418" s="214" t="s">
        <v>0</v>
      </c>
      <c r="E418" s="103">
        <v>256</v>
      </c>
      <c r="F418" s="215"/>
      <c r="G418" s="170">
        <f t="shared" si="15"/>
        <v>0</v>
      </c>
      <c r="H418"/>
      <c r="I418"/>
      <c r="J418"/>
      <c r="K418"/>
      <c r="L418"/>
      <c r="M418"/>
      <c r="N418"/>
      <c r="O418"/>
      <c r="P418"/>
      <c r="Q418"/>
      <c r="R418"/>
      <c r="S418"/>
      <c r="T418"/>
      <c r="U418"/>
      <c r="V418"/>
      <c r="W418"/>
      <c r="X418"/>
    </row>
    <row r="419" spans="1:24" s="10" customFormat="1" x14ac:dyDescent="0.25">
      <c r="A419" s="169" t="s">
        <v>1331</v>
      </c>
      <c r="B419" s="98" t="s">
        <v>752</v>
      </c>
      <c r="C419" s="213" t="s">
        <v>753</v>
      </c>
      <c r="D419" s="214" t="s">
        <v>0</v>
      </c>
      <c r="E419" s="103">
        <v>4</v>
      </c>
      <c r="F419" s="215"/>
      <c r="G419" s="170">
        <f t="shared" si="15"/>
        <v>0</v>
      </c>
      <c r="H419"/>
      <c r="I419"/>
      <c r="J419"/>
      <c r="K419"/>
      <c r="L419"/>
      <c r="M419"/>
      <c r="N419"/>
      <c r="O419"/>
      <c r="P419"/>
      <c r="Q419"/>
      <c r="R419"/>
      <c r="S419"/>
      <c r="T419"/>
      <c r="U419"/>
      <c r="V419"/>
      <c r="W419"/>
      <c r="X419"/>
    </row>
    <row r="420" spans="1:24" s="10" customFormat="1" ht="25.5" x14ac:dyDescent="0.25">
      <c r="A420" s="169" t="s">
        <v>1332</v>
      </c>
      <c r="B420" s="98" t="s">
        <v>744</v>
      </c>
      <c r="C420" s="213" t="s">
        <v>745</v>
      </c>
      <c r="D420" s="214" t="s">
        <v>0</v>
      </c>
      <c r="E420" s="103">
        <v>256</v>
      </c>
      <c r="F420" s="215"/>
      <c r="G420" s="170">
        <f t="shared" si="15"/>
        <v>0</v>
      </c>
      <c r="H420"/>
      <c r="I420"/>
      <c r="J420"/>
      <c r="K420"/>
      <c r="L420"/>
      <c r="M420"/>
      <c r="N420"/>
      <c r="O420"/>
      <c r="P420"/>
      <c r="Q420"/>
      <c r="R420"/>
      <c r="S420"/>
      <c r="T420"/>
      <c r="U420"/>
      <c r="V420"/>
      <c r="W420"/>
      <c r="X420"/>
    </row>
    <row r="421" spans="1:24" s="10" customFormat="1" x14ac:dyDescent="0.25">
      <c r="A421" s="169" t="s">
        <v>1333</v>
      </c>
      <c r="B421" s="98" t="s">
        <v>764</v>
      </c>
      <c r="C421" s="213" t="s">
        <v>765</v>
      </c>
      <c r="D421" s="214" t="s">
        <v>0</v>
      </c>
      <c r="E421" s="103">
        <v>215</v>
      </c>
      <c r="F421" s="215"/>
      <c r="G421" s="170">
        <f t="shared" si="15"/>
        <v>0</v>
      </c>
      <c r="H421"/>
      <c r="I421"/>
      <c r="J421"/>
      <c r="K421"/>
      <c r="L421"/>
      <c r="M421"/>
      <c r="N421"/>
      <c r="O421"/>
      <c r="P421"/>
      <c r="Q421"/>
      <c r="R421"/>
      <c r="S421"/>
      <c r="T421"/>
      <c r="U421"/>
      <c r="V421"/>
      <c r="W421"/>
      <c r="X421"/>
    </row>
    <row r="422" spans="1:24" s="10" customFormat="1" x14ac:dyDescent="0.25">
      <c r="A422" s="169" t="s">
        <v>1334</v>
      </c>
      <c r="B422" s="98" t="s">
        <v>766</v>
      </c>
      <c r="C422" s="213" t="s">
        <v>767</v>
      </c>
      <c r="D422" s="214" t="s">
        <v>0</v>
      </c>
      <c r="E422" s="103">
        <v>20</v>
      </c>
      <c r="F422" s="215"/>
      <c r="G422" s="170">
        <f t="shared" si="15"/>
        <v>0</v>
      </c>
      <c r="H422"/>
      <c r="I422"/>
      <c r="J422"/>
      <c r="K422"/>
      <c r="L422"/>
      <c r="M422"/>
      <c r="N422"/>
      <c r="O422"/>
      <c r="P422"/>
      <c r="Q422"/>
      <c r="R422"/>
      <c r="S422"/>
      <c r="T422"/>
      <c r="U422"/>
      <c r="V422"/>
      <c r="W422"/>
      <c r="X422"/>
    </row>
    <row r="423" spans="1:24" s="10" customFormat="1" ht="25.5" x14ac:dyDescent="0.25">
      <c r="A423" s="169" t="s">
        <v>1335</v>
      </c>
      <c r="B423" s="98" t="s">
        <v>732</v>
      </c>
      <c r="C423" s="213" t="s">
        <v>733</v>
      </c>
      <c r="D423" s="214" t="s">
        <v>0</v>
      </c>
      <c r="E423" s="103">
        <v>200</v>
      </c>
      <c r="F423" s="215"/>
      <c r="G423" s="170">
        <f t="shared" si="15"/>
        <v>0</v>
      </c>
      <c r="H423"/>
      <c r="I423"/>
      <c r="J423"/>
      <c r="K423"/>
      <c r="L423"/>
      <c r="M423"/>
      <c r="N423"/>
      <c r="O423"/>
      <c r="P423"/>
      <c r="Q423"/>
      <c r="R423"/>
      <c r="S423"/>
      <c r="T423"/>
      <c r="U423"/>
      <c r="V423"/>
      <c r="W423"/>
      <c r="X423"/>
    </row>
    <row r="424" spans="1:24" s="10" customFormat="1" ht="25.5" x14ac:dyDescent="0.25">
      <c r="A424" s="169" t="s">
        <v>1336</v>
      </c>
      <c r="B424" s="98" t="s">
        <v>734</v>
      </c>
      <c r="C424" s="213" t="s">
        <v>735</v>
      </c>
      <c r="D424" s="214" t="s">
        <v>0</v>
      </c>
      <c r="E424" s="103">
        <v>100</v>
      </c>
      <c r="F424" s="215"/>
      <c r="G424" s="170">
        <f t="shared" si="15"/>
        <v>0</v>
      </c>
      <c r="H424"/>
      <c r="I424"/>
      <c r="J424"/>
      <c r="K424"/>
      <c r="L424"/>
      <c r="M424"/>
      <c r="N424"/>
      <c r="O424"/>
      <c r="P424"/>
      <c r="Q424"/>
      <c r="R424"/>
      <c r="S424"/>
      <c r="T424"/>
      <c r="U424"/>
      <c r="V424"/>
      <c r="W424"/>
      <c r="X424"/>
    </row>
    <row r="425" spans="1:24" s="10" customFormat="1" x14ac:dyDescent="0.25">
      <c r="A425" s="169" t="s">
        <v>1337</v>
      </c>
      <c r="B425" s="112" t="s">
        <v>658</v>
      </c>
      <c r="C425" s="213" t="s">
        <v>659</v>
      </c>
      <c r="D425" s="214" t="s">
        <v>0</v>
      </c>
      <c r="E425" s="103">
        <v>80</v>
      </c>
      <c r="F425" s="215"/>
      <c r="G425" s="170">
        <f t="shared" si="15"/>
        <v>0</v>
      </c>
      <c r="H425"/>
      <c r="I425"/>
      <c r="J425"/>
      <c r="K425"/>
      <c r="L425"/>
      <c r="M425"/>
      <c r="N425"/>
      <c r="O425"/>
      <c r="P425"/>
      <c r="Q425"/>
      <c r="R425"/>
      <c r="S425"/>
      <c r="T425"/>
      <c r="U425"/>
      <c r="V425"/>
      <c r="W425"/>
      <c r="X425"/>
    </row>
    <row r="426" spans="1:24" s="10" customFormat="1" ht="25.5" x14ac:dyDescent="0.25">
      <c r="A426" s="169" t="s">
        <v>1338</v>
      </c>
      <c r="B426" s="98" t="s">
        <v>237</v>
      </c>
      <c r="C426" s="213" t="s">
        <v>238</v>
      </c>
      <c r="D426" s="214" t="s">
        <v>0</v>
      </c>
      <c r="E426" s="103">
        <v>88</v>
      </c>
      <c r="F426" s="215"/>
      <c r="G426" s="170">
        <f t="shared" si="15"/>
        <v>0</v>
      </c>
      <c r="H426"/>
      <c r="I426"/>
      <c r="J426"/>
      <c r="K426"/>
      <c r="L426"/>
      <c r="M426"/>
      <c r="N426"/>
      <c r="O426"/>
      <c r="P426"/>
      <c r="Q426"/>
      <c r="R426"/>
      <c r="S426"/>
      <c r="T426"/>
      <c r="U426"/>
      <c r="V426"/>
      <c r="W426"/>
      <c r="X426"/>
    </row>
    <row r="427" spans="1:24" s="10" customFormat="1" ht="25.5" x14ac:dyDescent="0.25">
      <c r="A427" s="169" t="s">
        <v>1339</v>
      </c>
      <c r="B427" s="98" t="s">
        <v>231</v>
      </c>
      <c r="C427" s="213" t="s">
        <v>232</v>
      </c>
      <c r="D427" s="214" t="s">
        <v>16</v>
      </c>
      <c r="E427" s="103">
        <v>20.2</v>
      </c>
      <c r="F427" s="215"/>
      <c r="G427" s="170">
        <f t="shared" si="15"/>
        <v>0</v>
      </c>
      <c r="H427"/>
      <c r="I427"/>
      <c r="J427"/>
      <c r="K427"/>
      <c r="L427"/>
      <c r="M427"/>
      <c r="N427"/>
      <c r="O427"/>
      <c r="P427"/>
      <c r="Q427"/>
      <c r="R427"/>
      <c r="S427"/>
      <c r="T427"/>
      <c r="U427"/>
      <c r="V427"/>
      <c r="W427"/>
      <c r="X427"/>
    </row>
    <row r="428" spans="1:24" s="10" customFormat="1" ht="25.5" x14ac:dyDescent="0.25">
      <c r="A428" s="169" t="s">
        <v>1340</v>
      </c>
      <c r="B428" s="98" t="s">
        <v>233</v>
      </c>
      <c r="C428" s="213" t="s">
        <v>234</v>
      </c>
      <c r="D428" s="214" t="s">
        <v>0</v>
      </c>
      <c r="E428" s="103">
        <v>12</v>
      </c>
      <c r="F428" s="215"/>
      <c r="G428" s="170">
        <f t="shared" si="15"/>
        <v>0</v>
      </c>
      <c r="H428"/>
      <c r="I428"/>
      <c r="J428"/>
      <c r="K428"/>
      <c r="L428"/>
      <c r="M428"/>
      <c r="N428"/>
      <c r="O428"/>
      <c r="P428"/>
      <c r="Q428"/>
      <c r="R428"/>
      <c r="S428"/>
      <c r="T428"/>
      <c r="U428"/>
      <c r="V428"/>
      <c r="W428"/>
      <c r="X428"/>
    </row>
    <row r="429" spans="1:24" s="10" customFormat="1" ht="25.5" x14ac:dyDescent="0.25">
      <c r="A429" s="169" t="s">
        <v>1341</v>
      </c>
      <c r="B429" s="98" t="s">
        <v>235</v>
      </c>
      <c r="C429" s="213" t="s">
        <v>236</v>
      </c>
      <c r="D429" s="214" t="s">
        <v>0</v>
      </c>
      <c r="E429" s="103">
        <v>42</v>
      </c>
      <c r="F429" s="215"/>
      <c r="G429" s="170">
        <f t="shared" si="15"/>
        <v>0</v>
      </c>
      <c r="H429"/>
      <c r="I429"/>
      <c r="J429"/>
      <c r="K429"/>
      <c r="L429"/>
      <c r="M429"/>
      <c r="N429"/>
      <c r="O429"/>
      <c r="P429"/>
      <c r="Q429"/>
      <c r="R429"/>
      <c r="S429"/>
      <c r="T429"/>
      <c r="U429"/>
      <c r="V429"/>
      <c r="W429"/>
      <c r="X429"/>
    </row>
    <row r="430" spans="1:24" s="10" customFormat="1" x14ac:dyDescent="0.25">
      <c r="A430" s="169" t="s">
        <v>1342</v>
      </c>
      <c r="B430" s="98" t="s">
        <v>221</v>
      </c>
      <c r="C430" s="213" t="s">
        <v>222</v>
      </c>
      <c r="D430" s="214" t="s">
        <v>15</v>
      </c>
      <c r="E430" s="103">
        <v>38.4</v>
      </c>
      <c r="F430" s="215"/>
      <c r="G430" s="170">
        <f t="shared" si="15"/>
        <v>0</v>
      </c>
      <c r="H430"/>
      <c r="I430"/>
      <c r="J430"/>
      <c r="K430"/>
      <c r="L430"/>
      <c r="M430"/>
      <c r="N430"/>
      <c r="O430"/>
      <c r="P430"/>
      <c r="Q430"/>
      <c r="R430"/>
      <c r="S430"/>
      <c r="T430"/>
      <c r="U430"/>
      <c r="V430"/>
      <c r="W430"/>
      <c r="X430"/>
    </row>
    <row r="431" spans="1:24" s="10" customFormat="1" x14ac:dyDescent="0.25">
      <c r="A431" s="169" t="s">
        <v>1343</v>
      </c>
      <c r="B431" s="98" t="s">
        <v>612</v>
      </c>
      <c r="C431" s="213" t="s">
        <v>613</v>
      </c>
      <c r="D431" s="214" t="s">
        <v>0</v>
      </c>
      <c r="E431" s="103">
        <v>10</v>
      </c>
      <c r="F431" s="215"/>
      <c r="G431" s="170">
        <f t="shared" si="15"/>
        <v>0</v>
      </c>
      <c r="H431"/>
      <c r="I431"/>
      <c r="J431"/>
      <c r="K431"/>
      <c r="L431"/>
      <c r="M431"/>
      <c r="N431"/>
      <c r="O431"/>
      <c r="P431"/>
      <c r="Q431"/>
      <c r="R431"/>
      <c r="S431"/>
      <c r="T431"/>
      <c r="U431"/>
      <c r="V431"/>
      <c r="W431"/>
      <c r="X431"/>
    </row>
    <row r="432" spans="1:24" s="10" customFormat="1" ht="25.5" x14ac:dyDescent="0.25">
      <c r="A432" s="169" t="s">
        <v>1344</v>
      </c>
      <c r="B432" s="98" t="s">
        <v>239</v>
      </c>
      <c r="C432" s="213" t="s">
        <v>240</v>
      </c>
      <c r="D432" s="214" t="s">
        <v>0</v>
      </c>
      <c r="E432" s="103">
        <v>3</v>
      </c>
      <c r="F432" s="215"/>
      <c r="G432" s="170">
        <f t="shared" si="15"/>
        <v>0</v>
      </c>
      <c r="H432"/>
      <c r="I432"/>
      <c r="J432"/>
      <c r="K432"/>
      <c r="L432"/>
      <c r="M432"/>
      <c r="N432"/>
      <c r="O432"/>
      <c r="P432"/>
      <c r="Q432"/>
      <c r="R432"/>
      <c r="S432"/>
      <c r="T432"/>
      <c r="U432"/>
      <c r="V432"/>
      <c r="W432"/>
      <c r="X432"/>
    </row>
    <row r="433" spans="1:24" s="10" customFormat="1" x14ac:dyDescent="0.25">
      <c r="A433" s="169" t="s">
        <v>1345</v>
      </c>
      <c r="B433" s="98" t="s">
        <v>620</v>
      </c>
      <c r="C433" s="213" t="s">
        <v>621</v>
      </c>
      <c r="D433" s="214" t="s">
        <v>0</v>
      </c>
      <c r="E433" s="103">
        <v>19</v>
      </c>
      <c r="F433" s="215"/>
      <c r="G433" s="170">
        <f t="shared" si="15"/>
        <v>0</v>
      </c>
      <c r="H433"/>
      <c r="I433"/>
      <c r="J433"/>
      <c r="K433"/>
      <c r="L433"/>
      <c r="M433"/>
      <c r="N433"/>
      <c r="O433"/>
      <c r="P433"/>
      <c r="Q433"/>
      <c r="R433"/>
      <c r="S433"/>
      <c r="T433"/>
      <c r="U433"/>
      <c r="V433"/>
      <c r="W433"/>
      <c r="X433"/>
    </row>
    <row r="434" spans="1:24" s="10" customFormat="1" x14ac:dyDescent="0.25">
      <c r="A434" s="169" t="s">
        <v>1346</v>
      </c>
      <c r="B434" s="98" t="s">
        <v>624</v>
      </c>
      <c r="C434" s="213" t="s">
        <v>625</v>
      </c>
      <c r="D434" s="214" t="s">
        <v>0</v>
      </c>
      <c r="E434" s="103">
        <v>12</v>
      </c>
      <c r="F434" s="215"/>
      <c r="G434" s="170">
        <f t="shared" ref="G434:G452" si="16">ROUND(E434*F434,2)</f>
        <v>0</v>
      </c>
      <c r="H434"/>
      <c r="I434"/>
      <c r="J434"/>
      <c r="K434"/>
      <c r="L434"/>
      <c r="M434"/>
      <c r="N434"/>
      <c r="O434"/>
      <c r="P434"/>
      <c r="Q434"/>
      <c r="R434"/>
      <c r="S434"/>
      <c r="T434"/>
      <c r="U434"/>
      <c r="V434"/>
      <c r="W434"/>
      <c r="X434"/>
    </row>
    <row r="435" spans="1:24" s="10" customFormat="1" x14ac:dyDescent="0.25">
      <c r="A435" s="169" t="s">
        <v>1347</v>
      </c>
      <c r="B435" s="98" t="s">
        <v>626</v>
      </c>
      <c r="C435" s="213" t="s">
        <v>627</v>
      </c>
      <c r="D435" s="214" t="s">
        <v>0</v>
      </c>
      <c r="E435" s="103">
        <v>10</v>
      </c>
      <c r="F435" s="215"/>
      <c r="G435" s="170">
        <f t="shared" si="16"/>
        <v>0</v>
      </c>
      <c r="H435"/>
      <c r="I435"/>
      <c r="J435"/>
      <c r="K435"/>
      <c r="L435"/>
      <c r="M435"/>
      <c r="N435"/>
      <c r="O435"/>
      <c r="P435"/>
      <c r="Q435"/>
      <c r="R435"/>
      <c r="S435"/>
      <c r="T435"/>
      <c r="U435"/>
      <c r="V435"/>
      <c r="W435"/>
      <c r="X435"/>
    </row>
    <row r="436" spans="1:24" s="10" customFormat="1" x14ac:dyDescent="0.25">
      <c r="A436" s="169" t="s">
        <v>1348</v>
      </c>
      <c r="B436" s="98" t="s">
        <v>630</v>
      </c>
      <c r="C436" s="213" t="s">
        <v>631</v>
      </c>
      <c r="D436" s="214" t="s">
        <v>18</v>
      </c>
      <c r="E436" s="103">
        <v>4</v>
      </c>
      <c r="F436" s="215"/>
      <c r="G436" s="170">
        <f t="shared" si="16"/>
        <v>0</v>
      </c>
      <c r="H436"/>
      <c r="I436"/>
      <c r="J436"/>
      <c r="K436"/>
      <c r="L436"/>
      <c r="M436"/>
      <c r="N436"/>
      <c r="O436"/>
      <c r="P436"/>
      <c r="Q436"/>
      <c r="R436"/>
      <c r="S436"/>
      <c r="T436"/>
      <c r="U436"/>
      <c r="V436"/>
      <c r="W436"/>
      <c r="X436"/>
    </row>
    <row r="437" spans="1:24" s="10" customFormat="1" ht="25.5" x14ac:dyDescent="0.25">
      <c r="A437" s="169" t="s">
        <v>1349</v>
      </c>
      <c r="B437" s="98" t="s">
        <v>634</v>
      </c>
      <c r="C437" s="213" t="s">
        <v>635</v>
      </c>
      <c r="D437" s="214" t="s">
        <v>15</v>
      </c>
      <c r="E437" s="103">
        <v>6.86</v>
      </c>
      <c r="F437" s="215"/>
      <c r="G437" s="170">
        <f t="shared" si="16"/>
        <v>0</v>
      </c>
      <c r="H437"/>
      <c r="I437"/>
      <c r="J437"/>
      <c r="K437"/>
      <c r="L437"/>
      <c r="M437"/>
      <c r="N437"/>
      <c r="O437"/>
      <c r="P437"/>
      <c r="Q437"/>
      <c r="R437"/>
      <c r="S437"/>
      <c r="T437"/>
      <c r="U437"/>
      <c r="V437"/>
      <c r="W437"/>
      <c r="X437"/>
    </row>
    <row r="438" spans="1:24" s="10" customFormat="1" ht="25.5" x14ac:dyDescent="0.25">
      <c r="A438" s="169" t="s">
        <v>1350</v>
      </c>
      <c r="B438" s="98" t="s">
        <v>652</v>
      </c>
      <c r="C438" s="213" t="s">
        <v>653</v>
      </c>
      <c r="D438" s="214" t="s">
        <v>0</v>
      </c>
      <c r="E438" s="103">
        <v>3</v>
      </c>
      <c r="F438" s="215"/>
      <c r="G438" s="170">
        <f t="shared" si="16"/>
        <v>0</v>
      </c>
      <c r="H438"/>
      <c r="I438"/>
      <c r="J438"/>
      <c r="K438"/>
      <c r="L438"/>
      <c r="M438"/>
      <c r="N438"/>
      <c r="O438"/>
      <c r="P438"/>
      <c r="Q438"/>
      <c r="R438"/>
      <c r="S438"/>
      <c r="T438"/>
      <c r="U438"/>
      <c r="V438"/>
      <c r="W438"/>
      <c r="X438"/>
    </row>
    <row r="439" spans="1:24" s="10" customFormat="1" ht="25.5" x14ac:dyDescent="0.25">
      <c r="A439" s="169" t="s">
        <v>1351</v>
      </c>
      <c r="B439" s="98" t="s">
        <v>656</v>
      </c>
      <c r="C439" s="213" t="s">
        <v>657</v>
      </c>
      <c r="D439" s="214" t="s">
        <v>0</v>
      </c>
      <c r="E439" s="103">
        <v>3</v>
      </c>
      <c r="F439" s="215"/>
      <c r="G439" s="170">
        <f t="shared" si="16"/>
        <v>0</v>
      </c>
      <c r="H439"/>
      <c r="I439"/>
      <c r="J439"/>
      <c r="K439"/>
      <c r="L439"/>
      <c r="M439"/>
      <c r="N439"/>
      <c r="O439"/>
      <c r="P439"/>
      <c r="Q439"/>
      <c r="R439"/>
      <c r="S439"/>
      <c r="T439"/>
      <c r="U439"/>
      <c r="V439"/>
      <c r="W439"/>
      <c r="X439"/>
    </row>
    <row r="440" spans="1:24" s="10" customFormat="1" x14ac:dyDescent="0.25">
      <c r="A440" s="169" t="s">
        <v>1352</v>
      </c>
      <c r="B440" s="98" t="s">
        <v>660</v>
      </c>
      <c r="C440" s="213" t="s">
        <v>661</v>
      </c>
      <c r="D440" s="214" t="s">
        <v>0</v>
      </c>
      <c r="E440" s="103">
        <v>1</v>
      </c>
      <c r="F440" s="215"/>
      <c r="G440" s="170">
        <f t="shared" si="16"/>
        <v>0</v>
      </c>
      <c r="H440"/>
      <c r="I440"/>
      <c r="J440"/>
      <c r="K440"/>
      <c r="L440"/>
      <c r="M440"/>
      <c r="N440"/>
      <c r="O440"/>
      <c r="P440"/>
      <c r="Q440"/>
      <c r="R440"/>
      <c r="S440"/>
      <c r="T440"/>
      <c r="U440"/>
      <c r="V440"/>
      <c r="W440"/>
      <c r="X440"/>
    </row>
    <row r="441" spans="1:24" s="10" customFormat="1" x14ac:dyDescent="0.25">
      <c r="A441" s="169" t="s">
        <v>1353</v>
      </c>
      <c r="B441" s="107" t="s">
        <v>1797</v>
      </c>
      <c r="C441" s="93" t="s">
        <v>1109</v>
      </c>
      <c r="D441" s="94" t="s">
        <v>0</v>
      </c>
      <c r="E441" s="103">
        <v>6</v>
      </c>
      <c r="F441" s="113"/>
      <c r="G441" s="170">
        <f t="shared" si="16"/>
        <v>0</v>
      </c>
      <c r="H441"/>
      <c r="I441"/>
      <c r="J441"/>
      <c r="K441"/>
      <c r="L441"/>
      <c r="M441"/>
      <c r="N441"/>
      <c r="O441"/>
      <c r="P441"/>
      <c r="Q441"/>
      <c r="R441"/>
      <c r="S441"/>
      <c r="T441"/>
      <c r="U441"/>
      <c r="V441"/>
      <c r="W441"/>
      <c r="X441"/>
    </row>
    <row r="442" spans="1:24" s="10" customFormat="1" x14ac:dyDescent="0.25">
      <c r="A442" s="169" t="s">
        <v>1354</v>
      </c>
      <c r="B442" s="98" t="s">
        <v>672</v>
      </c>
      <c r="C442" s="213" t="s">
        <v>673</v>
      </c>
      <c r="D442" s="214" t="s">
        <v>0</v>
      </c>
      <c r="E442" s="103">
        <v>18</v>
      </c>
      <c r="F442" s="215"/>
      <c r="G442" s="170">
        <f t="shared" si="16"/>
        <v>0</v>
      </c>
      <c r="H442"/>
      <c r="I442"/>
      <c r="J442"/>
      <c r="K442"/>
      <c r="L442"/>
      <c r="M442"/>
      <c r="N442"/>
      <c r="O442"/>
      <c r="P442"/>
      <c r="Q442"/>
      <c r="R442"/>
      <c r="S442"/>
      <c r="T442"/>
      <c r="U442"/>
      <c r="V442"/>
      <c r="W442"/>
      <c r="X442"/>
    </row>
    <row r="443" spans="1:24" s="10" customFormat="1" x14ac:dyDescent="0.25">
      <c r="A443" s="169" t="s">
        <v>1355</v>
      </c>
      <c r="B443" s="98" t="s">
        <v>674</v>
      </c>
      <c r="C443" s="213" t="s">
        <v>675</v>
      </c>
      <c r="D443" s="214" t="s">
        <v>0</v>
      </c>
      <c r="E443" s="103">
        <v>208</v>
      </c>
      <c r="F443" s="215"/>
      <c r="G443" s="170">
        <f t="shared" si="16"/>
        <v>0</v>
      </c>
      <c r="H443"/>
      <c r="I443"/>
      <c r="J443"/>
      <c r="K443"/>
      <c r="L443"/>
      <c r="M443"/>
      <c r="N443"/>
      <c r="O443"/>
      <c r="P443"/>
      <c r="Q443"/>
      <c r="R443"/>
      <c r="S443"/>
      <c r="T443"/>
      <c r="U443"/>
      <c r="V443"/>
      <c r="W443"/>
      <c r="X443"/>
    </row>
    <row r="444" spans="1:24" s="10" customFormat="1" ht="25.5" x14ac:dyDescent="0.25">
      <c r="A444" s="169" t="s">
        <v>1356</v>
      </c>
      <c r="B444" s="98" t="s">
        <v>700</v>
      </c>
      <c r="C444" s="213" t="s">
        <v>701</v>
      </c>
      <c r="D444" s="214" t="s">
        <v>16</v>
      </c>
      <c r="E444" s="103">
        <v>195.22</v>
      </c>
      <c r="F444" s="215"/>
      <c r="G444" s="170">
        <f t="shared" si="16"/>
        <v>0</v>
      </c>
      <c r="H444"/>
      <c r="I444"/>
      <c r="J444"/>
      <c r="K444"/>
      <c r="L444"/>
      <c r="M444"/>
      <c r="N444"/>
      <c r="O444"/>
      <c r="P444"/>
      <c r="Q444"/>
      <c r="R444"/>
      <c r="S444"/>
      <c r="T444"/>
      <c r="U444"/>
      <c r="V444"/>
      <c r="W444"/>
      <c r="X444"/>
    </row>
    <row r="445" spans="1:24" s="10" customFormat="1" x14ac:dyDescent="0.25">
      <c r="A445" s="169" t="s">
        <v>1357</v>
      </c>
      <c r="B445" s="98" t="s">
        <v>722</v>
      </c>
      <c r="C445" s="213" t="s">
        <v>723</v>
      </c>
      <c r="D445" s="214" t="s">
        <v>0</v>
      </c>
      <c r="E445" s="103">
        <v>31</v>
      </c>
      <c r="F445" s="215"/>
      <c r="G445" s="170">
        <f t="shared" si="16"/>
        <v>0</v>
      </c>
      <c r="H445"/>
      <c r="I445"/>
      <c r="J445"/>
      <c r="K445"/>
      <c r="L445"/>
      <c r="M445"/>
      <c r="N445"/>
      <c r="O445"/>
      <c r="P445"/>
      <c r="Q445"/>
      <c r="R445"/>
      <c r="S445"/>
      <c r="T445"/>
      <c r="U445"/>
      <c r="V445"/>
      <c r="W445"/>
      <c r="X445"/>
    </row>
    <row r="446" spans="1:24" s="10" customFormat="1" x14ac:dyDescent="0.25">
      <c r="A446" s="169" t="s">
        <v>1358</v>
      </c>
      <c r="B446" s="98" t="s">
        <v>728</v>
      </c>
      <c r="C446" s="213" t="s">
        <v>729</v>
      </c>
      <c r="D446" s="214" t="s">
        <v>0</v>
      </c>
      <c r="E446" s="103">
        <v>5</v>
      </c>
      <c r="F446" s="215"/>
      <c r="G446" s="170">
        <f t="shared" si="16"/>
        <v>0</v>
      </c>
      <c r="H446"/>
      <c r="I446"/>
      <c r="J446"/>
      <c r="K446"/>
      <c r="L446"/>
      <c r="M446"/>
      <c r="N446"/>
      <c r="O446"/>
      <c r="P446"/>
      <c r="Q446"/>
      <c r="R446"/>
      <c r="S446"/>
      <c r="T446"/>
      <c r="U446"/>
      <c r="V446"/>
      <c r="W446"/>
      <c r="X446"/>
    </row>
    <row r="447" spans="1:24" s="10" customFormat="1" ht="25.5" x14ac:dyDescent="0.25">
      <c r="A447" s="169" t="s">
        <v>1359</v>
      </c>
      <c r="B447" s="98" t="s">
        <v>738</v>
      </c>
      <c r="C447" s="213" t="s">
        <v>739</v>
      </c>
      <c r="D447" s="214" t="s">
        <v>0</v>
      </c>
      <c r="E447" s="103">
        <v>214</v>
      </c>
      <c r="F447" s="215"/>
      <c r="G447" s="170">
        <f t="shared" si="16"/>
        <v>0</v>
      </c>
      <c r="H447"/>
      <c r="I447"/>
      <c r="J447"/>
      <c r="K447"/>
      <c r="L447"/>
      <c r="M447"/>
      <c r="N447"/>
      <c r="O447"/>
      <c r="P447"/>
      <c r="Q447"/>
      <c r="R447"/>
      <c r="S447"/>
      <c r="T447"/>
      <c r="U447"/>
      <c r="V447"/>
      <c r="W447"/>
      <c r="X447"/>
    </row>
    <row r="448" spans="1:24" s="10" customFormat="1" ht="25.5" x14ac:dyDescent="0.25">
      <c r="A448" s="169" t="s">
        <v>1360</v>
      </c>
      <c r="B448" s="98" t="s">
        <v>740</v>
      </c>
      <c r="C448" s="213" t="s">
        <v>741</v>
      </c>
      <c r="D448" s="214" t="s">
        <v>0</v>
      </c>
      <c r="E448" s="103">
        <v>11</v>
      </c>
      <c r="F448" s="215"/>
      <c r="G448" s="170">
        <f t="shared" si="16"/>
        <v>0</v>
      </c>
      <c r="H448"/>
      <c r="I448"/>
      <c r="J448"/>
      <c r="K448"/>
      <c r="L448"/>
      <c r="M448"/>
      <c r="N448"/>
      <c r="O448"/>
      <c r="P448"/>
      <c r="Q448"/>
      <c r="R448"/>
      <c r="S448"/>
      <c r="T448"/>
      <c r="U448"/>
      <c r="V448"/>
      <c r="W448"/>
      <c r="X448"/>
    </row>
    <row r="449" spans="1:24" s="10" customFormat="1" ht="25.5" x14ac:dyDescent="0.25">
      <c r="A449" s="169" t="s">
        <v>1361</v>
      </c>
      <c r="B449" s="98" t="s">
        <v>750</v>
      </c>
      <c r="C449" s="213" t="s">
        <v>751</v>
      </c>
      <c r="D449" s="214" t="s">
        <v>0</v>
      </c>
      <c r="E449" s="103">
        <v>90</v>
      </c>
      <c r="F449" s="215"/>
      <c r="G449" s="170">
        <f t="shared" si="16"/>
        <v>0</v>
      </c>
      <c r="H449"/>
      <c r="I449"/>
      <c r="J449"/>
      <c r="K449"/>
      <c r="L449"/>
      <c r="M449"/>
      <c r="N449"/>
      <c r="O449"/>
      <c r="P449"/>
      <c r="Q449"/>
      <c r="R449"/>
      <c r="S449"/>
      <c r="T449"/>
      <c r="U449"/>
      <c r="V449"/>
      <c r="W449"/>
      <c r="X449"/>
    </row>
    <row r="450" spans="1:24" s="10" customFormat="1" ht="25.5" x14ac:dyDescent="0.25">
      <c r="A450" s="169" t="s">
        <v>1362</v>
      </c>
      <c r="B450" s="98" t="s">
        <v>758</v>
      </c>
      <c r="C450" s="213" t="s">
        <v>759</v>
      </c>
      <c r="D450" s="214" t="s">
        <v>0</v>
      </c>
      <c r="E450" s="103">
        <v>7</v>
      </c>
      <c r="F450" s="215"/>
      <c r="G450" s="170">
        <f t="shared" si="16"/>
        <v>0</v>
      </c>
      <c r="H450"/>
      <c r="I450"/>
      <c r="J450"/>
      <c r="K450"/>
      <c r="L450"/>
      <c r="M450"/>
      <c r="N450"/>
      <c r="O450"/>
      <c r="P450"/>
      <c r="Q450"/>
      <c r="R450"/>
      <c r="S450"/>
      <c r="T450"/>
      <c r="U450"/>
      <c r="V450"/>
      <c r="W450"/>
      <c r="X450"/>
    </row>
    <row r="451" spans="1:24" s="10" customFormat="1" x14ac:dyDescent="0.25">
      <c r="A451" s="169" t="s">
        <v>1363</v>
      </c>
      <c r="B451" s="98" t="s">
        <v>760</v>
      </c>
      <c r="C451" s="213" t="s">
        <v>761</v>
      </c>
      <c r="D451" s="214" t="s">
        <v>0</v>
      </c>
      <c r="E451" s="103">
        <v>95</v>
      </c>
      <c r="F451" s="215"/>
      <c r="G451" s="170">
        <f t="shared" si="16"/>
        <v>0</v>
      </c>
      <c r="H451"/>
      <c r="I451"/>
      <c r="J451"/>
      <c r="K451"/>
      <c r="L451"/>
      <c r="M451"/>
      <c r="N451"/>
      <c r="O451"/>
      <c r="P451"/>
      <c r="Q451"/>
      <c r="R451"/>
      <c r="S451"/>
      <c r="T451"/>
      <c r="U451"/>
      <c r="V451"/>
      <c r="W451"/>
      <c r="X451"/>
    </row>
    <row r="452" spans="1:24" s="10" customFormat="1" ht="15.75" thickBot="1" x14ac:dyDescent="0.3">
      <c r="A452" s="216" t="s">
        <v>1364</v>
      </c>
      <c r="B452" s="217" t="s">
        <v>762</v>
      </c>
      <c r="C452" s="213" t="s">
        <v>763</v>
      </c>
      <c r="D452" s="214" t="s">
        <v>0</v>
      </c>
      <c r="E452" s="218">
        <v>95</v>
      </c>
      <c r="F452" s="215"/>
      <c r="G452" s="219">
        <f t="shared" si="16"/>
        <v>0</v>
      </c>
      <c r="H452"/>
      <c r="I452"/>
      <c r="J452"/>
      <c r="K452"/>
      <c r="L452"/>
      <c r="M452"/>
      <c r="N452"/>
      <c r="O452"/>
      <c r="P452"/>
      <c r="Q452"/>
      <c r="R452"/>
      <c r="S452"/>
      <c r="T452"/>
      <c r="U452"/>
      <c r="V452"/>
      <c r="W452"/>
      <c r="X452"/>
    </row>
    <row r="453" spans="1:24" s="9" customFormat="1" ht="15.75" thickBot="1" x14ac:dyDescent="0.3">
      <c r="A453" s="204" t="s">
        <v>1031</v>
      </c>
      <c r="B453" s="121"/>
      <c r="C453" s="121" t="s">
        <v>996</v>
      </c>
      <c r="D453" s="121"/>
      <c r="E453" s="129"/>
      <c r="F453" s="129"/>
      <c r="G453" s="130">
        <f>SUM(G454:G493)</f>
        <v>0</v>
      </c>
      <c r="H453"/>
      <c r="I453"/>
      <c r="J453"/>
      <c r="K453"/>
      <c r="L453"/>
      <c r="M453"/>
      <c r="N453"/>
      <c r="O453"/>
      <c r="P453"/>
      <c r="Q453"/>
      <c r="R453"/>
      <c r="S453"/>
      <c r="T453"/>
      <c r="U453"/>
      <c r="V453"/>
      <c r="W453"/>
      <c r="X453"/>
    </row>
    <row r="454" spans="1:24" s="10" customFormat="1" x14ac:dyDescent="0.25">
      <c r="A454" s="220" t="s">
        <v>1032</v>
      </c>
      <c r="B454" s="212" t="s">
        <v>754</v>
      </c>
      <c r="C454" s="213" t="s">
        <v>755</v>
      </c>
      <c r="D454" s="214" t="s">
        <v>0</v>
      </c>
      <c r="E454" s="210">
        <v>20</v>
      </c>
      <c r="F454" s="215"/>
      <c r="G454" s="203">
        <f t="shared" ref="G454:G492" si="17">ROUND(E454*F454,2)</f>
        <v>0</v>
      </c>
      <c r="H454"/>
      <c r="I454"/>
      <c r="J454"/>
      <c r="K454"/>
      <c r="L454"/>
      <c r="M454"/>
      <c r="N454"/>
      <c r="O454"/>
      <c r="P454"/>
      <c r="Q454"/>
      <c r="R454"/>
      <c r="S454"/>
      <c r="T454"/>
      <c r="U454"/>
      <c r="V454"/>
      <c r="W454"/>
      <c r="X454"/>
    </row>
    <row r="455" spans="1:24" s="10" customFormat="1" x14ac:dyDescent="0.25">
      <c r="A455" s="169" t="s">
        <v>1097</v>
      </c>
      <c r="B455" s="98" t="s">
        <v>768</v>
      </c>
      <c r="C455" s="213" t="s">
        <v>769</v>
      </c>
      <c r="D455" s="214" t="s">
        <v>0</v>
      </c>
      <c r="E455" s="103">
        <v>8</v>
      </c>
      <c r="F455" s="215"/>
      <c r="G455" s="170">
        <f t="shared" si="17"/>
        <v>0</v>
      </c>
      <c r="H455"/>
      <c r="I455"/>
      <c r="J455"/>
      <c r="K455"/>
      <c r="L455"/>
      <c r="M455"/>
      <c r="N455"/>
      <c r="O455"/>
      <c r="P455"/>
      <c r="Q455"/>
      <c r="R455"/>
      <c r="S455"/>
      <c r="T455"/>
      <c r="U455"/>
      <c r="V455"/>
      <c r="W455"/>
      <c r="X455"/>
    </row>
    <row r="456" spans="1:24" s="10" customFormat="1" ht="25.5" x14ac:dyDescent="0.25">
      <c r="A456" s="169" t="s">
        <v>1365</v>
      </c>
      <c r="B456" s="98" t="s">
        <v>776</v>
      </c>
      <c r="C456" s="213" t="s">
        <v>777</v>
      </c>
      <c r="D456" s="214" t="s">
        <v>0</v>
      </c>
      <c r="E456" s="103">
        <v>10</v>
      </c>
      <c r="F456" s="215"/>
      <c r="G456" s="170">
        <f t="shared" si="17"/>
        <v>0</v>
      </c>
      <c r="H456"/>
      <c r="I456"/>
      <c r="J456"/>
      <c r="K456"/>
      <c r="L456"/>
      <c r="M456"/>
      <c r="N456"/>
      <c r="O456"/>
      <c r="P456"/>
      <c r="Q456"/>
      <c r="R456"/>
      <c r="S456"/>
      <c r="T456"/>
      <c r="U456"/>
      <c r="V456"/>
      <c r="W456"/>
      <c r="X456"/>
    </row>
    <row r="457" spans="1:24" s="10" customFormat="1" x14ac:dyDescent="0.25">
      <c r="A457" s="169" t="s">
        <v>1366</v>
      </c>
      <c r="B457" s="98" t="s">
        <v>770</v>
      </c>
      <c r="C457" s="213" t="s">
        <v>771</v>
      </c>
      <c r="D457" s="214" t="s">
        <v>0</v>
      </c>
      <c r="E457" s="103">
        <v>10</v>
      </c>
      <c r="F457" s="215"/>
      <c r="G457" s="170">
        <f t="shared" si="17"/>
        <v>0</v>
      </c>
      <c r="H457"/>
      <c r="I457"/>
      <c r="J457"/>
      <c r="K457"/>
      <c r="L457"/>
      <c r="M457"/>
      <c r="N457"/>
      <c r="O457"/>
      <c r="P457"/>
      <c r="Q457"/>
      <c r="R457"/>
      <c r="S457"/>
      <c r="T457"/>
      <c r="U457"/>
      <c r="V457"/>
      <c r="W457"/>
      <c r="X457"/>
    </row>
    <row r="458" spans="1:24" s="10" customFormat="1" x14ac:dyDescent="0.25">
      <c r="A458" s="169" t="s">
        <v>1367</v>
      </c>
      <c r="B458" s="98" t="s">
        <v>772</v>
      </c>
      <c r="C458" s="213" t="s">
        <v>773</v>
      </c>
      <c r="D458" s="214" t="s">
        <v>0</v>
      </c>
      <c r="E458" s="103">
        <v>10</v>
      </c>
      <c r="F458" s="215"/>
      <c r="G458" s="170">
        <f t="shared" si="17"/>
        <v>0</v>
      </c>
      <c r="H458"/>
      <c r="I458"/>
      <c r="J458"/>
      <c r="K458"/>
      <c r="L458"/>
      <c r="M458"/>
      <c r="N458"/>
      <c r="O458"/>
      <c r="P458"/>
      <c r="Q458"/>
      <c r="R458"/>
      <c r="S458"/>
      <c r="T458"/>
      <c r="U458"/>
      <c r="V458"/>
      <c r="W458"/>
      <c r="X458"/>
    </row>
    <row r="459" spans="1:24" s="10" customFormat="1" x14ac:dyDescent="0.25">
      <c r="A459" s="169" t="s">
        <v>1368</v>
      </c>
      <c r="B459" s="98" t="s">
        <v>774</v>
      </c>
      <c r="C459" s="213" t="s">
        <v>775</v>
      </c>
      <c r="D459" s="214" t="s">
        <v>0</v>
      </c>
      <c r="E459" s="103">
        <v>10</v>
      </c>
      <c r="F459" s="215"/>
      <c r="G459" s="170">
        <f t="shared" si="17"/>
        <v>0</v>
      </c>
      <c r="H459"/>
      <c r="I459"/>
      <c r="J459"/>
      <c r="K459"/>
      <c r="L459"/>
      <c r="M459"/>
      <c r="N459"/>
      <c r="O459"/>
      <c r="P459"/>
      <c r="Q459"/>
      <c r="R459"/>
      <c r="S459"/>
      <c r="T459"/>
      <c r="U459"/>
      <c r="V459"/>
      <c r="W459"/>
      <c r="X459"/>
    </row>
    <row r="460" spans="1:24" s="10" customFormat="1" x14ac:dyDescent="0.25">
      <c r="A460" s="169" t="s">
        <v>1369</v>
      </c>
      <c r="B460" s="98" t="s">
        <v>792</v>
      </c>
      <c r="C460" s="213" t="s">
        <v>793</v>
      </c>
      <c r="D460" s="214" t="s">
        <v>0</v>
      </c>
      <c r="E460" s="103">
        <v>271</v>
      </c>
      <c r="F460" s="215"/>
      <c r="G460" s="170">
        <f t="shared" si="17"/>
        <v>0</v>
      </c>
      <c r="H460"/>
      <c r="I460"/>
      <c r="J460"/>
      <c r="K460"/>
      <c r="L460"/>
      <c r="M460"/>
      <c r="N460"/>
      <c r="O460"/>
      <c r="P460"/>
      <c r="Q460"/>
      <c r="R460"/>
      <c r="S460"/>
      <c r="T460"/>
      <c r="U460"/>
      <c r="V460"/>
      <c r="W460"/>
      <c r="X460"/>
    </row>
    <row r="461" spans="1:24" s="10" customFormat="1" x14ac:dyDescent="0.25">
      <c r="A461" s="169" t="s">
        <v>1370</v>
      </c>
      <c r="B461" s="98" t="s">
        <v>784</v>
      </c>
      <c r="C461" s="213" t="s">
        <v>785</v>
      </c>
      <c r="D461" s="214" t="s">
        <v>0</v>
      </c>
      <c r="E461" s="103">
        <v>8</v>
      </c>
      <c r="F461" s="215"/>
      <c r="G461" s="170">
        <f t="shared" si="17"/>
        <v>0</v>
      </c>
      <c r="H461"/>
      <c r="I461"/>
      <c r="J461"/>
      <c r="K461"/>
      <c r="L461"/>
      <c r="M461"/>
      <c r="N461"/>
      <c r="O461"/>
      <c r="P461"/>
      <c r="Q461"/>
      <c r="R461"/>
      <c r="S461"/>
      <c r="T461"/>
      <c r="U461"/>
      <c r="V461"/>
      <c r="W461"/>
      <c r="X461"/>
    </row>
    <row r="462" spans="1:24" s="10" customFormat="1" x14ac:dyDescent="0.25">
      <c r="A462" s="169" t="s">
        <v>1371</v>
      </c>
      <c r="B462" s="98" t="s">
        <v>792</v>
      </c>
      <c r="C462" s="213" t="s">
        <v>793</v>
      </c>
      <c r="D462" s="214" t="s">
        <v>0</v>
      </c>
      <c r="E462" s="103">
        <v>149</v>
      </c>
      <c r="F462" s="215"/>
      <c r="G462" s="170">
        <f t="shared" si="17"/>
        <v>0</v>
      </c>
      <c r="H462"/>
      <c r="I462"/>
      <c r="J462"/>
      <c r="K462"/>
      <c r="L462"/>
      <c r="M462"/>
      <c r="N462"/>
      <c r="O462"/>
      <c r="P462"/>
      <c r="Q462"/>
      <c r="R462"/>
      <c r="S462"/>
      <c r="T462"/>
      <c r="U462"/>
      <c r="V462"/>
      <c r="W462"/>
      <c r="X462"/>
    </row>
    <row r="463" spans="1:24" s="10" customFormat="1" ht="38.25" x14ac:dyDescent="0.25">
      <c r="A463" s="169" t="s">
        <v>1372</v>
      </c>
      <c r="B463" s="98" t="s">
        <v>790</v>
      </c>
      <c r="C463" s="213" t="s">
        <v>791</v>
      </c>
      <c r="D463" s="214" t="s">
        <v>0</v>
      </c>
      <c r="E463" s="103">
        <v>185</v>
      </c>
      <c r="F463" s="215"/>
      <c r="G463" s="170">
        <f t="shared" si="17"/>
        <v>0</v>
      </c>
      <c r="H463"/>
      <c r="I463"/>
      <c r="J463"/>
      <c r="K463"/>
      <c r="L463"/>
      <c r="M463"/>
      <c r="N463"/>
      <c r="O463"/>
      <c r="P463"/>
      <c r="Q463"/>
      <c r="R463"/>
      <c r="S463"/>
      <c r="T463"/>
      <c r="U463"/>
      <c r="V463"/>
      <c r="W463"/>
      <c r="X463"/>
    </row>
    <row r="464" spans="1:24" s="10" customFormat="1" x14ac:dyDescent="0.25">
      <c r="A464" s="169" t="s">
        <v>1373</v>
      </c>
      <c r="B464" s="98" t="s">
        <v>780</v>
      </c>
      <c r="C464" s="213" t="s">
        <v>781</v>
      </c>
      <c r="D464" s="214" t="s">
        <v>0</v>
      </c>
      <c r="E464" s="103">
        <v>7</v>
      </c>
      <c r="F464" s="215"/>
      <c r="G464" s="170">
        <f t="shared" si="17"/>
        <v>0</v>
      </c>
      <c r="H464"/>
      <c r="I464"/>
      <c r="J464"/>
      <c r="K464"/>
      <c r="L464"/>
      <c r="M464"/>
      <c r="N464"/>
      <c r="O464"/>
      <c r="P464"/>
      <c r="Q464"/>
      <c r="R464"/>
      <c r="S464"/>
      <c r="T464"/>
      <c r="U464"/>
      <c r="V464"/>
      <c r="W464"/>
      <c r="X464"/>
    </row>
    <row r="465" spans="1:24" s="10" customFormat="1" ht="25.5" x14ac:dyDescent="0.25">
      <c r="A465" s="169" t="s">
        <v>1374</v>
      </c>
      <c r="B465" s="98" t="s">
        <v>786</v>
      </c>
      <c r="C465" s="213" t="s">
        <v>787</v>
      </c>
      <c r="D465" s="214" t="s">
        <v>0</v>
      </c>
      <c r="E465" s="103">
        <v>4</v>
      </c>
      <c r="F465" s="215"/>
      <c r="G465" s="170">
        <f t="shared" si="17"/>
        <v>0</v>
      </c>
      <c r="H465"/>
      <c r="I465"/>
      <c r="J465"/>
      <c r="K465"/>
      <c r="L465"/>
      <c r="M465"/>
      <c r="N465"/>
      <c r="O465"/>
      <c r="P465"/>
      <c r="Q465"/>
      <c r="R465"/>
      <c r="S465"/>
      <c r="T465"/>
      <c r="U465"/>
      <c r="V465"/>
      <c r="W465"/>
      <c r="X465"/>
    </row>
    <row r="466" spans="1:24" s="10" customFormat="1" ht="25.5" x14ac:dyDescent="0.25">
      <c r="A466" s="169" t="s">
        <v>1375</v>
      </c>
      <c r="B466" s="98" t="s">
        <v>782</v>
      </c>
      <c r="C466" s="213" t="s">
        <v>783</v>
      </c>
      <c r="D466" s="214" t="s">
        <v>0</v>
      </c>
      <c r="E466" s="103">
        <v>2</v>
      </c>
      <c r="F466" s="215"/>
      <c r="G466" s="170">
        <f t="shared" si="17"/>
        <v>0</v>
      </c>
      <c r="H466"/>
      <c r="I466"/>
      <c r="J466"/>
      <c r="K466"/>
      <c r="L466"/>
      <c r="M466"/>
      <c r="N466"/>
      <c r="O466"/>
      <c r="P466"/>
      <c r="Q466"/>
      <c r="R466"/>
      <c r="S466"/>
      <c r="T466"/>
      <c r="U466"/>
      <c r="V466"/>
      <c r="W466"/>
      <c r="X466"/>
    </row>
    <row r="467" spans="1:24" s="10" customFormat="1" x14ac:dyDescent="0.25">
      <c r="A467" s="169" t="s">
        <v>1376</v>
      </c>
      <c r="B467" s="98" t="s">
        <v>788</v>
      </c>
      <c r="C467" s="213" t="s">
        <v>789</v>
      </c>
      <c r="D467" s="214" t="s">
        <v>0</v>
      </c>
      <c r="E467" s="103">
        <v>10</v>
      </c>
      <c r="F467" s="215"/>
      <c r="G467" s="170">
        <f t="shared" si="17"/>
        <v>0</v>
      </c>
      <c r="H467"/>
      <c r="I467"/>
      <c r="J467"/>
      <c r="K467"/>
      <c r="L467"/>
      <c r="M467"/>
      <c r="N467"/>
      <c r="O467"/>
      <c r="P467"/>
      <c r="Q467"/>
      <c r="R467"/>
      <c r="S467"/>
      <c r="T467"/>
      <c r="U467"/>
      <c r="V467"/>
      <c r="W467"/>
      <c r="X467"/>
    </row>
    <row r="468" spans="1:24" s="10" customFormat="1" x14ac:dyDescent="0.25">
      <c r="A468" s="169" t="s">
        <v>1377</v>
      </c>
      <c r="B468" s="98" t="s">
        <v>794</v>
      </c>
      <c r="C468" s="213" t="s">
        <v>795</v>
      </c>
      <c r="D468" s="214" t="s">
        <v>0</v>
      </c>
      <c r="E468" s="103">
        <v>10</v>
      </c>
      <c r="F468" s="215"/>
      <c r="G468" s="170">
        <f t="shared" si="17"/>
        <v>0</v>
      </c>
      <c r="H468"/>
      <c r="I468"/>
      <c r="J468"/>
      <c r="K468"/>
      <c r="L468"/>
      <c r="M468"/>
      <c r="N468"/>
      <c r="O468"/>
      <c r="P468"/>
      <c r="Q468"/>
      <c r="R468"/>
      <c r="S468"/>
      <c r="T468"/>
      <c r="U468"/>
      <c r="V468"/>
      <c r="W468"/>
      <c r="X468"/>
    </row>
    <row r="469" spans="1:24" s="10" customFormat="1" x14ac:dyDescent="0.25">
      <c r="A469" s="169" t="s">
        <v>1378</v>
      </c>
      <c r="B469" s="98" t="s">
        <v>796</v>
      </c>
      <c r="C469" s="213" t="s">
        <v>797</v>
      </c>
      <c r="D469" s="214" t="s">
        <v>0</v>
      </c>
      <c r="E469" s="103">
        <v>11</v>
      </c>
      <c r="F469" s="215"/>
      <c r="G469" s="170">
        <f t="shared" si="17"/>
        <v>0</v>
      </c>
      <c r="H469"/>
      <c r="I469"/>
      <c r="J469"/>
      <c r="K469"/>
      <c r="L469"/>
      <c r="M469"/>
      <c r="N469"/>
      <c r="O469"/>
      <c r="P469"/>
      <c r="Q469"/>
      <c r="R469"/>
      <c r="S469"/>
      <c r="T469"/>
      <c r="U469"/>
      <c r="V469"/>
      <c r="W469"/>
      <c r="X469"/>
    </row>
    <row r="470" spans="1:24" s="10" customFormat="1" x14ac:dyDescent="0.25">
      <c r="A470" s="169" t="s">
        <v>1379</v>
      </c>
      <c r="B470" s="98" t="s">
        <v>800</v>
      </c>
      <c r="C470" s="213" t="s">
        <v>801</v>
      </c>
      <c r="D470" s="214" t="s">
        <v>0</v>
      </c>
      <c r="E470" s="103">
        <v>6</v>
      </c>
      <c r="F470" s="215"/>
      <c r="G470" s="170">
        <f t="shared" si="17"/>
        <v>0</v>
      </c>
      <c r="H470"/>
      <c r="I470"/>
      <c r="J470"/>
      <c r="K470"/>
      <c r="L470"/>
      <c r="M470"/>
      <c r="N470"/>
      <c r="O470"/>
      <c r="P470"/>
      <c r="Q470"/>
      <c r="R470"/>
      <c r="S470"/>
      <c r="T470"/>
      <c r="U470"/>
      <c r="V470"/>
      <c r="W470"/>
      <c r="X470"/>
    </row>
    <row r="471" spans="1:24" s="10" customFormat="1" x14ac:dyDescent="0.25">
      <c r="A471" s="169" t="s">
        <v>1380</v>
      </c>
      <c r="B471" s="98" t="s">
        <v>802</v>
      </c>
      <c r="C471" s="213" t="s">
        <v>803</v>
      </c>
      <c r="D471" s="214" t="s">
        <v>0</v>
      </c>
      <c r="E471" s="103">
        <v>6</v>
      </c>
      <c r="F471" s="215"/>
      <c r="G471" s="170">
        <f t="shared" si="17"/>
        <v>0</v>
      </c>
      <c r="H471"/>
      <c r="I471"/>
      <c r="J471"/>
      <c r="K471"/>
      <c r="L471"/>
      <c r="M471"/>
      <c r="N471"/>
      <c r="O471"/>
      <c r="P471"/>
      <c r="Q471"/>
      <c r="R471"/>
      <c r="S471"/>
      <c r="T471"/>
      <c r="U471"/>
      <c r="V471"/>
      <c r="W471"/>
      <c r="X471"/>
    </row>
    <row r="472" spans="1:24" s="10" customFormat="1" x14ac:dyDescent="0.25">
      <c r="A472" s="169" t="s">
        <v>1381</v>
      </c>
      <c r="B472" s="98" t="s">
        <v>798</v>
      </c>
      <c r="C472" s="213" t="s">
        <v>799</v>
      </c>
      <c r="D472" s="214" t="s">
        <v>0</v>
      </c>
      <c r="E472" s="103">
        <v>9</v>
      </c>
      <c r="F472" s="215"/>
      <c r="G472" s="170">
        <f t="shared" si="17"/>
        <v>0</v>
      </c>
      <c r="H472"/>
      <c r="I472"/>
      <c r="J472"/>
      <c r="K472"/>
      <c r="L472"/>
      <c r="M472"/>
      <c r="N472"/>
      <c r="O472"/>
      <c r="P472"/>
      <c r="Q472"/>
      <c r="R472"/>
      <c r="S472"/>
      <c r="T472"/>
      <c r="U472"/>
      <c r="V472"/>
      <c r="W472"/>
      <c r="X472"/>
    </row>
    <row r="473" spans="1:24" s="10" customFormat="1" x14ac:dyDescent="0.25">
      <c r="A473" s="169" t="s">
        <v>116</v>
      </c>
      <c r="B473" s="98" t="s">
        <v>778</v>
      </c>
      <c r="C473" s="213" t="s">
        <v>779</v>
      </c>
      <c r="D473" s="214" t="s">
        <v>0</v>
      </c>
      <c r="E473" s="103">
        <v>2</v>
      </c>
      <c r="F473" s="215"/>
      <c r="G473" s="170">
        <f t="shared" si="17"/>
        <v>0</v>
      </c>
      <c r="H473"/>
      <c r="I473"/>
      <c r="J473"/>
      <c r="K473"/>
      <c r="L473"/>
      <c r="M473"/>
      <c r="N473"/>
      <c r="O473"/>
      <c r="P473"/>
      <c r="Q473"/>
      <c r="R473"/>
      <c r="S473"/>
      <c r="T473"/>
      <c r="U473"/>
      <c r="V473"/>
      <c r="W473"/>
      <c r="X473"/>
    </row>
    <row r="474" spans="1:24" s="10" customFormat="1" ht="25.5" x14ac:dyDescent="0.25">
      <c r="A474" s="169" t="s">
        <v>1382</v>
      </c>
      <c r="B474" s="107" t="s">
        <v>1796</v>
      </c>
      <c r="C474" s="101" t="s">
        <v>1008</v>
      </c>
      <c r="D474" s="102" t="s">
        <v>922</v>
      </c>
      <c r="E474" s="103">
        <v>2</v>
      </c>
      <c r="F474" s="113"/>
      <c r="G474" s="170">
        <f t="shared" si="17"/>
        <v>0</v>
      </c>
      <c r="H474"/>
      <c r="I474"/>
      <c r="J474"/>
      <c r="K474"/>
      <c r="L474"/>
      <c r="M474"/>
      <c r="N474"/>
      <c r="O474"/>
      <c r="P474"/>
      <c r="Q474"/>
      <c r="R474"/>
      <c r="S474"/>
      <c r="T474"/>
      <c r="U474"/>
      <c r="V474"/>
      <c r="W474"/>
      <c r="X474"/>
    </row>
    <row r="475" spans="1:24" s="10" customFormat="1" x14ac:dyDescent="0.25">
      <c r="A475" s="169" t="s">
        <v>1383</v>
      </c>
      <c r="B475" s="107" t="s">
        <v>1544</v>
      </c>
      <c r="C475" s="101" t="s">
        <v>1010</v>
      </c>
      <c r="D475" s="102" t="s">
        <v>922</v>
      </c>
      <c r="E475" s="103">
        <v>2</v>
      </c>
      <c r="F475" s="113"/>
      <c r="G475" s="170">
        <f t="shared" si="17"/>
        <v>0</v>
      </c>
      <c r="H475"/>
      <c r="I475"/>
      <c r="J475"/>
      <c r="K475"/>
      <c r="L475"/>
      <c r="M475"/>
      <c r="N475"/>
      <c r="O475"/>
      <c r="P475"/>
      <c r="Q475"/>
      <c r="R475"/>
      <c r="S475"/>
      <c r="T475"/>
      <c r="U475"/>
      <c r="V475"/>
      <c r="W475"/>
      <c r="X475"/>
    </row>
    <row r="476" spans="1:24" s="10" customFormat="1" ht="25.5" x14ac:dyDescent="0.25">
      <c r="A476" s="169" t="s">
        <v>1384</v>
      </c>
      <c r="B476" s="107" t="s">
        <v>1545</v>
      </c>
      <c r="C476" s="101" t="s">
        <v>1011</v>
      </c>
      <c r="D476" s="102" t="s">
        <v>922</v>
      </c>
      <c r="E476" s="103">
        <v>5</v>
      </c>
      <c r="F476" s="113"/>
      <c r="G476" s="170">
        <f t="shared" si="17"/>
        <v>0</v>
      </c>
      <c r="H476"/>
      <c r="I476"/>
      <c r="J476"/>
      <c r="K476"/>
      <c r="L476"/>
      <c r="M476"/>
      <c r="N476"/>
      <c r="O476"/>
      <c r="P476"/>
      <c r="Q476"/>
      <c r="R476"/>
      <c r="S476"/>
      <c r="T476"/>
      <c r="U476"/>
      <c r="V476"/>
      <c r="W476"/>
      <c r="X476"/>
    </row>
    <row r="477" spans="1:24" s="10" customFormat="1" ht="25.5" x14ac:dyDescent="0.25">
      <c r="A477" s="169" t="s">
        <v>1385</v>
      </c>
      <c r="B477" s="104" t="s">
        <v>587</v>
      </c>
      <c r="C477" s="213" t="s">
        <v>588</v>
      </c>
      <c r="D477" s="214" t="s">
        <v>0</v>
      </c>
      <c r="E477" s="103">
        <v>2</v>
      </c>
      <c r="F477" s="215"/>
      <c r="G477" s="170">
        <f t="shared" si="17"/>
        <v>0</v>
      </c>
      <c r="H477"/>
      <c r="I477"/>
      <c r="J477"/>
      <c r="K477"/>
      <c r="L477"/>
      <c r="M477"/>
      <c r="N477"/>
      <c r="O477"/>
      <c r="P477"/>
      <c r="Q477"/>
      <c r="R477"/>
      <c r="S477"/>
      <c r="T477"/>
      <c r="U477"/>
      <c r="V477"/>
      <c r="W477"/>
      <c r="X477"/>
    </row>
    <row r="478" spans="1:24" s="10" customFormat="1" ht="25.5" x14ac:dyDescent="0.25">
      <c r="A478" s="169" t="s">
        <v>1386</v>
      </c>
      <c r="B478" s="104" t="s">
        <v>756</v>
      </c>
      <c r="C478" s="213" t="s">
        <v>757</v>
      </c>
      <c r="D478" s="214" t="s">
        <v>0</v>
      </c>
      <c r="E478" s="103">
        <v>2</v>
      </c>
      <c r="F478" s="215"/>
      <c r="G478" s="170">
        <f t="shared" si="17"/>
        <v>0</v>
      </c>
      <c r="H478"/>
      <c r="I478"/>
      <c r="J478"/>
      <c r="K478"/>
      <c r="L478"/>
      <c r="M478"/>
      <c r="N478"/>
      <c r="O478"/>
      <c r="P478"/>
      <c r="Q478"/>
      <c r="R478"/>
      <c r="S478"/>
      <c r="T478"/>
      <c r="U478"/>
      <c r="V478"/>
      <c r="W478"/>
      <c r="X478"/>
    </row>
    <row r="479" spans="1:24" s="10" customFormat="1" x14ac:dyDescent="0.25">
      <c r="A479" s="169" t="s">
        <v>1387</v>
      </c>
      <c r="B479" s="104" t="s">
        <v>730</v>
      </c>
      <c r="C479" s="213" t="s">
        <v>731</v>
      </c>
      <c r="D479" s="214" t="s">
        <v>0</v>
      </c>
      <c r="E479" s="103">
        <v>13</v>
      </c>
      <c r="F479" s="215"/>
      <c r="G479" s="170">
        <f t="shared" si="17"/>
        <v>0</v>
      </c>
      <c r="H479"/>
      <c r="I479"/>
      <c r="J479"/>
      <c r="K479"/>
      <c r="L479"/>
      <c r="M479"/>
      <c r="N479"/>
      <c r="O479"/>
      <c r="P479"/>
      <c r="Q479"/>
      <c r="R479"/>
      <c r="S479"/>
      <c r="T479"/>
      <c r="U479"/>
      <c r="V479"/>
      <c r="W479"/>
      <c r="X479"/>
    </row>
    <row r="480" spans="1:24" s="10" customFormat="1" ht="25.5" x14ac:dyDescent="0.25">
      <c r="A480" s="169" t="s">
        <v>1388</v>
      </c>
      <c r="B480" s="104" t="s">
        <v>708</v>
      </c>
      <c r="C480" s="213" t="s">
        <v>709</v>
      </c>
      <c r="D480" s="214" t="s">
        <v>16</v>
      </c>
      <c r="E480" s="103">
        <v>716.38</v>
      </c>
      <c r="F480" s="215"/>
      <c r="G480" s="170">
        <f t="shared" si="17"/>
        <v>0</v>
      </c>
      <c r="H480"/>
      <c r="I480"/>
      <c r="J480"/>
      <c r="K480"/>
      <c r="L480"/>
      <c r="M480"/>
      <c r="N480"/>
      <c r="O480"/>
      <c r="P480"/>
      <c r="Q480"/>
      <c r="R480"/>
      <c r="S480"/>
      <c r="T480"/>
      <c r="U480"/>
      <c r="V480"/>
      <c r="W480"/>
      <c r="X480"/>
    </row>
    <row r="481" spans="1:24" s="10" customFormat="1" ht="25.5" x14ac:dyDescent="0.25">
      <c r="A481" s="169" t="s">
        <v>1389</v>
      </c>
      <c r="B481" s="114" t="s">
        <v>386</v>
      </c>
      <c r="C481" s="213" t="s">
        <v>387</v>
      </c>
      <c r="D481" s="214" t="s">
        <v>16</v>
      </c>
      <c r="E481" s="103">
        <v>1050</v>
      </c>
      <c r="F481" s="215"/>
      <c r="G481" s="170">
        <f t="shared" si="17"/>
        <v>0</v>
      </c>
      <c r="H481"/>
      <c r="I481"/>
      <c r="J481"/>
      <c r="K481"/>
      <c r="L481"/>
      <c r="M481"/>
      <c r="N481"/>
      <c r="O481"/>
      <c r="P481"/>
      <c r="Q481"/>
      <c r="R481"/>
      <c r="S481"/>
      <c r="T481"/>
      <c r="U481"/>
      <c r="V481"/>
      <c r="W481"/>
      <c r="X481"/>
    </row>
    <row r="482" spans="1:24" s="10" customFormat="1" ht="25.5" x14ac:dyDescent="0.25">
      <c r="A482" s="169" t="s">
        <v>1390</v>
      </c>
      <c r="B482" s="114" t="s">
        <v>388</v>
      </c>
      <c r="C482" s="213" t="s">
        <v>389</v>
      </c>
      <c r="D482" s="214" t="s">
        <v>16</v>
      </c>
      <c r="E482" s="103">
        <v>2650</v>
      </c>
      <c r="F482" s="215"/>
      <c r="G482" s="170">
        <f t="shared" si="17"/>
        <v>0</v>
      </c>
      <c r="H482"/>
      <c r="I482"/>
      <c r="J482"/>
      <c r="K482"/>
      <c r="L482"/>
      <c r="M482"/>
      <c r="N482"/>
      <c r="O482"/>
      <c r="P482"/>
      <c r="Q482"/>
      <c r="R482"/>
      <c r="S482"/>
      <c r="T482"/>
      <c r="U482"/>
      <c r="V482"/>
      <c r="W482"/>
      <c r="X482"/>
    </row>
    <row r="483" spans="1:24" s="10" customFormat="1" x14ac:dyDescent="0.25">
      <c r="A483" s="169" t="s">
        <v>1391</v>
      </c>
      <c r="B483" s="114" t="s">
        <v>581</v>
      </c>
      <c r="C483" s="213" t="s">
        <v>582</v>
      </c>
      <c r="D483" s="214" t="s">
        <v>0</v>
      </c>
      <c r="E483" s="103">
        <v>154</v>
      </c>
      <c r="F483" s="215"/>
      <c r="G483" s="170">
        <f t="shared" si="17"/>
        <v>0</v>
      </c>
      <c r="H483"/>
      <c r="I483"/>
      <c r="J483"/>
      <c r="K483"/>
      <c r="L483"/>
      <c r="M483"/>
      <c r="N483"/>
      <c r="O483"/>
      <c r="P483"/>
      <c r="Q483"/>
      <c r="R483"/>
      <c r="S483"/>
      <c r="T483"/>
      <c r="U483"/>
      <c r="V483"/>
      <c r="W483"/>
      <c r="X483"/>
    </row>
    <row r="484" spans="1:24" s="10" customFormat="1" ht="25.5" x14ac:dyDescent="0.25">
      <c r="A484" s="169" t="s">
        <v>1392</v>
      </c>
      <c r="B484" s="114" t="s">
        <v>541</v>
      </c>
      <c r="C484" s="213" t="s">
        <v>542</v>
      </c>
      <c r="D484" s="214" t="s">
        <v>0</v>
      </c>
      <c r="E484" s="103">
        <v>15</v>
      </c>
      <c r="F484" s="215"/>
      <c r="G484" s="170">
        <f t="shared" si="17"/>
        <v>0</v>
      </c>
      <c r="H484"/>
      <c r="I484"/>
      <c r="J484"/>
      <c r="K484"/>
      <c r="L484"/>
      <c r="M484"/>
      <c r="N484"/>
      <c r="O484"/>
      <c r="P484"/>
      <c r="Q484"/>
      <c r="R484"/>
      <c r="S484"/>
      <c r="T484"/>
      <c r="U484"/>
      <c r="V484"/>
      <c r="W484"/>
      <c r="X484"/>
    </row>
    <row r="485" spans="1:24" s="10" customFormat="1" x14ac:dyDescent="0.25">
      <c r="A485" s="169" t="s">
        <v>1393</v>
      </c>
      <c r="B485" s="114" t="s">
        <v>573</v>
      </c>
      <c r="C485" s="213" t="s">
        <v>574</v>
      </c>
      <c r="D485" s="214" t="s">
        <v>18</v>
      </c>
      <c r="E485" s="103">
        <v>350</v>
      </c>
      <c r="F485" s="215"/>
      <c r="G485" s="170">
        <f t="shared" si="17"/>
        <v>0</v>
      </c>
      <c r="H485"/>
      <c r="I485"/>
      <c r="J485"/>
      <c r="K485"/>
      <c r="L485"/>
      <c r="M485"/>
      <c r="N485"/>
      <c r="O485"/>
      <c r="P485"/>
      <c r="Q485"/>
      <c r="R485"/>
      <c r="S485"/>
      <c r="T485"/>
      <c r="U485"/>
      <c r="V485"/>
      <c r="W485"/>
      <c r="X485"/>
    </row>
    <row r="486" spans="1:24" s="10" customFormat="1" x14ac:dyDescent="0.25">
      <c r="A486" s="169" t="s">
        <v>1394</v>
      </c>
      <c r="B486" s="114" t="s">
        <v>575</v>
      </c>
      <c r="C486" s="213" t="s">
        <v>576</v>
      </c>
      <c r="D486" s="214" t="s">
        <v>18</v>
      </c>
      <c r="E486" s="103">
        <v>190</v>
      </c>
      <c r="F486" s="215"/>
      <c r="G486" s="170">
        <f t="shared" si="17"/>
        <v>0</v>
      </c>
      <c r="H486"/>
      <c r="I486"/>
      <c r="J486"/>
      <c r="K486"/>
      <c r="L486"/>
      <c r="M486"/>
      <c r="N486"/>
      <c r="O486"/>
      <c r="P486"/>
      <c r="Q486"/>
      <c r="R486"/>
      <c r="S486"/>
      <c r="T486"/>
      <c r="U486"/>
      <c r="V486"/>
      <c r="W486"/>
      <c r="X486"/>
    </row>
    <row r="487" spans="1:24" s="10" customFormat="1" x14ac:dyDescent="0.25">
      <c r="A487" s="169" t="s">
        <v>1395</v>
      </c>
      <c r="B487" s="114" t="s">
        <v>530</v>
      </c>
      <c r="C487" s="213" t="s">
        <v>531</v>
      </c>
      <c r="D487" s="214" t="s">
        <v>16</v>
      </c>
      <c r="E487" s="103">
        <v>2990</v>
      </c>
      <c r="F487" s="215"/>
      <c r="G487" s="170">
        <f t="shared" si="17"/>
        <v>0</v>
      </c>
      <c r="H487"/>
      <c r="I487"/>
      <c r="J487"/>
      <c r="K487"/>
      <c r="L487"/>
      <c r="M487"/>
      <c r="N487"/>
      <c r="O487"/>
      <c r="P487"/>
      <c r="Q487"/>
      <c r="R487"/>
      <c r="S487"/>
      <c r="T487"/>
      <c r="U487"/>
      <c r="V487"/>
      <c r="W487"/>
      <c r="X487"/>
    </row>
    <row r="488" spans="1:24" s="10" customFormat="1" x14ac:dyDescent="0.25">
      <c r="A488" s="169" t="s">
        <v>1396</v>
      </c>
      <c r="B488" s="114" t="s">
        <v>1546</v>
      </c>
      <c r="C488" s="115" t="s">
        <v>1021</v>
      </c>
      <c r="D488" s="94" t="s">
        <v>1022</v>
      </c>
      <c r="E488" s="103">
        <v>2</v>
      </c>
      <c r="F488" s="113"/>
      <c r="G488" s="170">
        <f t="shared" si="17"/>
        <v>0</v>
      </c>
      <c r="H488"/>
      <c r="I488"/>
      <c r="J488"/>
      <c r="K488"/>
      <c r="L488"/>
      <c r="M488"/>
      <c r="N488"/>
      <c r="O488"/>
      <c r="P488"/>
      <c r="Q488"/>
      <c r="R488"/>
      <c r="S488"/>
      <c r="T488"/>
      <c r="U488"/>
      <c r="V488"/>
      <c r="W488"/>
      <c r="X488"/>
    </row>
    <row r="489" spans="1:24" s="10" customFormat="1" x14ac:dyDescent="0.25">
      <c r="A489" s="169" t="s">
        <v>1397</v>
      </c>
      <c r="B489" s="114" t="s">
        <v>1547</v>
      </c>
      <c r="C489" s="115" t="s">
        <v>1024</v>
      </c>
      <c r="D489" s="94" t="s">
        <v>1022</v>
      </c>
      <c r="E489" s="103">
        <v>8</v>
      </c>
      <c r="F489" s="113"/>
      <c r="G489" s="170">
        <f t="shared" si="17"/>
        <v>0</v>
      </c>
      <c r="H489"/>
      <c r="I489"/>
      <c r="J489"/>
      <c r="K489"/>
      <c r="L489"/>
      <c r="M489"/>
      <c r="N489"/>
      <c r="O489"/>
      <c r="P489"/>
      <c r="Q489"/>
      <c r="R489"/>
      <c r="S489"/>
      <c r="T489"/>
      <c r="U489"/>
      <c r="V489"/>
      <c r="W489"/>
      <c r="X489"/>
    </row>
    <row r="490" spans="1:24" s="10" customFormat="1" x14ac:dyDescent="0.25">
      <c r="A490" s="169" t="s">
        <v>1398</v>
      </c>
      <c r="B490" s="114" t="s">
        <v>1548</v>
      </c>
      <c r="C490" s="115" t="s">
        <v>1026</v>
      </c>
      <c r="D490" s="94" t="s">
        <v>1022</v>
      </c>
      <c r="E490" s="103">
        <v>8</v>
      </c>
      <c r="F490" s="113"/>
      <c r="G490" s="170">
        <f t="shared" si="17"/>
        <v>0</v>
      </c>
      <c r="H490"/>
      <c r="I490"/>
      <c r="J490"/>
      <c r="K490"/>
      <c r="L490"/>
      <c r="M490"/>
      <c r="N490"/>
      <c r="O490"/>
      <c r="P490"/>
      <c r="Q490"/>
      <c r="R490"/>
      <c r="S490"/>
      <c r="T490"/>
      <c r="U490"/>
      <c r="V490"/>
      <c r="W490"/>
      <c r="X490"/>
    </row>
    <row r="491" spans="1:24" s="10" customFormat="1" x14ac:dyDescent="0.25">
      <c r="A491" s="169" t="s">
        <v>1399</v>
      </c>
      <c r="B491" s="114" t="s">
        <v>1549</v>
      </c>
      <c r="C491" s="115" t="s">
        <v>1028</v>
      </c>
      <c r="D491" s="94" t="s">
        <v>1022</v>
      </c>
      <c r="E491" s="103">
        <v>4</v>
      </c>
      <c r="F491" s="113"/>
      <c r="G491" s="170">
        <f t="shared" si="17"/>
        <v>0</v>
      </c>
      <c r="H491"/>
      <c r="I491"/>
      <c r="J491"/>
      <c r="K491"/>
      <c r="L491"/>
      <c r="M491"/>
      <c r="N491"/>
      <c r="O491"/>
      <c r="P491"/>
      <c r="Q491"/>
      <c r="R491"/>
      <c r="S491"/>
      <c r="T491"/>
      <c r="U491"/>
      <c r="V491"/>
      <c r="W491"/>
      <c r="X491"/>
    </row>
    <row r="492" spans="1:24" s="10" customFormat="1" x14ac:dyDescent="0.25">
      <c r="A492" s="169" t="s">
        <v>1400</v>
      </c>
      <c r="B492" s="114" t="s">
        <v>1550</v>
      </c>
      <c r="C492" s="115" t="s">
        <v>1030</v>
      </c>
      <c r="D492" s="94" t="s">
        <v>879</v>
      </c>
      <c r="E492" s="103">
        <v>1058.5</v>
      </c>
      <c r="F492" s="113"/>
      <c r="G492" s="170">
        <f t="shared" si="17"/>
        <v>0</v>
      </c>
      <c r="H492"/>
      <c r="I492"/>
      <c r="J492"/>
      <c r="K492"/>
      <c r="L492"/>
      <c r="M492"/>
      <c r="N492"/>
      <c r="O492"/>
      <c r="P492"/>
      <c r="Q492"/>
      <c r="R492"/>
      <c r="S492"/>
      <c r="T492"/>
      <c r="U492"/>
      <c r="V492"/>
      <c r="W492"/>
      <c r="X492"/>
    </row>
    <row r="493" spans="1:24" s="10" customFormat="1" ht="15.75" thickBot="1" x14ac:dyDescent="0.3">
      <c r="A493" s="73"/>
      <c r="B493" s="74"/>
      <c r="C493" s="213"/>
      <c r="D493" s="214"/>
      <c r="E493" s="81"/>
      <c r="F493" s="215"/>
      <c r="G493" s="125"/>
      <c r="H493"/>
      <c r="I493"/>
      <c r="J493"/>
      <c r="K493"/>
      <c r="L493"/>
      <c r="M493"/>
      <c r="N493"/>
      <c r="O493"/>
      <c r="P493"/>
      <c r="Q493"/>
      <c r="R493"/>
      <c r="S493"/>
      <c r="T493"/>
      <c r="U493"/>
      <c r="V493"/>
      <c r="W493"/>
      <c r="X493"/>
    </row>
    <row r="494" spans="1:24" s="10" customFormat="1" ht="15.75" thickBot="1" x14ac:dyDescent="0.3">
      <c r="A494" s="204" t="s">
        <v>1033</v>
      </c>
      <c r="B494" s="121"/>
      <c r="C494" s="121" t="s">
        <v>1212</v>
      </c>
      <c r="D494" s="121"/>
      <c r="E494" s="129"/>
      <c r="F494" s="122"/>
      <c r="G494" s="130">
        <f>SUM(G495:G496)</f>
        <v>0</v>
      </c>
      <c r="H494"/>
      <c r="I494"/>
      <c r="J494"/>
      <c r="K494"/>
      <c r="L494"/>
      <c r="M494"/>
      <c r="N494"/>
      <c r="O494"/>
      <c r="P494"/>
      <c r="Q494"/>
      <c r="R494"/>
      <c r="S494"/>
      <c r="T494"/>
      <c r="U494"/>
      <c r="V494"/>
      <c r="W494"/>
      <c r="X494"/>
    </row>
    <row r="495" spans="1:24" s="10" customFormat="1" x14ac:dyDescent="0.25">
      <c r="A495" s="211" t="s">
        <v>1035</v>
      </c>
      <c r="B495" s="212" t="s">
        <v>825</v>
      </c>
      <c r="C495" s="213" t="s">
        <v>826</v>
      </c>
      <c r="D495" s="214" t="s">
        <v>0</v>
      </c>
      <c r="E495" s="210">
        <v>233</v>
      </c>
      <c r="F495" s="215"/>
      <c r="G495" s="203">
        <f t="shared" ref="G495" si="18">ROUND(E495*F495,2)</f>
        <v>0</v>
      </c>
      <c r="H495"/>
      <c r="I495"/>
      <c r="J495"/>
      <c r="K495"/>
      <c r="L495"/>
      <c r="M495"/>
      <c r="N495"/>
      <c r="O495"/>
      <c r="P495"/>
      <c r="Q495"/>
      <c r="R495"/>
      <c r="S495"/>
      <c r="T495"/>
      <c r="U495"/>
      <c r="V495"/>
      <c r="W495"/>
      <c r="X495"/>
    </row>
    <row r="496" spans="1:24" s="10" customFormat="1" ht="15.75" thickBot="1" x14ac:dyDescent="0.3">
      <c r="A496" s="73"/>
      <c r="B496" s="74"/>
      <c r="C496" s="213"/>
      <c r="D496" s="214"/>
      <c r="E496" s="81"/>
      <c r="F496" s="215"/>
      <c r="G496" s="125"/>
      <c r="H496"/>
      <c r="I496"/>
      <c r="J496"/>
      <c r="K496"/>
      <c r="L496"/>
      <c r="M496"/>
      <c r="N496"/>
      <c r="O496"/>
      <c r="P496"/>
      <c r="Q496"/>
      <c r="R496"/>
      <c r="S496"/>
      <c r="T496"/>
      <c r="U496"/>
      <c r="V496"/>
      <c r="W496"/>
      <c r="X496"/>
    </row>
    <row r="497" spans="1:24" s="9" customFormat="1" ht="15.75" thickBot="1" x14ac:dyDescent="0.3">
      <c r="A497" s="204" t="s">
        <v>1401</v>
      </c>
      <c r="B497" s="121"/>
      <c r="C497" s="121" t="s">
        <v>804</v>
      </c>
      <c r="D497" s="121"/>
      <c r="E497" s="129"/>
      <c r="F497" s="122"/>
      <c r="G497" s="130">
        <f>SUM(G498:G500)</f>
        <v>0</v>
      </c>
      <c r="H497"/>
      <c r="I497"/>
      <c r="J497"/>
      <c r="K497"/>
      <c r="L497"/>
      <c r="M497"/>
      <c r="N497"/>
      <c r="O497"/>
      <c r="P497"/>
      <c r="Q497"/>
      <c r="R497"/>
      <c r="S497"/>
      <c r="T497"/>
      <c r="U497"/>
      <c r="V497"/>
      <c r="W497"/>
      <c r="X497"/>
    </row>
    <row r="498" spans="1:24" s="10" customFormat="1" x14ac:dyDescent="0.25">
      <c r="A498" s="211" t="s">
        <v>1036</v>
      </c>
      <c r="B498" s="212" t="s">
        <v>805</v>
      </c>
      <c r="C498" s="213" t="s">
        <v>806</v>
      </c>
      <c r="D498" s="214" t="s">
        <v>15</v>
      </c>
      <c r="E498" s="210">
        <v>10065.33</v>
      </c>
      <c r="F498" s="215"/>
      <c r="G498" s="203">
        <f t="shared" ref="G498:G499" si="19">ROUND(E498*F498,2)</f>
        <v>0</v>
      </c>
      <c r="H498"/>
      <c r="I498"/>
      <c r="J498"/>
      <c r="K498"/>
      <c r="L498"/>
      <c r="M498"/>
      <c r="N498"/>
      <c r="O498"/>
      <c r="P498"/>
      <c r="Q498"/>
      <c r="R498"/>
      <c r="S498"/>
      <c r="T498"/>
      <c r="U498"/>
      <c r="V498"/>
      <c r="W498"/>
      <c r="X498"/>
    </row>
    <row r="499" spans="1:24" s="10" customFormat="1" x14ac:dyDescent="0.25">
      <c r="A499" s="171" t="s">
        <v>1103</v>
      </c>
      <c r="B499" s="98" t="s">
        <v>807</v>
      </c>
      <c r="C499" s="213" t="s">
        <v>808</v>
      </c>
      <c r="D499" s="214" t="s">
        <v>15</v>
      </c>
      <c r="E499" s="103">
        <v>529.15</v>
      </c>
      <c r="F499" s="215"/>
      <c r="G499" s="170">
        <f t="shared" si="19"/>
        <v>0</v>
      </c>
      <c r="H499"/>
      <c r="I499"/>
      <c r="J499"/>
      <c r="K499"/>
      <c r="L499"/>
      <c r="M499"/>
      <c r="N499"/>
      <c r="O499"/>
      <c r="P499"/>
      <c r="Q499"/>
      <c r="R499"/>
      <c r="S499"/>
      <c r="T499"/>
      <c r="U499"/>
      <c r="V499"/>
      <c r="W499"/>
      <c r="X499"/>
    </row>
    <row r="500" spans="1:24" s="10" customFormat="1" ht="15.75" thickBot="1" x14ac:dyDescent="0.3">
      <c r="A500" s="73"/>
      <c r="B500" s="91"/>
      <c r="C500" s="213"/>
      <c r="D500" s="214"/>
      <c r="E500" s="81"/>
      <c r="F500" s="215"/>
      <c r="G500" s="125"/>
      <c r="H500"/>
      <c r="I500"/>
      <c r="J500"/>
      <c r="K500"/>
      <c r="L500"/>
      <c r="M500"/>
      <c r="N500"/>
      <c r="O500"/>
      <c r="P500"/>
      <c r="Q500"/>
      <c r="R500"/>
      <c r="S500"/>
      <c r="T500"/>
      <c r="U500"/>
      <c r="V500"/>
      <c r="W500"/>
      <c r="X500"/>
    </row>
    <row r="501" spans="1:24" s="14" customFormat="1" ht="15.75" thickBot="1" x14ac:dyDescent="0.3">
      <c r="A501" s="204" t="s">
        <v>1402</v>
      </c>
      <c r="B501" s="121"/>
      <c r="C501" s="121" t="s">
        <v>1034</v>
      </c>
      <c r="D501" s="121"/>
      <c r="E501" s="129"/>
      <c r="F501" s="122"/>
      <c r="G501" s="130">
        <f>SUM(G502:G541)</f>
        <v>0</v>
      </c>
      <c r="H501"/>
      <c r="I501"/>
      <c r="J501"/>
      <c r="K501"/>
      <c r="L501"/>
      <c r="M501"/>
      <c r="N501"/>
      <c r="O501"/>
      <c r="P501"/>
      <c r="Q501"/>
      <c r="R501"/>
      <c r="S501"/>
      <c r="T501"/>
      <c r="U501"/>
      <c r="V501"/>
      <c r="W501"/>
      <c r="X501"/>
    </row>
    <row r="502" spans="1:24" s="10" customFormat="1" ht="25.5" x14ac:dyDescent="0.25">
      <c r="A502" s="206" t="s">
        <v>1104</v>
      </c>
      <c r="B502" s="207" t="s">
        <v>1551</v>
      </c>
      <c r="C502" s="208" t="s">
        <v>1591</v>
      </c>
      <c r="D502" s="209"/>
      <c r="E502" s="210">
        <v>1</v>
      </c>
      <c r="F502" s="205"/>
      <c r="G502" s="203">
        <f t="shared" ref="G502:G540" si="20">ROUND(E502*F502,2)</f>
        <v>0</v>
      </c>
      <c r="H502"/>
      <c r="I502"/>
      <c r="J502"/>
      <c r="K502"/>
      <c r="L502"/>
      <c r="M502"/>
      <c r="N502"/>
      <c r="O502"/>
      <c r="P502"/>
      <c r="Q502"/>
      <c r="R502"/>
      <c r="S502"/>
      <c r="T502"/>
      <c r="U502"/>
      <c r="V502"/>
      <c r="W502"/>
      <c r="X502"/>
    </row>
    <row r="503" spans="1:24" s="10" customFormat="1" ht="25.5" x14ac:dyDescent="0.25">
      <c r="A503" s="174" t="s">
        <v>1512</v>
      </c>
      <c r="B503" s="116" t="s">
        <v>1552</v>
      </c>
      <c r="C503" s="101" t="s">
        <v>1592</v>
      </c>
      <c r="D503" s="102"/>
      <c r="E503" s="103">
        <v>4</v>
      </c>
      <c r="F503" s="117"/>
      <c r="G503" s="170">
        <f t="shared" si="20"/>
        <v>0</v>
      </c>
      <c r="H503"/>
      <c r="I503"/>
      <c r="J503"/>
      <c r="K503"/>
      <c r="L503"/>
      <c r="M503"/>
      <c r="N503"/>
      <c r="O503"/>
      <c r="P503"/>
      <c r="Q503"/>
      <c r="R503"/>
      <c r="S503"/>
      <c r="T503"/>
      <c r="U503"/>
      <c r="V503"/>
      <c r="W503"/>
      <c r="X503"/>
    </row>
    <row r="504" spans="1:24" s="10" customFormat="1" ht="25.5" x14ac:dyDescent="0.25">
      <c r="A504" s="174" t="s">
        <v>1606</v>
      </c>
      <c r="B504" s="116" t="s">
        <v>1553</v>
      </c>
      <c r="C504" s="101" t="s">
        <v>1593</v>
      </c>
      <c r="D504" s="102"/>
      <c r="E504" s="103">
        <v>1</v>
      </c>
      <c r="F504" s="117"/>
      <c r="G504" s="170">
        <f t="shared" si="20"/>
        <v>0</v>
      </c>
      <c r="H504"/>
      <c r="I504"/>
      <c r="J504"/>
      <c r="K504"/>
      <c r="L504"/>
      <c r="M504"/>
      <c r="N504"/>
      <c r="O504"/>
      <c r="P504"/>
      <c r="Q504"/>
      <c r="R504"/>
      <c r="S504"/>
      <c r="T504"/>
      <c r="U504"/>
      <c r="V504"/>
      <c r="W504"/>
      <c r="X504"/>
    </row>
    <row r="505" spans="1:24" s="10" customFormat="1" ht="25.5" x14ac:dyDescent="0.25">
      <c r="A505" s="174" t="s">
        <v>1607</v>
      </c>
      <c r="B505" s="116" t="s">
        <v>1554</v>
      </c>
      <c r="C505" s="101" t="s">
        <v>1594</v>
      </c>
      <c r="D505" s="102"/>
      <c r="E505" s="103">
        <v>2</v>
      </c>
      <c r="F505" s="117"/>
      <c r="G505" s="170">
        <f t="shared" si="20"/>
        <v>0</v>
      </c>
      <c r="H505"/>
      <c r="I505"/>
      <c r="J505"/>
      <c r="K505"/>
      <c r="L505"/>
      <c r="M505"/>
      <c r="N505"/>
      <c r="O505"/>
      <c r="P505"/>
      <c r="Q505"/>
      <c r="R505"/>
      <c r="S505"/>
      <c r="T505"/>
      <c r="U505"/>
      <c r="V505"/>
      <c r="W505"/>
      <c r="X505"/>
    </row>
    <row r="506" spans="1:24" s="10" customFormat="1" ht="25.5" x14ac:dyDescent="0.25">
      <c r="A506" s="174" t="s">
        <v>1608</v>
      </c>
      <c r="B506" s="116" t="s">
        <v>1555</v>
      </c>
      <c r="C506" s="101" t="s">
        <v>1595</v>
      </c>
      <c r="D506" s="102"/>
      <c r="E506" s="103">
        <v>2</v>
      </c>
      <c r="F506" s="117"/>
      <c r="G506" s="170">
        <f t="shared" si="20"/>
        <v>0</v>
      </c>
      <c r="H506"/>
      <c r="I506"/>
      <c r="J506"/>
      <c r="K506"/>
      <c r="L506"/>
      <c r="M506"/>
      <c r="N506"/>
      <c r="O506"/>
      <c r="P506"/>
      <c r="Q506"/>
      <c r="R506"/>
      <c r="S506"/>
      <c r="T506"/>
      <c r="U506"/>
      <c r="V506"/>
      <c r="W506"/>
      <c r="X506"/>
    </row>
    <row r="507" spans="1:24" s="10" customFormat="1" ht="25.5" x14ac:dyDescent="0.25">
      <c r="A507" s="174" t="s">
        <v>1609</v>
      </c>
      <c r="B507" s="116" t="s">
        <v>1556</v>
      </c>
      <c r="C507" s="101" t="s">
        <v>1596</v>
      </c>
      <c r="D507" s="102"/>
      <c r="E507" s="103">
        <v>2</v>
      </c>
      <c r="F507" s="117"/>
      <c r="G507" s="170">
        <f t="shared" si="20"/>
        <v>0</v>
      </c>
      <c r="H507"/>
      <c r="I507"/>
      <c r="J507"/>
      <c r="K507"/>
      <c r="L507"/>
      <c r="M507"/>
      <c r="N507"/>
      <c r="O507"/>
      <c r="P507"/>
      <c r="Q507"/>
      <c r="R507"/>
      <c r="S507"/>
      <c r="T507"/>
      <c r="U507"/>
      <c r="V507"/>
      <c r="W507"/>
      <c r="X507"/>
    </row>
    <row r="508" spans="1:24" s="10" customFormat="1" ht="25.5" x14ac:dyDescent="0.25">
      <c r="A508" s="174" t="s">
        <v>1610</v>
      </c>
      <c r="B508" s="116" t="s">
        <v>1557</v>
      </c>
      <c r="C508" s="101" t="s">
        <v>1597</v>
      </c>
      <c r="D508" s="102"/>
      <c r="E508" s="103">
        <v>2</v>
      </c>
      <c r="F508" s="117"/>
      <c r="G508" s="170">
        <f t="shared" si="20"/>
        <v>0</v>
      </c>
      <c r="H508"/>
      <c r="I508"/>
      <c r="J508"/>
      <c r="K508"/>
      <c r="L508"/>
      <c r="M508"/>
      <c r="N508"/>
      <c r="O508"/>
      <c r="P508"/>
      <c r="Q508"/>
      <c r="R508"/>
      <c r="S508"/>
      <c r="T508"/>
      <c r="U508"/>
      <c r="V508"/>
      <c r="W508"/>
      <c r="X508"/>
    </row>
    <row r="509" spans="1:24" s="10" customFormat="1" ht="25.5" x14ac:dyDescent="0.25">
      <c r="A509" s="174" t="s">
        <v>1605</v>
      </c>
      <c r="B509" s="116" t="s">
        <v>1558</v>
      </c>
      <c r="C509" s="101" t="s">
        <v>1598</v>
      </c>
      <c r="D509" s="102"/>
      <c r="E509" s="103">
        <v>2</v>
      </c>
      <c r="F509" s="117"/>
      <c r="G509" s="170">
        <f t="shared" si="20"/>
        <v>0</v>
      </c>
      <c r="H509"/>
      <c r="I509"/>
      <c r="J509"/>
      <c r="K509"/>
      <c r="L509"/>
      <c r="M509"/>
      <c r="N509"/>
      <c r="O509"/>
      <c r="P509"/>
      <c r="Q509"/>
      <c r="R509"/>
      <c r="S509"/>
      <c r="T509"/>
      <c r="U509"/>
      <c r="V509"/>
      <c r="W509"/>
      <c r="X509"/>
    </row>
    <row r="510" spans="1:24" s="10" customFormat="1" ht="51" x14ac:dyDescent="0.25">
      <c r="A510" s="174" t="s">
        <v>1611</v>
      </c>
      <c r="B510" s="116" t="s">
        <v>1559</v>
      </c>
      <c r="C510" s="101" t="s">
        <v>1599</v>
      </c>
      <c r="D510" s="102"/>
      <c r="E510" s="103">
        <v>8</v>
      </c>
      <c r="F510" s="117"/>
      <c r="G510" s="170">
        <f t="shared" si="20"/>
        <v>0</v>
      </c>
      <c r="H510"/>
      <c r="I510"/>
      <c r="J510"/>
      <c r="K510"/>
      <c r="L510"/>
      <c r="M510"/>
      <c r="N510"/>
      <c r="O510"/>
      <c r="P510"/>
      <c r="Q510"/>
      <c r="R510"/>
      <c r="S510"/>
      <c r="T510"/>
      <c r="U510"/>
      <c r="V510"/>
      <c r="W510"/>
      <c r="X510"/>
    </row>
    <row r="511" spans="1:24" s="10" customFormat="1" ht="51" x14ac:dyDescent="0.25">
      <c r="A511" s="174" t="s">
        <v>1612</v>
      </c>
      <c r="B511" s="116" t="s">
        <v>1560</v>
      </c>
      <c r="C511" s="101" t="s">
        <v>1600</v>
      </c>
      <c r="D511" s="102"/>
      <c r="E511" s="103">
        <v>17</v>
      </c>
      <c r="F511" s="117"/>
      <c r="G511" s="170">
        <f t="shared" si="20"/>
        <v>0</v>
      </c>
      <c r="H511"/>
      <c r="I511"/>
      <c r="J511"/>
      <c r="K511"/>
      <c r="L511"/>
      <c r="M511"/>
      <c r="N511"/>
      <c r="O511"/>
      <c r="P511"/>
      <c r="Q511"/>
      <c r="R511"/>
      <c r="S511"/>
      <c r="T511"/>
      <c r="U511"/>
      <c r="V511"/>
      <c r="W511"/>
      <c r="X511"/>
    </row>
    <row r="512" spans="1:24" s="10" customFormat="1" ht="51" x14ac:dyDescent="0.25">
      <c r="A512" s="174" t="s">
        <v>1613</v>
      </c>
      <c r="B512" s="116" t="s">
        <v>1561</v>
      </c>
      <c r="C512" s="101" t="s">
        <v>1601</v>
      </c>
      <c r="D512" s="102"/>
      <c r="E512" s="103">
        <v>2</v>
      </c>
      <c r="F512" s="117"/>
      <c r="G512" s="170">
        <f t="shared" si="20"/>
        <v>0</v>
      </c>
      <c r="H512"/>
      <c r="I512"/>
      <c r="J512"/>
      <c r="K512"/>
      <c r="L512"/>
      <c r="M512"/>
      <c r="N512"/>
      <c r="O512"/>
      <c r="P512"/>
      <c r="Q512"/>
      <c r="R512"/>
      <c r="S512"/>
      <c r="T512"/>
      <c r="U512"/>
      <c r="V512"/>
      <c r="W512"/>
      <c r="X512"/>
    </row>
    <row r="513" spans="1:24" s="10" customFormat="1" ht="38.25" x14ac:dyDescent="0.25">
      <c r="A513" s="174" t="s">
        <v>1614</v>
      </c>
      <c r="B513" s="116" t="s">
        <v>1562</v>
      </c>
      <c r="C513" s="101" t="s">
        <v>1602</v>
      </c>
      <c r="D513" s="102"/>
      <c r="E513" s="103">
        <v>78</v>
      </c>
      <c r="F513" s="117"/>
      <c r="G513" s="170">
        <f t="shared" si="20"/>
        <v>0</v>
      </c>
      <c r="H513"/>
      <c r="I513"/>
      <c r="J513"/>
      <c r="K513"/>
      <c r="L513"/>
      <c r="M513"/>
      <c r="N513"/>
      <c r="O513"/>
      <c r="P513"/>
      <c r="Q513"/>
      <c r="R513"/>
      <c r="S513"/>
      <c r="T513"/>
      <c r="U513"/>
      <c r="V513"/>
      <c r="W513"/>
      <c r="X513"/>
    </row>
    <row r="514" spans="1:24" s="10" customFormat="1" ht="25.5" x14ac:dyDescent="0.25">
      <c r="A514" s="174" t="s">
        <v>1615</v>
      </c>
      <c r="B514" s="116" t="s">
        <v>1563</v>
      </c>
      <c r="C514" s="101" t="s">
        <v>1603</v>
      </c>
      <c r="D514" s="102"/>
      <c r="E514" s="103">
        <v>9</v>
      </c>
      <c r="F514" s="117"/>
      <c r="G514" s="170">
        <f t="shared" si="20"/>
        <v>0</v>
      </c>
      <c r="H514"/>
      <c r="I514"/>
      <c r="J514"/>
      <c r="K514"/>
      <c r="L514"/>
      <c r="M514"/>
      <c r="N514"/>
      <c r="O514"/>
      <c r="P514"/>
      <c r="Q514"/>
      <c r="R514"/>
      <c r="S514"/>
      <c r="T514"/>
      <c r="U514"/>
      <c r="V514"/>
      <c r="W514"/>
      <c r="X514"/>
    </row>
    <row r="515" spans="1:24" s="10" customFormat="1" x14ac:dyDescent="0.25">
      <c r="A515" s="174" t="s">
        <v>1616</v>
      </c>
      <c r="B515" s="116" t="s">
        <v>1564</v>
      </c>
      <c r="C515" s="101" t="s">
        <v>1604</v>
      </c>
      <c r="D515" s="102"/>
      <c r="E515" s="103">
        <v>1</v>
      </c>
      <c r="F515" s="117"/>
      <c r="G515" s="170">
        <f t="shared" si="20"/>
        <v>0</v>
      </c>
      <c r="H515"/>
      <c r="I515"/>
      <c r="J515"/>
      <c r="K515"/>
      <c r="L515"/>
      <c r="M515"/>
      <c r="N515"/>
      <c r="O515"/>
      <c r="P515"/>
      <c r="Q515"/>
      <c r="R515"/>
      <c r="S515"/>
      <c r="T515"/>
      <c r="U515"/>
      <c r="V515"/>
      <c r="W515"/>
      <c r="X515"/>
    </row>
    <row r="516" spans="1:24" s="10" customFormat="1" ht="38.25" x14ac:dyDescent="0.25">
      <c r="A516" s="174" t="s">
        <v>1617</v>
      </c>
      <c r="B516" s="116" t="s">
        <v>1565</v>
      </c>
      <c r="C516" s="101" t="s">
        <v>1642</v>
      </c>
      <c r="D516" s="102"/>
      <c r="E516" s="103">
        <v>2913</v>
      </c>
      <c r="F516" s="117"/>
      <c r="G516" s="170">
        <f t="shared" si="20"/>
        <v>0</v>
      </c>
      <c r="H516"/>
      <c r="I516"/>
      <c r="J516"/>
      <c r="K516"/>
      <c r="L516"/>
      <c r="M516"/>
      <c r="N516"/>
      <c r="O516"/>
      <c r="P516"/>
      <c r="Q516"/>
      <c r="R516"/>
      <c r="S516"/>
      <c r="T516"/>
      <c r="U516"/>
      <c r="V516"/>
      <c r="W516"/>
      <c r="X516"/>
    </row>
    <row r="517" spans="1:24" s="10" customFormat="1" ht="25.5" x14ac:dyDescent="0.25">
      <c r="A517" s="174" t="s">
        <v>1618</v>
      </c>
      <c r="B517" s="116" t="s">
        <v>1566</v>
      </c>
      <c r="C517" s="95" t="s">
        <v>1664</v>
      </c>
      <c r="D517" s="96"/>
      <c r="E517" s="103">
        <v>35100</v>
      </c>
      <c r="F517" s="113"/>
      <c r="G517" s="170">
        <f t="shared" si="20"/>
        <v>0</v>
      </c>
      <c r="H517"/>
      <c r="I517"/>
      <c r="J517"/>
      <c r="K517"/>
      <c r="L517"/>
      <c r="M517"/>
      <c r="N517"/>
      <c r="O517"/>
      <c r="P517"/>
      <c r="Q517"/>
      <c r="R517"/>
      <c r="S517"/>
      <c r="T517"/>
      <c r="U517"/>
      <c r="V517"/>
      <c r="W517"/>
      <c r="X517"/>
    </row>
    <row r="518" spans="1:24" s="10" customFormat="1" ht="25.5" x14ac:dyDescent="0.25">
      <c r="A518" s="174" t="s">
        <v>1619</v>
      </c>
      <c r="B518" s="116" t="s">
        <v>1567</v>
      </c>
      <c r="C518" s="101" t="s">
        <v>1643</v>
      </c>
      <c r="D518" s="102"/>
      <c r="E518" s="103">
        <v>84</v>
      </c>
      <c r="F518" s="117"/>
      <c r="G518" s="170">
        <f t="shared" si="20"/>
        <v>0</v>
      </c>
      <c r="H518"/>
      <c r="I518"/>
      <c r="J518"/>
      <c r="K518"/>
      <c r="L518"/>
      <c r="M518"/>
      <c r="N518"/>
      <c r="O518"/>
      <c r="P518"/>
      <c r="Q518"/>
      <c r="R518"/>
      <c r="S518"/>
      <c r="T518"/>
      <c r="U518"/>
      <c r="V518"/>
      <c r="W518"/>
      <c r="X518"/>
    </row>
    <row r="519" spans="1:24" s="10" customFormat="1" ht="25.5" x14ac:dyDescent="0.25">
      <c r="A519" s="174" t="s">
        <v>1620</v>
      </c>
      <c r="B519" s="116" t="s">
        <v>1568</v>
      </c>
      <c r="C519" s="101" t="s">
        <v>1644</v>
      </c>
      <c r="D519" s="102"/>
      <c r="E519" s="103">
        <v>70</v>
      </c>
      <c r="F519" s="117"/>
      <c r="G519" s="170">
        <f t="shared" si="20"/>
        <v>0</v>
      </c>
      <c r="H519"/>
      <c r="I519"/>
      <c r="J519"/>
      <c r="K519"/>
      <c r="L519"/>
      <c r="M519"/>
      <c r="N519"/>
      <c r="O519"/>
      <c r="P519"/>
      <c r="Q519"/>
      <c r="R519"/>
      <c r="S519"/>
      <c r="T519"/>
      <c r="U519"/>
      <c r="V519"/>
      <c r="W519"/>
      <c r="X519"/>
    </row>
    <row r="520" spans="1:24" s="10" customFormat="1" ht="25.5" x14ac:dyDescent="0.25">
      <c r="A520" s="174" t="s">
        <v>1621</v>
      </c>
      <c r="B520" s="116" t="s">
        <v>1569</v>
      </c>
      <c r="C520" s="101" t="s">
        <v>1645</v>
      </c>
      <c r="D520" s="102"/>
      <c r="E520" s="103">
        <v>91</v>
      </c>
      <c r="F520" s="117"/>
      <c r="G520" s="170">
        <f t="shared" si="20"/>
        <v>0</v>
      </c>
      <c r="H520"/>
      <c r="I520"/>
      <c r="J520"/>
      <c r="K520"/>
      <c r="L520"/>
      <c r="M520"/>
      <c r="N520"/>
      <c r="O520"/>
      <c r="P520"/>
      <c r="Q520"/>
      <c r="R520"/>
      <c r="S520"/>
      <c r="T520"/>
      <c r="U520"/>
      <c r="V520"/>
      <c r="W520"/>
      <c r="X520"/>
    </row>
    <row r="521" spans="1:24" s="10" customFormat="1" ht="25.5" x14ac:dyDescent="0.25">
      <c r="A521" s="174" t="s">
        <v>1622</v>
      </c>
      <c r="B521" s="116" t="s">
        <v>1570</v>
      </c>
      <c r="C521" s="101" t="s">
        <v>1646</v>
      </c>
      <c r="D521" s="102"/>
      <c r="E521" s="103">
        <v>105</v>
      </c>
      <c r="F521" s="117"/>
      <c r="G521" s="170">
        <f t="shared" si="20"/>
        <v>0</v>
      </c>
      <c r="H521"/>
      <c r="I521"/>
      <c r="J521"/>
      <c r="K521"/>
      <c r="L521"/>
      <c r="M521"/>
      <c r="N521"/>
      <c r="O521"/>
      <c r="P521"/>
      <c r="Q521"/>
      <c r="R521"/>
      <c r="S521"/>
      <c r="T521"/>
      <c r="U521"/>
      <c r="V521"/>
      <c r="W521"/>
      <c r="X521"/>
    </row>
    <row r="522" spans="1:24" s="10" customFormat="1" ht="25.5" x14ac:dyDescent="0.25">
      <c r="A522" s="174" t="s">
        <v>1623</v>
      </c>
      <c r="B522" s="116" t="s">
        <v>1571</v>
      </c>
      <c r="C522" s="101" t="s">
        <v>1647</v>
      </c>
      <c r="D522" s="102"/>
      <c r="E522" s="103">
        <v>63</v>
      </c>
      <c r="F522" s="117"/>
      <c r="G522" s="170">
        <f t="shared" si="20"/>
        <v>0</v>
      </c>
      <c r="H522"/>
      <c r="I522"/>
      <c r="J522"/>
      <c r="K522"/>
      <c r="L522"/>
      <c r="M522"/>
      <c r="N522"/>
      <c r="O522"/>
      <c r="P522"/>
      <c r="Q522"/>
      <c r="R522"/>
      <c r="S522"/>
      <c r="T522"/>
      <c r="U522"/>
      <c r="V522"/>
      <c r="W522"/>
      <c r="X522"/>
    </row>
    <row r="523" spans="1:24" s="10" customFormat="1" ht="25.5" x14ac:dyDescent="0.25">
      <c r="A523" s="174" t="s">
        <v>1624</v>
      </c>
      <c r="B523" s="116" t="s">
        <v>1667</v>
      </c>
      <c r="C523" s="101" t="s">
        <v>1648</v>
      </c>
      <c r="D523" s="102"/>
      <c r="E523" s="103">
        <v>84</v>
      </c>
      <c r="F523" s="117"/>
      <c r="G523" s="170">
        <f t="shared" si="20"/>
        <v>0</v>
      </c>
      <c r="H523"/>
      <c r="I523"/>
      <c r="J523"/>
      <c r="K523"/>
      <c r="L523"/>
      <c r="M523"/>
      <c r="N523"/>
      <c r="O523"/>
      <c r="P523"/>
      <c r="Q523"/>
      <c r="R523"/>
      <c r="S523"/>
      <c r="T523"/>
      <c r="U523"/>
      <c r="V523"/>
      <c r="W523"/>
      <c r="X523"/>
    </row>
    <row r="524" spans="1:24" s="10" customFormat="1" ht="25.5" x14ac:dyDescent="0.25">
      <c r="A524" s="174" t="s">
        <v>1625</v>
      </c>
      <c r="B524" s="116" t="s">
        <v>1668</v>
      </c>
      <c r="C524" s="101" t="s">
        <v>1649</v>
      </c>
      <c r="D524" s="102"/>
      <c r="E524" s="103">
        <v>140</v>
      </c>
      <c r="F524" s="117"/>
      <c r="G524" s="170">
        <f t="shared" si="20"/>
        <v>0</v>
      </c>
      <c r="H524"/>
      <c r="I524"/>
      <c r="J524"/>
      <c r="K524"/>
      <c r="L524"/>
      <c r="M524"/>
      <c r="N524"/>
      <c r="O524"/>
      <c r="P524"/>
      <c r="Q524"/>
      <c r="R524"/>
      <c r="S524"/>
      <c r="T524"/>
      <c r="U524"/>
      <c r="V524"/>
      <c r="W524"/>
      <c r="X524"/>
    </row>
    <row r="525" spans="1:24" s="10" customFormat="1" ht="25.5" x14ac:dyDescent="0.25">
      <c r="A525" s="174" t="s">
        <v>1626</v>
      </c>
      <c r="B525" s="116" t="s">
        <v>1669</v>
      </c>
      <c r="C525" s="101" t="s">
        <v>1650</v>
      </c>
      <c r="D525" s="102"/>
      <c r="E525" s="103">
        <v>147</v>
      </c>
      <c r="F525" s="117"/>
      <c r="G525" s="170">
        <f t="shared" si="20"/>
        <v>0</v>
      </c>
      <c r="H525"/>
      <c r="I525"/>
      <c r="J525"/>
      <c r="K525"/>
      <c r="L525"/>
      <c r="M525"/>
      <c r="N525"/>
      <c r="O525"/>
      <c r="P525"/>
      <c r="Q525"/>
      <c r="R525"/>
      <c r="S525"/>
      <c r="T525"/>
      <c r="U525"/>
      <c r="V525"/>
      <c r="W525"/>
      <c r="X525"/>
    </row>
    <row r="526" spans="1:24" s="10" customFormat="1" ht="25.5" x14ac:dyDescent="0.25">
      <c r="A526" s="174" t="s">
        <v>1627</v>
      </c>
      <c r="B526" s="116" t="s">
        <v>1670</v>
      </c>
      <c r="C526" s="101" t="s">
        <v>1651</v>
      </c>
      <c r="D526" s="102"/>
      <c r="E526" s="103">
        <v>161</v>
      </c>
      <c r="F526" s="117"/>
      <c r="G526" s="170">
        <f t="shared" si="20"/>
        <v>0</v>
      </c>
      <c r="H526"/>
      <c r="I526"/>
      <c r="J526"/>
      <c r="K526"/>
      <c r="L526"/>
      <c r="M526"/>
      <c r="N526"/>
      <c r="O526"/>
      <c r="P526"/>
      <c r="Q526"/>
      <c r="R526"/>
      <c r="S526"/>
      <c r="T526"/>
      <c r="U526"/>
      <c r="V526"/>
      <c r="W526"/>
      <c r="X526"/>
    </row>
    <row r="527" spans="1:24" s="10" customFormat="1" ht="25.5" x14ac:dyDescent="0.25">
      <c r="A527" s="174" t="s">
        <v>1628</v>
      </c>
      <c r="B527" s="116" t="s">
        <v>1671</v>
      </c>
      <c r="C527" s="101" t="s">
        <v>1652</v>
      </c>
      <c r="D527" s="102"/>
      <c r="E527" s="103">
        <v>140</v>
      </c>
      <c r="F527" s="117"/>
      <c r="G527" s="170">
        <f t="shared" si="20"/>
        <v>0</v>
      </c>
      <c r="H527"/>
      <c r="I527"/>
      <c r="J527"/>
      <c r="K527"/>
      <c r="L527"/>
      <c r="M527"/>
      <c r="N527"/>
      <c r="O527"/>
      <c r="P527"/>
      <c r="Q527"/>
      <c r="R527"/>
      <c r="S527"/>
      <c r="T527"/>
      <c r="U527"/>
      <c r="V527"/>
      <c r="W527"/>
      <c r="X527"/>
    </row>
    <row r="528" spans="1:24" s="10" customFormat="1" ht="25.5" x14ac:dyDescent="0.25">
      <c r="A528" s="174" t="s">
        <v>1629</v>
      </c>
      <c r="B528" s="116" t="s">
        <v>1672</v>
      </c>
      <c r="C528" s="101" t="s">
        <v>1653</v>
      </c>
      <c r="D528" s="102"/>
      <c r="E528" s="103">
        <v>112</v>
      </c>
      <c r="F528" s="117"/>
      <c r="G528" s="170">
        <f t="shared" si="20"/>
        <v>0</v>
      </c>
      <c r="H528"/>
      <c r="I528"/>
      <c r="J528"/>
      <c r="K528"/>
      <c r="L528"/>
      <c r="M528"/>
      <c r="N528"/>
      <c r="O528"/>
      <c r="P528"/>
      <c r="Q528"/>
      <c r="R528"/>
      <c r="S528"/>
      <c r="T528"/>
      <c r="U528"/>
      <c r="V528"/>
      <c r="W528"/>
      <c r="X528"/>
    </row>
    <row r="529" spans="1:24" s="10" customFormat="1" ht="25.5" x14ac:dyDescent="0.25">
      <c r="A529" s="174" t="s">
        <v>1630</v>
      </c>
      <c r="B529" s="116" t="s">
        <v>1673</v>
      </c>
      <c r="C529" s="101" t="s">
        <v>1654</v>
      </c>
      <c r="D529" s="102"/>
      <c r="E529" s="103">
        <v>147</v>
      </c>
      <c r="F529" s="117"/>
      <c r="G529" s="170">
        <f t="shared" si="20"/>
        <v>0</v>
      </c>
      <c r="H529"/>
      <c r="I529"/>
      <c r="J529"/>
      <c r="K529"/>
      <c r="L529"/>
      <c r="M529"/>
      <c r="N529"/>
      <c r="O529"/>
      <c r="P529"/>
      <c r="Q529"/>
      <c r="R529"/>
      <c r="S529"/>
      <c r="T529"/>
      <c r="U529"/>
      <c r="V529"/>
      <c r="W529"/>
      <c r="X529"/>
    </row>
    <row r="530" spans="1:24" s="10" customFormat="1" ht="25.5" x14ac:dyDescent="0.25">
      <c r="A530" s="174" t="s">
        <v>1631</v>
      </c>
      <c r="B530" s="116" t="s">
        <v>1674</v>
      </c>
      <c r="C530" s="101" t="s">
        <v>1655</v>
      </c>
      <c r="D530" s="102"/>
      <c r="E530" s="103">
        <v>70</v>
      </c>
      <c r="F530" s="117"/>
      <c r="G530" s="170">
        <f t="shared" si="20"/>
        <v>0</v>
      </c>
      <c r="H530"/>
      <c r="I530"/>
      <c r="J530"/>
      <c r="K530"/>
      <c r="L530"/>
      <c r="M530"/>
      <c r="N530"/>
      <c r="O530"/>
      <c r="P530"/>
      <c r="Q530"/>
      <c r="R530"/>
      <c r="S530"/>
      <c r="T530"/>
      <c r="U530"/>
      <c r="V530"/>
      <c r="W530"/>
      <c r="X530"/>
    </row>
    <row r="531" spans="1:24" s="10" customFormat="1" ht="25.5" x14ac:dyDescent="0.25">
      <c r="A531" s="174" t="s">
        <v>1632</v>
      </c>
      <c r="B531" s="116" t="s">
        <v>1675</v>
      </c>
      <c r="C531" s="101" t="s">
        <v>1656</v>
      </c>
      <c r="D531" s="102"/>
      <c r="E531" s="103">
        <v>63</v>
      </c>
      <c r="F531" s="117"/>
      <c r="G531" s="170">
        <f t="shared" si="20"/>
        <v>0</v>
      </c>
      <c r="H531"/>
      <c r="I531"/>
      <c r="J531"/>
      <c r="K531"/>
      <c r="L531"/>
      <c r="M531"/>
      <c r="N531"/>
      <c r="O531"/>
      <c r="P531"/>
      <c r="Q531"/>
      <c r="R531"/>
      <c r="S531"/>
      <c r="T531"/>
      <c r="U531"/>
      <c r="V531"/>
      <c r="W531"/>
      <c r="X531"/>
    </row>
    <row r="532" spans="1:24" s="10" customFormat="1" ht="25.5" x14ac:dyDescent="0.25">
      <c r="A532" s="174" t="s">
        <v>1633</v>
      </c>
      <c r="B532" s="116" t="s">
        <v>1676</v>
      </c>
      <c r="C532" s="101" t="s">
        <v>1657</v>
      </c>
      <c r="D532" s="102"/>
      <c r="E532" s="103">
        <v>91</v>
      </c>
      <c r="F532" s="117"/>
      <c r="G532" s="170">
        <f t="shared" si="20"/>
        <v>0</v>
      </c>
      <c r="H532"/>
      <c r="I532"/>
      <c r="J532"/>
      <c r="K532"/>
      <c r="L532"/>
      <c r="M532"/>
      <c r="N532"/>
      <c r="O532"/>
      <c r="P532"/>
      <c r="Q532"/>
      <c r="R532"/>
      <c r="S532"/>
      <c r="T532"/>
      <c r="U532"/>
      <c r="V532"/>
      <c r="W532"/>
      <c r="X532"/>
    </row>
    <row r="533" spans="1:24" s="10" customFormat="1" ht="25.5" x14ac:dyDescent="0.25">
      <c r="A533" s="174" t="s">
        <v>1634</v>
      </c>
      <c r="B533" s="116" t="s">
        <v>1677</v>
      </c>
      <c r="C533" s="101" t="s">
        <v>1658</v>
      </c>
      <c r="D533" s="102"/>
      <c r="E533" s="103">
        <v>98</v>
      </c>
      <c r="F533" s="117"/>
      <c r="G533" s="170">
        <f t="shared" si="20"/>
        <v>0</v>
      </c>
      <c r="H533"/>
      <c r="I533"/>
      <c r="J533"/>
      <c r="K533"/>
      <c r="L533"/>
      <c r="M533"/>
      <c r="N533"/>
      <c r="O533"/>
      <c r="P533"/>
      <c r="Q533"/>
      <c r="R533"/>
      <c r="S533"/>
      <c r="T533"/>
      <c r="U533"/>
      <c r="V533"/>
      <c r="W533"/>
      <c r="X533"/>
    </row>
    <row r="534" spans="1:24" s="10" customFormat="1" ht="25.5" x14ac:dyDescent="0.25">
      <c r="A534" s="174" t="s">
        <v>1635</v>
      </c>
      <c r="B534" s="116" t="s">
        <v>1678</v>
      </c>
      <c r="C534" s="101" t="s">
        <v>1659</v>
      </c>
      <c r="D534" s="102"/>
      <c r="E534" s="103">
        <v>70</v>
      </c>
      <c r="F534" s="117"/>
      <c r="G534" s="170">
        <f t="shared" si="20"/>
        <v>0</v>
      </c>
      <c r="H534"/>
      <c r="I534"/>
      <c r="J534"/>
      <c r="K534"/>
      <c r="L534"/>
      <c r="M534"/>
      <c r="N534"/>
      <c r="O534"/>
      <c r="P534"/>
      <c r="Q534"/>
      <c r="R534"/>
      <c r="S534"/>
      <c r="T534"/>
      <c r="U534"/>
      <c r="V534"/>
      <c r="W534"/>
      <c r="X534"/>
    </row>
    <row r="535" spans="1:24" s="10" customFormat="1" ht="25.5" x14ac:dyDescent="0.25">
      <c r="A535" s="174" t="s">
        <v>1636</v>
      </c>
      <c r="B535" s="116" t="s">
        <v>1679</v>
      </c>
      <c r="C535" s="101" t="s">
        <v>1660</v>
      </c>
      <c r="D535" s="102"/>
      <c r="E535" s="103">
        <v>70</v>
      </c>
      <c r="F535" s="117"/>
      <c r="G535" s="170">
        <f t="shared" si="20"/>
        <v>0</v>
      </c>
      <c r="H535"/>
      <c r="I535"/>
      <c r="J535"/>
      <c r="K535"/>
      <c r="L535"/>
      <c r="M535"/>
      <c r="N535"/>
      <c r="O535"/>
      <c r="P535"/>
      <c r="Q535"/>
      <c r="R535"/>
      <c r="S535"/>
      <c r="T535"/>
      <c r="U535"/>
      <c r="V535"/>
      <c r="W535"/>
      <c r="X535"/>
    </row>
    <row r="536" spans="1:24" s="10" customFormat="1" ht="25.5" x14ac:dyDescent="0.25">
      <c r="A536" s="174" t="s">
        <v>1637</v>
      </c>
      <c r="B536" s="116" t="s">
        <v>1680</v>
      </c>
      <c r="C536" s="101" t="s">
        <v>1661</v>
      </c>
      <c r="D536" s="102"/>
      <c r="E536" s="103">
        <v>56</v>
      </c>
      <c r="F536" s="117"/>
      <c r="G536" s="170">
        <f t="shared" si="20"/>
        <v>0</v>
      </c>
      <c r="H536"/>
      <c r="I536"/>
      <c r="J536"/>
      <c r="K536"/>
      <c r="L536"/>
      <c r="M536"/>
      <c r="N536"/>
      <c r="O536"/>
      <c r="P536"/>
      <c r="Q536"/>
      <c r="R536"/>
      <c r="S536"/>
      <c r="T536"/>
      <c r="U536"/>
      <c r="V536"/>
      <c r="W536"/>
      <c r="X536"/>
    </row>
    <row r="537" spans="1:24" s="10" customFormat="1" ht="25.5" x14ac:dyDescent="0.25">
      <c r="A537" s="174" t="s">
        <v>1638</v>
      </c>
      <c r="B537" s="116" t="s">
        <v>1681</v>
      </c>
      <c r="C537" s="101" t="s">
        <v>1662</v>
      </c>
      <c r="D537" s="102"/>
      <c r="E537" s="103">
        <v>63</v>
      </c>
      <c r="F537" s="117"/>
      <c r="G537" s="170">
        <f t="shared" si="20"/>
        <v>0</v>
      </c>
      <c r="H537"/>
      <c r="I537"/>
      <c r="J537"/>
      <c r="K537"/>
      <c r="L537"/>
      <c r="M537"/>
      <c r="N537"/>
      <c r="O537"/>
      <c r="P537"/>
      <c r="Q537"/>
      <c r="R537"/>
      <c r="S537"/>
      <c r="T537"/>
      <c r="U537"/>
      <c r="V537"/>
      <c r="W537"/>
      <c r="X537"/>
    </row>
    <row r="538" spans="1:24" s="10" customFormat="1" ht="25.5" x14ac:dyDescent="0.25">
      <c r="A538" s="174" t="s">
        <v>1639</v>
      </c>
      <c r="B538" s="116" t="s">
        <v>1682</v>
      </c>
      <c r="C538" s="101" t="s">
        <v>1663</v>
      </c>
      <c r="D538" s="102"/>
      <c r="E538" s="103">
        <v>56</v>
      </c>
      <c r="F538" s="117"/>
      <c r="G538" s="170">
        <f t="shared" si="20"/>
        <v>0</v>
      </c>
      <c r="H538"/>
      <c r="I538"/>
      <c r="J538"/>
      <c r="K538"/>
      <c r="L538"/>
      <c r="M538"/>
      <c r="N538"/>
      <c r="O538"/>
      <c r="P538"/>
      <c r="Q538"/>
      <c r="R538"/>
      <c r="S538"/>
      <c r="T538"/>
      <c r="U538"/>
      <c r="V538"/>
      <c r="W538"/>
      <c r="X538"/>
    </row>
    <row r="539" spans="1:24" s="10" customFormat="1" x14ac:dyDescent="0.25">
      <c r="A539" s="174" t="s">
        <v>1640</v>
      </c>
      <c r="B539" s="116" t="s">
        <v>1683</v>
      </c>
      <c r="C539" s="101" t="s">
        <v>1665</v>
      </c>
      <c r="D539" s="102"/>
      <c r="E539" s="103">
        <v>16</v>
      </c>
      <c r="F539" s="117"/>
      <c r="G539" s="170">
        <f t="shared" si="20"/>
        <v>0</v>
      </c>
      <c r="H539"/>
      <c r="I539"/>
      <c r="J539"/>
      <c r="K539"/>
      <c r="L539"/>
      <c r="M539"/>
      <c r="N539"/>
      <c r="O539"/>
      <c r="P539"/>
      <c r="Q539"/>
      <c r="R539"/>
      <c r="S539"/>
      <c r="T539"/>
      <c r="U539"/>
      <c r="V539"/>
      <c r="W539"/>
      <c r="X539"/>
    </row>
    <row r="540" spans="1:24" s="10" customFormat="1" x14ac:dyDescent="0.25">
      <c r="A540" s="174" t="s">
        <v>1641</v>
      </c>
      <c r="B540" s="116" t="s">
        <v>1684</v>
      </c>
      <c r="C540" s="101" t="s">
        <v>1666</v>
      </c>
      <c r="D540" s="102"/>
      <c r="E540" s="103">
        <v>1</v>
      </c>
      <c r="F540" s="117"/>
      <c r="G540" s="170">
        <f t="shared" si="20"/>
        <v>0</v>
      </c>
      <c r="H540"/>
      <c r="I540"/>
      <c r="J540"/>
      <c r="K540"/>
      <c r="L540"/>
      <c r="M540"/>
      <c r="N540"/>
      <c r="O540"/>
      <c r="P540"/>
      <c r="Q540"/>
      <c r="R540"/>
      <c r="S540"/>
      <c r="T540"/>
      <c r="U540"/>
      <c r="V540"/>
      <c r="W540"/>
      <c r="X540"/>
    </row>
    <row r="541" spans="1:24" s="10" customFormat="1" ht="15.75" thickBot="1" x14ac:dyDescent="0.3">
      <c r="A541" s="72"/>
      <c r="B541" s="77"/>
      <c r="C541" s="213"/>
      <c r="D541" s="214"/>
      <c r="E541" s="127"/>
      <c r="F541" s="215"/>
      <c r="G541" s="128"/>
      <c r="H541"/>
      <c r="I541"/>
      <c r="J541"/>
      <c r="K541"/>
      <c r="L541"/>
      <c r="M541"/>
      <c r="N541"/>
      <c r="O541"/>
      <c r="P541"/>
      <c r="Q541"/>
      <c r="R541"/>
      <c r="S541"/>
      <c r="T541"/>
      <c r="U541"/>
      <c r="V541"/>
      <c r="W541"/>
      <c r="X541"/>
    </row>
    <row r="542" spans="1:24" s="14" customFormat="1" ht="15.75" thickBot="1" x14ac:dyDescent="0.3">
      <c r="A542" s="204" t="s">
        <v>1447</v>
      </c>
      <c r="B542" s="121"/>
      <c r="C542" s="121" t="s">
        <v>1110</v>
      </c>
      <c r="D542" s="121"/>
      <c r="E542" s="129"/>
      <c r="F542" s="122"/>
      <c r="G542" s="130">
        <f>SUM(G543:G598)</f>
        <v>0</v>
      </c>
      <c r="H542"/>
      <c r="I542"/>
      <c r="J542"/>
      <c r="K542"/>
      <c r="L542"/>
      <c r="M542"/>
      <c r="N542"/>
      <c r="O542"/>
      <c r="P542"/>
      <c r="Q542"/>
      <c r="R542"/>
      <c r="S542"/>
      <c r="T542"/>
      <c r="U542"/>
      <c r="V542"/>
      <c r="W542"/>
      <c r="X542"/>
    </row>
    <row r="543" spans="1:24" s="10" customFormat="1" x14ac:dyDescent="0.25">
      <c r="A543" s="199" t="s">
        <v>1105</v>
      </c>
      <c r="B543" s="200" t="s">
        <v>276</v>
      </c>
      <c r="C543" s="213" t="s">
        <v>277</v>
      </c>
      <c r="D543" s="214" t="s">
        <v>0</v>
      </c>
      <c r="E543" s="202">
        <v>12</v>
      </c>
      <c r="F543" s="215"/>
      <c r="G543" s="203">
        <f t="shared" ref="G543:G597" si="21">ROUND(E543*F543,2)</f>
        <v>0</v>
      </c>
      <c r="H543"/>
      <c r="I543"/>
      <c r="J543"/>
      <c r="K543"/>
      <c r="L543"/>
      <c r="M543"/>
      <c r="N543"/>
      <c r="O543"/>
      <c r="P543"/>
      <c r="Q543"/>
      <c r="R543"/>
      <c r="S543"/>
      <c r="T543"/>
      <c r="U543"/>
      <c r="V543"/>
      <c r="W543"/>
      <c r="X543"/>
    </row>
    <row r="544" spans="1:24" s="10" customFormat="1" ht="25.5" x14ac:dyDescent="0.25">
      <c r="A544" s="172" t="s">
        <v>1106</v>
      </c>
      <c r="B544" s="118" t="s">
        <v>1798</v>
      </c>
      <c r="C544" s="95" t="s">
        <v>1112</v>
      </c>
      <c r="D544" s="92" t="s">
        <v>922</v>
      </c>
      <c r="E544" s="97">
        <v>2</v>
      </c>
      <c r="F544" s="117"/>
      <c r="G544" s="170">
        <f t="shared" si="21"/>
        <v>0</v>
      </c>
      <c r="H544"/>
      <c r="I544"/>
      <c r="J544"/>
      <c r="K544"/>
      <c r="L544"/>
      <c r="M544"/>
      <c r="N544"/>
      <c r="O544"/>
      <c r="P544"/>
      <c r="Q544"/>
      <c r="R544"/>
      <c r="S544"/>
      <c r="T544"/>
      <c r="U544"/>
      <c r="V544"/>
      <c r="W544"/>
      <c r="X544"/>
    </row>
    <row r="545" spans="1:24" s="10" customFormat="1" ht="25.5" x14ac:dyDescent="0.25">
      <c r="A545" s="172" t="s">
        <v>1107</v>
      </c>
      <c r="B545" s="118" t="s">
        <v>296</v>
      </c>
      <c r="C545" s="213" t="s">
        <v>297</v>
      </c>
      <c r="D545" s="214" t="s">
        <v>15</v>
      </c>
      <c r="E545" s="97">
        <v>22.76</v>
      </c>
      <c r="F545" s="215"/>
      <c r="G545" s="170">
        <f t="shared" si="21"/>
        <v>0</v>
      </c>
      <c r="H545"/>
      <c r="I545"/>
      <c r="J545"/>
      <c r="K545"/>
      <c r="L545"/>
      <c r="M545"/>
      <c r="N545"/>
      <c r="O545"/>
      <c r="P545"/>
      <c r="Q545"/>
      <c r="R545"/>
      <c r="S545"/>
      <c r="T545"/>
      <c r="U545"/>
      <c r="V545"/>
      <c r="W545"/>
      <c r="X545"/>
    </row>
    <row r="546" spans="1:24" s="10" customFormat="1" x14ac:dyDescent="0.25">
      <c r="A546" s="172" t="s">
        <v>1403</v>
      </c>
      <c r="B546" s="118" t="s">
        <v>298</v>
      </c>
      <c r="C546" s="213" t="s">
        <v>299</v>
      </c>
      <c r="D546" s="214" t="s">
        <v>50</v>
      </c>
      <c r="E546" s="97">
        <v>1117.06</v>
      </c>
      <c r="F546" s="215"/>
      <c r="G546" s="170">
        <f t="shared" si="21"/>
        <v>0</v>
      </c>
      <c r="H546"/>
      <c r="I546"/>
      <c r="J546"/>
      <c r="K546"/>
      <c r="L546"/>
      <c r="M546"/>
      <c r="N546"/>
      <c r="O546"/>
      <c r="P546"/>
      <c r="Q546"/>
      <c r="R546"/>
      <c r="S546"/>
      <c r="T546"/>
      <c r="U546"/>
      <c r="V546"/>
      <c r="W546"/>
      <c r="X546"/>
    </row>
    <row r="547" spans="1:24" s="10" customFormat="1" x14ac:dyDescent="0.25">
      <c r="A547" s="172" t="s">
        <v>1404</v>
      </c>
      <c r="B547" s="118" t="s">
        <v>300</v>
      </c>
      <c r="C547" s="213" t="s">
        <v>301</v>
      </c>
      <c r="D547" s="214" t="s">
        <v>0</v>
      </c>
      <c r="E547" s="97">
        <v>2</v>
      </c>
      <c r="F547" s="215"/>
      <c r="G547" s="170">
        <f t="shared" si="21"/>
        <v>0</v>
      </c>
      <c r="H547"/>
      <c r="I547"/>
      <c r="J547"/>
      <c r="K547"/>
      <c r="L547"/>
      <c r="M547"/>
      <c r="N547"/>
      <c r="O547"/>
      <c r="P547"/>
      <c r="Q547"/>
      <c r="R547"/>
      <c r="S547"/>
      <c r="T547"/>
      <c r="U547"/>
      <c r="V547"/>
      <c r="W547"/>
      <c r="X547"/>
    </row>
    <row r="548" spans="1:24" s="10" customFormat="1" x14ac:dyDescent="0.25">
      <c r="A548" s="199" t="s">
        <v>1405</v>
      </c>
      <c r="B548" s="118" t="s">
        <v>302</v>
      </c>
      <c r="C548" s="213" t="s">
        <v>303</v>
      </c>
      <c r="D548" s="214" t="s">
        <v>0</v>
      </c>
      <c r="E548" s="97">
        <v>6</v>
      </c>
      <c r="F548" s="215"/>
      <c r="G548" s="170">
        <f t="shared" si="21"/>
        <v>0</v>
      </c>
      <c r="H548"/>
      <c r="I548"/>
      <c r="J548"/>
      <c r="K548"/>
      <c r="L548"/>
      <c r="M548"/>
      <c r="N548"/>
      <c r="O548"/>
      <c r="P548"/>
      <c r="Q548"/>
      <c r="R548"/>
      <c r="S548"/>
      <c r="T548"/>
      <c r="U548"/>
      <c r="V548"/>
      <c r="W548"/>
      <c r="X548"/>
    </row>
    <row r="549" spans="1:24" s="10" customFormat="1" ht="25.5" x14ac:dyDescent="0.25">
      <c r="A549" s="172" t="s">
        <v>1406</v>
      </c>
      <c r="B549" s="118" t="s">
        <v>306</v>
      </c>
      <c r="C549" s="213" t="s">
        <v>307</v>
      </c>
      <c r="D549" s="214" t="s">
        <v>0</v>
      </c>
      <c r="E549" s="97">
        <v>22</v>
      </c>
      <c r="F549" s="215"/>
      <c r="G549" s="170">
        <f t="shared" si="21"/>
        <v>0</v>
      </c>
      <c r="H549"/>
      <c r="I549"/>
      <c r="J549"/>
      <c r="K549"/>
      <c r="L549"/>
      <c r="M549"/>
      <c r="N549"/>
      <c r="O549"/>
      <c r="P549"/>
      <c r="Q549"/>
      <c r="R549"/>
      <c r="S549"/>
      <c r="T549"/>
      <c r="U549"/>
      <c r="V549"/>
      <c r="W549"/>
      <c r="X549"/>
    </row>
    <row r="550" spans="1:24" s="10" customFormat="1" ht="25.5" x14ac:dyDescent="0.25">
      <c r="A550" s="172" t="s">
        <v>1407</v>
      </c>
      <c r="B550" s="118" t="s">
        <v>310</v>
      </c>
      <c r="C550" s="213" t="s">
        <v>311</v>
      </c>
      <c r="D550" s="214" t="s">
        <v>0</v>
      </c>
      <c r="E550" s="97">
        <v>4</v>
      </c>
      <c r="F550" s="215"/>
      <c r="G550" s="170">
        <f t="shared" si="21"/>
        <v>0</v>
      </c>
      <c r="H550"/>
      <c r="I550"/>
      <c r="J550"/>
      <c r="K550"/>
      <c r="L550"/>
      <c r="M550"/>
      <c r="N550"/>
      <c r="O550"/>
      <c r="P550"/>
      <c r="Q550"/>
      <c r="R550"/>
      <c r="S550"/>
      <c r="T550"/>
      <c r="U550"/>
      <c r="V550"/>
      <c r="W550"/>
      <c r="X550"/>
    </row>
    <row r="551" spans="1:24" s="10" customFormat="1" ht="25.5" x14ac:dyDescent="0.25">
      <c r="A551" s="172" t="s">
        <v>1408</v>
      </c>
      <c r="B551" s="118" t="s">
        <v>362</v>
      </c>
      <c r="C551" s="213" t="s">
        <v>363</v>
      </c>
      <c r="D551" s="214" t="s">
        <v>0</v>
      </c>
      <c r="E551" s="97">
        <v>1</v>
      </c>
      <c r="F551" s="215"/>
      <c r="G551" s="170">
        <f t="shared" si="21"/>
        <v>0</v>
      </c>
      <c r="H551"/>
      <c r="I551"/>
      <c r="J551"/>
      <c r="K551"/>
      <c r="L551"/>
      <c r="M551"/>
      <c r="N551"/>
      <c r="O551"/>
      <c r="P551"/>
      <c r="Q551"/>
      <c r="R551"/>
      <c r="S551"/>
      <c r="T551"/>
      <c r="U551"/>
      <c r="V551"/>
      <c r="W551"/>
      <c r="X551"/>
    </row>
    <row r="552" spans="1:24" s="10" customFormat="1" ht="25.5" x14ac:dyDescent="0.25">
      <c r="A552" s="172" t="s">
        <v>1409</v>
      </c>
      <c r="B552" s="118" t="s">
        <v>318</v>
      </c>
      <c r="C552" s="213" t="s">
        <v>319</v>
      </c>
      <c r="D552" s="214" t="s">
        <v>0</v>
      </c>
      <c r="E552" s="97">
        <v>1</v>
      </c>
      <c r="F552" s="215"/>
      <c r="G552" s="170">
        <f t="shared" si="21"/>
        <v>0</v>
      </c>
      <c r="H552"/>
      <c r="I552"/>
      <c r="J552"/>
      <c r="K552"/>
      <c r="L552"/>
      <c r="M552"/>
      <c r="N552"/>
      <c r="O552"/>
      <c r="P552"/>
      <c r="Q552"/>
      <c r="R552"/>
      <c r="S552"/>
      <c r="T552"/>
      <c r="U552"/>
      <c r="V552"/>
      <c r="W552"/>
      <c r="X552"/>
    </row>
    <row r="553" spans="1:24" s="10" customFormat="1" ht="25.5" x14ac:dyDescent="0.25">
      <c r="A553" s="199" t="s">
        <v>1410</v>
      </c>
      <c r="B553" s="118" t="s">
        <v>320</v>
      </c>
      <c r="C553" s="213" t="s">
        <v>321</v>
      </c>
      <c r="D553" s="214" t="s">
        <v>0</v>
      </c>
      <c r="E553" s="97">
        <v>3</v>
      </c>
      <c r="F553" s="215"/>
      <c r="G553" s="170">
        <f t="shared" si="21"/>
        <v>0</v>
      </c>
      <c r="H553"/>
      <c r="I553"/>
      <c r="J553"/>
      <c r="K553"/>
      <c r="L553"/>
      <c r="M553"/>
      <c r="N553"/>
      <c r="O553"/>
      <c r="P553"/>
      <c r="Q553"/>
      <c r="R553"/>
      <c r="S553"/>
      <c r="T553"/>
      <c r="U553"/>
      <c r="V553"/>
      <c r="W553"/>
      <c r="X553"/>
    </row>
    <row r="554" spans="1:24" s="10" customFormat="1" ht="25.5" x14ac:dyDescent="0.25">
      <c r="A554" s="172" t="s">
        <v>1411</v>
      </c>
      <c r="B554" s="118" t="s">
        <v>322</v>
      </c>
      <c r="C554" s="213" t="s">
        <v>323</v>
      </c>
      <c r="D554" s="214" t="s">
        <v>0</v>
      </c>
      <c r="E554" s="97">
        <v>4</v>
      </c>
      <c r="F554" s="215"/>
      <c r="G554" s="170">
        <f t="shared" si="21"/>
        <v>0</v>
      </c>
      <c r="H554"/>
      <c r="I554"/>
      <c r="J554"/>
      <c r="K554"/>
      <c r="L554"/>
      <c r="M554"/>
      <c r="N554"/>
      <c r="O554"/>
      <c r="P554"/>
      <c r="Q554"/>
      <c r="R554"/>
      <c r="S554"/>
      <c r="T554"/>
      <c r="U554"/>
      <c r="V554"/>
      <c r="W554"/>
      <c r="X554"/>
    </row>
    <row r="555" spans="1:24" s="10" customFormat="1" ht="25.5" x14ac:dyDescent="0.25">
      <c r="A555" s="172" t="s">
        <v>1412</v>
      </c>
      <c r="B555" s="118" t="s">
        <v>324</v>
      </c>
      <c r="C555" s="213" t="s">
        <v>325</v>
      </c>
      <c r="D555" s="214" t="s">
        <v>0</v>
      </c>
      <c r="E555" s="97">
        <v>1</v>
      </c>
      <c r="F555" s="215"/>
      <c r="G555" s="170">
        <f t="shared" si="21"/>
        <v>0</v>
      </c>
      <c r="H555"/>
      <c r="I555"/>
      <c r="J555"/>
      <c r="K555"/>
      <c r="L555"/>
      <c r="M555"/>
      <c r="N555"/>
      <c r="O555"/>
      <c r="P555"/>
      <c r="Q555"/>
      <c r="R555"/>
      <c r="S555"/>
      <c r="T555"/>
      <c r="U555"/>
      <c r="V555"/>
      <c r="W555"/>
      <c r="X555"/>
    </row>
    <row r="556" spans="1:24" s="10" customFormat="1" ht="25.5" x14ac:dyDescent="0.25">
      <c r="A556" s="172" t="s">
        <v>1413</v>
      </c>
      <c r="B556" s="118" t="s">
        <v>340</v>
      </c>
      <c r="C556" s="213" t="s">
        <v>341</v>
      </c>
      <c r="D556" s="214" t="s">
        <v>0</v>
      </c>
      <c r="E556" s="97">
        <v>15</v>
      </c>
      <c r="F556" s="215"/>
      <c r="G556" s="170">
        <f t="shared" si="21"/>
        <v>0</v>
      </c>
      <c r="H556"/>
      <c r="I556"/>
      <c r="J556"/>
      <c r="K556"/>
      <c r="L556"/>
      <c r="M556"/>
      <c r="N556"/>
      <c r="O556"/>
      <c r="P556"/>
      <c r="Q556"/>
      <c r="R556"/>
      <c r="S556"/>
      <c r="T556"/>
      <c r="U556"/>
      <c r="V556"/>
      <c r="W556"/>
      <c r="X556"/>
    </row>
    <row r="557" spans="1:24" s="10" customFormat="1" ht="25.5" x14ac:dyDescent="0.25">
      <c r="A557" s="172" t="s">
        <v>1414</v>
      </c>
      <c r="B557" s="118" t="s">
        <v>342</v>
      </c>
      <c r="C557" s="213" t="s">
        <v>343</v>
      </c>
      <c r="D557" s="214" t="s">
        <v>0</v>
      </c>
      <c r="E557" s="97">
        <v>1</v>
      </c>
      <c r="F557" s="215"/>
      <c r="G557" s="170">
        <f t="shared" si="21"/>
        <v>0</v>
      </c>
      <c r="H557"/>
      <c r="I557"/>
      <c r="J557"/>
      <c r="K557"/>
      <c r="L557"/>
      <c r="M557"/>
      <c r="N557"/>
      <c r="O557"/>
      <c r="P557"/>
      <c r="Q557"/>
      <c r="R557"/>
      <c r="S557"/>
      <c r="T557"/>
      <c r="U557"/>
      <c r="V557"/>
      <c r="W557"/>
      <c r="X557"/>
    </row>
    <row r="558" spans="1:24" s="10" customFormat="1" ht="25.5" x14ac:dyDescent="0.25">
      <c r="A558" s="199" t="s">
        <v>1415</v>
      </c>
      <c r="B558" s="118" t="s">
        <v>344</v>
      </c>
      <c r="C558" s="213" t="s">
        <v>345</v>
      </c>
      <c r="D558" s="214" t="s">
        <v>0</v>
      </c>
      <c r="E558" s="97">
        <v>2</v>
      </c>
      <c r="F558" s="215"/>
      <c r="G558" s="170">
        <f t="shared" si="21"/>
        <v>0</v>
      </c>
      <c r="H558"/>
      <c r="I558"/>
      <c r="J558"/>
      <c r="K558"/>
      <c r="L558"/>
      <c r="M558"/>
      <c r="N558"/>
      <c r="O558"/>
      <c r="P558"/>
      <c r="Q558"/>
      <c r="R558"/>
      <c r="S558"/>
      <c r="T558"/>
      <c r="U558"/>
      <c r="V558"/>
      <c r="W558"/>
      <c r="X558"/>
    </row>
    <row r="559" spans="1:24" s="10" customFormat="1" ht="25.5" x14ac:dyDescent="0.25">
      <c r="A559" s="172" t="s">
        <v>1416</v>
      </c>
      <c r="B559" s="118" t="s">
        <v>364</v>
      </c>
      <c r="C559" s="213" t="s">
        <v>365</v>
      </c>
      <c r="D559" s="214" t="s">
        <v>0</v>
      </c>
      <c r="E559" s="97">
        <v>1</v>
      </c>
      <c r="F559" s="215"/>
      <c r="G559" s="170">
        <f t="shared" si="21"/>
        <v>0</v>
      </c>
      <c r="H559"/>
      <c r="I559"/>
      <c r="J559"/>
      <c r="K559"/>
      <c r="L559"/>
      <c r="M559"/>
      <c r="N559"/>
      <c r="O559"/>
      <c r="P559"/>
      <c r="Q559"/>
      <c r="R559"/>
      <c r="S559"/>
      <c r="T559"/>
      <c r="U559"/>
      <c r="V559"/>
      <c r="W559"/>
      <c r="X559"/>
    </row>
    <row r="560" spans="1:24" s="10" customFormat="1" ht="25.5" x14ac:dyDescent="0.25">
      <c r="A560" s="172" t="s">
        <v>1417</v>
      </c>
      <c r="B560" s="118" t="s">
        <v>366</v>
      </c>
      <c r="C560" s="213" t="s">
        <v>367</v>
      </c>
      <c r="D560" s="214" t="s">
        <v>18</v>
      </c>
      <c r="E560" s="97">
        <v>1</v>
      </c>
      <c r="F560" s="215"/>
      <c r="G560" s="170">
        <f t="shared" si="21"/>
        <v>0</v>
      </c>
      <c r="H560"/>
      <c r="I560"/>
      <c r="J560"/>
      <c r="K560"/>
      <c r="L560"/>
      <c r="M560"/>
      <c r="N560"/>
      <c r="O560"/>
      <c r="P560"/>
      <c r="Q560"/>
      <c r="R560"/>
      <c r="S560"/>
      <c r="T560"/>
      <c r="U560"/>
      <c r="V560"/>
      <c r="W560"/>
      <c r="X560"/>
    </row>
    <row r="561" spans="1:24" s="10" customFormat="1" x14ac:dyDescent="0.25">
      <c r="A561" s="172" t="s">
        <v>1418</v>
      </c>
      <c r="B561" s="118" t="s">
        <v>376</v>
      </c>
      <c r="C561" s="213" t="s">
        <v>377</v>
      </c>
      <c r="D561" s="214" t="s">
        <v>16</v>
      </c>
      <c r="E561" s="97">
        <v>10</v>
      </c>
      <c r="F561" s="215"/>
      <c r="G561" s="170">
        <f t="shared" si="21"/>
        <v>0</v>
      </c>
      <c r="H561"/>
      <c r="I561"/>
      <c r="J561"/>
      <c r="K561"/>
      <c r="L561"/>
      <c r="M561"/>
      <c r="N561"/>
      <c r="O561"/>
      <c r="P561"/>
      <c r="Q561"/>
      <c r="R561"/>
      <c r="S561"/>
      <c r="T561"/>
      <c r="U561"/>
      <c r="V561"/>
      <c r="W561"/>
      <c r="X561"/>
    </row>
    <row r="562" spans="1:24" s="10" customFormat="1" x14ac:dyDescent="0.25">
      <c r="A562" s="172" t="s">
        <v>161</v>
      </c>
      <c r="B562" s="118" t="s">
        <v>378</v>
      </c>
      <c r="C562" s="213" t="s">
        <v>379</v>
      </c>
      <c r="D562" s="214" t="s">
        <v>16</v>
      </c>
      <c r="E562" s="97">
        <v>35</v>
      </c>
      <c r="F562" s="215"/>
      <c r="G562" s="170">
        <f t="shared" si="21"/>
        <v>0</v>
      </c>
      <c r="H562"/>
      <c r="I562"/>
      <c r="J562"/>
      <c r="K562"/>
      <c r="L562"/>
      <c r="M562"/>
      <c r="N562"/>
      <c r="O562"/>
      <c r="P562"/>
      <c r="Q562"/>
      <c r="R562"/>
      <c r="S562"/>
      <c r="T562"/>
      <c r="U562"/>
      <c r="V562"/>
      <c r="W562"/>
      <c r="X562"/>
    </row>
    <row r="563" spans="1:24" s="10" customFormat="1" ht="25.5" x14ac:dyDescent="0.25">
      <c r="A563" s="199" t="s">
        <v>1419</v>
      </c>
      <c r="B563" s="118" t="s">
        <v>406</v>
      </c>
      <c r="C563" s="213" t="s">
        <v>407</v>
      </c>
      <c r="D563" s="214" t="s">
        <v>16</v>
      </c>
      <c r="E563" s="97">
        <v>280</v>
      </c>
      <c r="F563" s="215"/>
      <c r="G563" s="170">
        <f t="shared" si="21"/>
        <v>0</v>
      </c>
      <c r="H563"/>
      <c r="I563"/>
      <c r="J563"/>
      <c r="K563"/>
      <c r="L563"/>
      <c r="M563"/>
      <c r="N563"/>
      <c r="O563"/>
      <c r="P563"/>
      <c r="Q563"/>
      <c r="R563"/>
      <c r="S563"/>
      <c r="T563"/>
      <c r="U563"/>
      <c r="V563"/>
      <c r="W563"/>
      <c r="X563"/>
    </row>
    <row r="564" spans="1:24" s="10" customFormat="1" ht="25.5" x14ac:dyDescent="0.25">
      <c r="A564" s="172" t="s">
        <v>1420</v>
      </c>
      <c r="B564" s="118" t="s">
        <v>408</v>
      </c>
      <c r="C564" s="213" t="s">
        <v>409</v>
      </c>
      <c r="D564" s="214" t="s">
        <v>16</v>
      </c>
      <c r="E564" s="97">
        <v>4471</v>
      </c>
      <c r="F564" s="215"/>
      <c r="G564" s="170">
        <f t="shared" si="21"/>
        <v>0</v>
      </c>
      <c r="H564"/>
      <c r="I564"/>
      <c r="J564"/>
      <c r="K564"/>
      <c r="L564"/>
      <c r="M564"/>
      <c r="N564"/>
      <c r="O564"/>
      <c r="P564"/>
      <c r="Q564"/>
      <c r="R564"/>
      <c r="S564"/>
      <c r="T564"/>
      <c r="U564"/>
      <c r="V564"/>
      <c r="W564"/>
      <c r="X564"/>
    </row>
    <row r="565" spans="1:24" s="10" customFormat="1" x14ac:dyDescent="0.25">
      <c r="A565" s="172" t="s">
        <v>1421</v>
      </c>
      <c r="B565" s="118" t="s">
        <v>456</v>
      </c>
      <c r="C565" s="213" t="s">
        <v>457</v>
      </c>
      <c r="D565" s="214" t="s">
        <v>16</v>
      </c>
      <c r="E565" s="97">
        <v>11.5</v>
      </c>
      <c r="F565" s="215"/>
      <c r="G565" s="170">
        <f t="shared" si="21"/>
        <v>0</v>
      </c>
      <c r="H565"/>
      <c r="I565"/>
      <c r="J565"/>
      <c r="K565"/>
      <c r="L565"/>
      <c r="M565"/>
      <c r="N565"/>
      <c r="O565"/>
      <c r="P565"/>
      <c r="Q565"/>
      <c r="R565"/>
      <c r="S565"/>
      <c r="T565"/>
      <c r="U565"/>
      <c r="V565"/>
      <c r="W565"/>
      <c r="X565"/>
    </row>
    <row r="566" spans="1:24" s="10" customFormat="1" ht="25.5" x14ac:dyDescent="0.25">
      <c r="A566" s="172" t="s">
        <v>1422</v>
      </c>
      <c r="B566" s="118" t="s">
        <v>1799</v>
      </c>
      <c r="C566" s="95" t="s">
        <v>1113</v>
      </c>
      <c r="D566" s="92" t="s">
        <v>879</v>
      </c>
      <c r="E566" s="97">
        <v>658</v>
      </c>
      <c r="F566" s="117"/>
      <c r="G566" s="170">
        <f t="shared" si="21"/>
        <v>0</v>
      </c>
      <c r="H566"/>
      <c r="I566"/>
      <c r="J566"/>
      <c r="K566"/>
      <c r="L566"/>
      <c r="M566"/>
      <c r="N566"/>
      <c r="O566"/>
      <c r="P566"/>
      <c r="Q566"/>
      <c r="R566"/>
      <c r="S566"/>
      <c r="T566"/>
      <c r="U566"/>
      <c r="V566"/>
      <c r="W566"/>
      <c r="X566"/>
    </row>
    <row r="567" spans="1:24" s="10" customFormat="1" ht="25.5" x14ac:dyDescent="0.25">
      <c r="A567" s="172" t="s">
        <v>1423</v>
      </c>
      <c r="B567" s="118" t="s">
        <v>458</v>
      </c>
      <c r="C567" s="213" t="s">
        <v>459</v>
      </c>
      <c r="D567" s="214" t="s">
        <v>16</v>
      </c>
      <c r="E567" s="97">
        <v>521.4</v>
      </c>
      <c r="F567" s="215"/>
      <c r="G567" s="170">
        <f t="shared" si="21"/>
        <v>0</v>
      </c>
      <c r="H567"/>
      <c r="I567"/>
      <c r="J567"/>
      <c r="K567"/>
      <c r="L567"/>
      <c r="M567"/>
      <c r="N567"/>
      <c r="O567"/>
      <c r="P567"/>
      <c r="Q567"/>
      <c r="R567"/>
      <c r="S567"/>
      <c r="T567"/>
      <c r="U567"/>
      <c r="V567"/>
      <c r="W567"/>
      <c r="X567"/>
    </row>
    <row r="568" spans="1:24" s="10" customFormat="1" ht="25.5" x14ac:dyDescent="0.25">
      <c r="A568" s="199" t="s">
        <v>1424</v>
      </c>
      <c r="B568" s="118" t="s">
        <v>506</v>
      </c>
      <c r="C568" s="213" t="s">
        <v>507</v>
      </c>
      <c r="D568" s="214" t="s">
        <v>16</v>
      </c>
      <c r="E568" s="97">
        <v>173.8</v>
      </c>
      <c r="F568" s="215"/>
      <c r="G568" s="170">
        <f t="shared" si="21"/>
        <v>0</v>
      </c>
      <c r="H568"/>
      <c r="I568"/>
      <c r="J568"/>
      <c r="K568"/>
      <c r="L568"/>
      <c r="M568"/>
      <c r="N568"/>
      <c r="O568"/>
      <c r="P568"/>
      <c r="Q568"/>
      <c r="R568"/>
      <c r="S568"/>
      <c r="T568"/>
      <c r="U568"/>
      <c r="V568"/>
      <c r="W568"/>
      <c r="X568"/>
    </row>
    <row r="569" spans="1:24" s="10" customFormat="1" ht="25.5" x14ac:dyDescent="0.25">
      <c r="A569" s="172" t="s">
        <v>1425</v>
      </c>
      <c r="B569" s="118" t="s">
        <v>512</v>
      </c>
      <c r="C569" s="213" t="s">
        <v>513</v>
      </c>
      <c r="D569" s="214" t="s">
        <v>16</v>
      </c>
      <c r="E569" s="97">
        <v>2441.25</v>
      </c>
      <c r="F569" s="215"/>
      <c r="G569" s="170">
        <f t="shared" si="21"/>
        <v>0</v>
      </c>
      <c r="H569"/>
      <c r="I569"/>
      <c r="J569"/>
      <c r="K569"/>
      <c r="L569"/>
      <c r="M569"/>
      <c r="N569"/>
      <c r="O569"/>
      <c r="P569"/>
      <c r="Q569"/>
      <c r="R569"/>
      <c r="S569"/>
      <c r="T569"/>
      <c r="U569"/>
      <c r="V569"/>
      <c r="W569"/>
      <c r="X569"/>
    </row>
    <row r="570" spans="1:24" s="10" customFormat="1" ht="25.5" x14ac:dyDescent="0.25">
      <c r="A570" s="172" t="s">
        <v>1426</v>
      </c>
      <c r="B570" s="118" t="s">
        <v>514</v>
      </c>
      <c r="C570" s="213" t="s">
        <v>515</v>
      </c>
      <c r="D570" s="214" t="s">
        <v>16</v>
      </c>
      <c r="E570" s="97">
        <v>2357.5</v>
      </c>
      <c r="F570" s="215"/>
      <c r="G570" s="170">
        <f t="shared" si="21"/>
        <v>0</v>
      </c>
      <c r="H570"/>
      <c r="I570"/>
      <c r="J570"/>
      <c r="K570"/>
      <c r="L570"/>
      <c r="M570"/>
      <c r="N570"/>
      <c r="O570"/>
      <c r="P570"/>
      <c r="Q570"/>
      <c r="R570"/>
      <c r="S570"/>
      <c r="T570"/>
      <c r="U570"/>
      <c r="V570"/>
      <c r="W570"/>
      <c r="X570"/>
    </row>
    <row r="571" spans="1:24" s="10" customFormat="1" ht="25.5" x14ac:dyDescent="0.25">
      <c r="A571" s="172" t="s">
        <v>1427</v>
      </c>
      <c r="B571" s="118" t="s">
        <v>524</v>
      </c>
      <c r="C571" s="213" t="s">
        <v>525</v>
      </c>
      <c r="D571" s="214" t="s">
        <v>16</v>
      </c>
      <c r="E571" s="97">
        <v>2185</v>
      </c>
      <c r="F571" s="215"/>
      <c r="G571" s="170">
        <f t="shared" si="21"/>
        <v>0</v>
      </c>
      <c r="H571"/>
      <c r="I571"/>
      <c r="J571"/>
      <c r="K571"/>
      <c r="L571"/>
      <c r="M571"/>
      <c r="N571"/>
      <c r="O571"/>
      <c r="P571"/>
      <c r="Q571"/>
      <c r="R571"/>
      <c r="S571"/>
      <c r="T571"/>
      <c r="U571"/>
      <c r="V571"/>
      <c r="W571"/>
      <c r="X571"/>
    </row>
    <row r="572" spans="1:24" s="10" customFormat="1" ht="25.5" x14ac:dyDescent="0.25">
      <c r="A572" s="172" t="s">
        <v>1428</v>
      </c>
      <c r="B572" s="118" t="s">
        <v>516</v>
      </c>
      <c r="C572" s="213" t="s">
        <v>517</v>
      </c>
      <c r="D572" s="214" t="s">
        <v>16</v>
      </c>
      <c r="E572" s="97">
        <v>8500</v>
      </c>
      <c r="F572" s="215"/>
      <c r="G572" s="170">
        <f t="shared" si="21"/>
        <v>0</v>
      </c>
      <c r="H572"/>
      <c r="I572"/>
      <c r="J572"/>
      <c r="K572"/>
      <c r="L572"/>
      <c r="M572"/>
      <c r="N572"/>
      <c r="O572"/>
      <c r="P572"/>
      <c r="Q572"/>
      <c r="R572"/>
      <c r="S572"/>
      <c r="T572"/>
      <c r="U572"/>
      <c r="V572"/>
      <c r="W572"/>
      <c r="X572"/>
    </row>
    <row r="573" spans="1:24" s="10" customFormat="1" ht="25.5" x14ac:dyDescent="0.25">
      <c r="A573" s="199" t="s">
        <v>1429</v>
      </c>
      <c r="B573" s="118" t="s">
        <v>518</v>
      </c>
      <c r="C573" s="213" t="s">
        <v>519</v>
      </c>
      <c r="D573" s="214" t="s">
        <v>16</v>
      </c>
      <c r="E573" s="97">
        <v>7988</v>
      </c>
      <c r="F573" s="215"/>
      <c r="G573" s="170">
        <f t="shared" si="21"/>
        <v>0</v>
      </c>
      <c r="H573"/>
      <c r="I573"/>
      <c r="J573"/>
      <c r="K573"/>
      <c r="L573"/>
      <c r="M573"/>
      <c r="N573"/>
      <c r="O573"/>
      <c r="P573"/>
      <c r="Q573"/>
      <c r="R573"/>
      <c r="S573"/>
      <c r="T573"/>
      <c r="U573"/>
      <c r="V573"/>
      <c r="W573"/>
      <c r="X573"/>
    </row>
    <row r="574" spans="1:24" s="10" customFormat="1" ht="25.5" x14ac:dyDescent="0.25">
      <c r="A574" s="172" t="s">
        <v>1430</v>
      </c>
      <c r="B574" s="118" t="s">
        <v>1800</v>
      </c>
      <c r="C574" s="95" t="s">
        <v>1590</v>
      </c>
      <c r="D574" s="96" t="s">
        <v>16</v>
      </c>
      <c r="E574" s="97">
        <v>650</v>
      </c>
      <c r="F574" s="215"/>
      <c r="G574" s="170">
        <f t="shared" si="21"/>
        <v>0</v>
      </c>
      <c r="H574"/>
      <c r="I574"/>
      <c r="J574"/>
      <c r="K574"/>
      <c r="L574"/>
      <c r="M574"/>
      <c r="N574"/>
      <c r="O574"/>
      <c r="P574"/>
      <c r="Q574"/>
      <c r="R574"/>
      <c r="S574"/>
      <c r="T574"/>
      <c r="U574"/>
      <c r="V574"/>
      <c r="W574"/>
      <c r="X574"/>
    </row>
    <row r="575" spans="1:24" s="10" customFormat="1" x14ac:dyDescent="0.25">
      <c r="A575" s="172" t="s">
        <v>1431</v>
      </c>
      <c r="B575" s="118" t="s">
        <v>468</v>
      </c>
      <c r="C575" s="213" t="s">
        <v>469</v>
      </c>
      <c r="D575" s="214" t="s">
        <v>0</v>
      </c>
      <c r="E575" s="97">
        <v>6</v>
      </c>
      <c r="F575" s="215"/>
      <c r="G575" s="170">
        <f t="shared" si="21"/>
        <v>0</v>
      </c>
      <c r="H575"/>
      <c r="I575"/>
      <c r="J575"/>
      <c r="K575"/>
      <c r="L575"/>
      <c r="M575"/>
      <c r="N575"/>
      <c r="O575"/>
      <c r="P575"/>
      <c r="Q575"/>
      <c r="R575"/>
      <c r="S575"/>
      <c r="T575"/>
      <c r="U575"/>
      <c r="V575"/>
      <c r="W575"/>
      <c r="X575"/>
    </row>
    <row r="576" spans="1:24" s="10" customFormat="1" x14ac:dyDescent="0.25">
      <c r="A576" s="172" t="s">
        <v>1432</v>
      </c>
      <c r="B576" s="118" t="s">
        <v>470</v>
      </c>
      <c r="C576" s="213" t="s">
        <v>471</v>
      </c>
      <c r="D576" s="214" t="s">
        <v>0</v>
      </c>
      <c r="E576" s="97">
        <v>12</v>
      </c>
      <c r="F576" s="215"/>
      <c r="G576" s="170">
        <f t="shared" si="21"/>
        <v>0</v>
      </c>
      <c r="H576"/>
      <c r="I576"/>
      <c r="J576"/>
      <c r="K576"/>
      <c r="L576"/>
      <c r="M576"/>
      <c r="N576"/>
      <c r="O576"/>
      <c r="P576"/>
      <c r="Q576"/>
      <c r="R576"/>
      <c r="S576"/>
      <c r="T576"/>
      <c r="U576"/>
      <c r="V576"/>
      <c r="W576"/>
      <c r="X576"/>
    </row>
    <row r="577" spans="1:24" s="10" customFormat="1" x14ac:dyDescent="0.25">
      <c r="A577" s="172" t="s">
        <v>1433</v>
      </c>
      <c r="B577" s="118" t="s">
        <v>472</v>
      </c>
      <c r="C577" s="213" t="s">
        <v>473</v>
      </c>
      <c r="D577" s="214" t="s">
        <v>0</v>
      </c>
      <c r="E577" s="97">
        <v>92</v>
      </c>
      <c r="F577" s="215"/>
      <c r="G577" s="170">
        <f t="shared" si="21"/>
        <v>0</v>
      </c>
      <c r="H577"/>
      <c r="I577"/>
      <c r="J577"/>
      <c r="K577"/>
      <c r="L577"/>
      <c r="M577"/>
      <c r="N577"/>
      <c r="O577"/>
      <c r="P577"/>
      <c r="Q577"/>
      <c r="R577"/>
      <c r="S577"/>
      <c r="T577"/>
      <c r="U577"/>
      <c r="V577"/>
      <c r="W577"/>
      <c r="X577"/>
    </row>
    <row r="578" spans="1:24" s="10" customFormat="1" x14ac:dyDescent="0.25">
      <c r="A578" s="199" t="s">
        <v>1434</v>
      </c>
      <c r="B578" s="118" t="s">
        <v>474</v>
      </c>
      <c r="C578" s="213" t="s">
        <v>475</v>
      </c>
      <c r="D578" s="214" t="s">
        <v>0</v>
      </c>
      <c r="E578" s="97">
        <v>34</v>
      </c>
      <c r="F578" s="215"/>
      <c r="G578" s="170">
        <f t="shared" si="21"/>
        <v>0</v>
      </c>
      <c r="H578"/>
      <c r="I578"/>
      <c r="J578"/>
      <c r="K578"/>
      <c r="L578"/>
      <c r="M578"/>
      <c r="N578"/>
      <c r="O578"/>
      <c r="P578"/>
      <c r="Q578"/>
      <c r="R578"/>
      <c r="S578"/>
      <c r="T578"/>
      <c r="U578"/>
      <c r="V578"/>
      <c r="W578"/>
      <c r="X578"/>
    </row>
    <row r="579" spans="1:24" s="10" customFormat="1" x14ac:dyDescent="0.25">
      <c r="A579" s="172" t="s">
        <v>1435</v>
      </c>
      <c r="B579" s="118" t="s">
        <v>476</v>
      </c>
      <c r="C579" s="213" t="s">
        <v>477</v>
      </c>
      <c r="D579" s="214" t="s">
        <v>0</v>
      </c>
      <c r="E579" s="97">
        <v>64</v>
      </c>
      <c r="F579" s="215"/>
      <c r="G579" s="170">
        <f t="shared" si="21"/>
        <v>0</v>
      </c>
      <c r="H579"/>
      <c r="I579"/>
      <c r="J579"/>
      <c r="K579"/>
      <c r="L579"/>
      <c r="M579"/>
      <c r="N579"/>
      <c r="O579"/>
      <c r="P579"/>
      <c r="Q579"/>
      <c r="R579"/>
      <c r="S579"/>
      <c r="T579"/>
      <c r="U579"/>
      <c r="V579"/>
      <c r="W579"/>
      <c r="X579"/>
    </row>
    <row r="580" spans="1:24" s="10" customFormat="1" x14ac:dyDescent="0.25">
      <c r="A580" s="172" t="s">
        <v>1436</v>
      </c>
      <c r="B580" s="118" t="s">
        <v>478</v>
      </c>
      <c r="C580" s="213" t="s">
        <v>479</v>
      </c>
      <c r="D580" s="214" t="s">
        <v>0</v>
      </c>
      <c r="E580" s="97">
        <v>368</v>
      </c>
      <c r="F580" s="215"/>
      <c r="G580" s="170">
        <f t="shared" si="21"/>
        <v>0</v>
      </c>
      <c r="H580"/>
      <c r="I580"/>
      <c r="J580"/>
      <c r="K580"/>
      <c r="L580"/>
      <c r="M580"/>
      <c r="N580"/>
      <c r="O580"/>
      <c r="P580"/>
      <c r="Q580"/>
      <c r="R580"/>
      <c r="S580"/>
      <c r="T580"/>
      <c r="U580"/>
      <c r="V580"/>
      <c r="W580"/>
      <c r="X580"/>
    </row>
    <row r="581" spans="1:24" s="10" customFormat="1" x14ac:dyDescent="0.25">
      <c r="A581" s="172" t="s">
        <v>1437</v>
      </c>
      <c r="B581" s="118" t="s">
        <v>480</v>
      </c>
      <c r="C581" s="213" t="s">
        <v>481</v>
      </c>
      <c r="D581" s="214" t="s">
        <v>0</v>
      </c>
      <c r="E581" s="97">
        <v>136</v>
      </c>
      <c r="F581" s="215"/>
      <c r="G581" s="170">
        <f t="shared" si="21"/>
        <v>0</v>
      </c>
      <c r="H581"/>
      <c r="I581"/>
      <c r="J581"/>
      <c r="K581"/>
      <c r="L581"/>
      <c r="M581"/>
      <c r="N581"/>
      <c r="O581"/>
      <c r="P581"/>
      <c r="Q581"/>
      <c r="R581"/>
      <c r="S581"/>
      <c r="T581"/>
      <c r="U581"/>
      <c r="V581"/>
      <c r="W581"/>
      <c r="X581"/>
    </row>
    <row r="582" spans="1:24" s="10" customFormat="1" x14ac:dyDescent="0.25">
      <c r="A582" s="172" t="s">
        <v>1438</v>
      </c>
      <c r="B582" s="118" t="s">
        <v>1685</v>
      </c>
      <c r="C582" s="95" t="s">
        <v>1115</v>
      </c>
      <c r="D582" s="92" t="s">
        <v>922</v>
      </c>
      <c r="E582" s="97">
        <v>1</v>
      </c>
      <c r="F582" s="215"/>
      <c r="G582" s="170">
        <f t="shared" si="21"/>
        <v>0</v>
      </c>
      <c r="H582"/>
      <c r="I582"/>
      <c r="J582"/>
      <c r="K582"/>
      <c r="L582"/>
      <c r="M582"/>
      <c r="N582"/>
      <c r="O582"/>
      <c r="P582"/>
      <c r="Q582"/>
      <c r="R582"/>
      <c r="S582"/>
      <c r="T582"/>
      <c r="U582"/>
      <c r="V582"/>
      <c r="W582"/>
      <c r="X582"/>
    </row>
    <row r="583" spans="1:24" s="10" customFormat="1" x14ac:dyDescent="0.25">
      <c r="A583" s="199" t="s">
        <v>1439</v>
      </c>
      <c r="B583" s="118" t="s">
        <v>1686</v>
      </c>
      <c r="C583" s="95" t="s">
        <v>1116</v>
      </c>
      <c r="D583" s="92" t="s">
        <v>922</v>
      </c>
      <c r="E583" s="97">
        <v>1</v>
      </c>
      <c r="F583" s="215"/>
      <c r="G583" s="170">
        <f t="shared" si="21"/>
        <v>0</v>
      </c>
      <c r="H583"/>
      <c r="I583"/>
      <c r="J583"/>
      <c r="K583"/>
      <c r="L583"/>
      <c r="M583"/>
      <c r="N583"/>
      <c r="O583"/>
      <c r="P583"/>
      <c r="Q583"/>
      <c r="R583"/>
      <c r="S583"/>
      <c r="T583"/>
      <c r="U583"/>
      <c r="V583"/>
      <c r="W583"/>
      <c r="X583"/>
    </row>
    <row r="584" spans="1:24" s="10" customFormat="1" x14ac:dyDescent="0.25">
      <c r="A584" s="172" t="s">
        <v>1440</v>
      </c>
      <c r="B584" s="118" t="s">
        <v>1687</v>
      </c>
      <c r="C584" s="95" t="s">
        <v>1117</v>
      </c>
      <c r="D584" s="92" t="s">
        <v>922</v>
      </c>
      <c r="E584" s="97">
        <v>1</v>
      </c>
      <c r="F584" s="215"/>
      <c r="G584" s="170">
        <f t="shared" si="21"/>
        <v>0</v>
      </c>
      <c r="H584"/>
      <c r="I584"/>
      <c r="J584"/>
      <c r="K584"/>
      <c r="L584"/>
      <c r="M584"/>
      <c r="N584"/>
      <c r="O584"/>
      <c r="P584"/>
      <c r="Q584"/>
      <c r="R584"/>
      <c r="S584"/>
      <c r="T584"/>
      <c r="U584"/>
      <c r="V584"/>
      <c r="W584"/>
      <c r="X584"/>
    </row>
    <row r="585" spans="1:24" s="10" customFormat="1" x14ac:dyDescent="0.25">
      <c r="A585" s="172" t="s">
        <v>1441</v>
      </c>
      <c r="B585" s="118" t="s">
        <v>1688</v>
      </c>
      <c r="C585" s="95" t="s">
        <v>1118</v>
      </c>
      <c r="D585" s="92" t="s">
        <v>922</v>
      </c>
      <c r="E585" s="97">
        <v>1</v>
      </c>
      <c r="F585" s="215"/>
      <c r="G585" s="170">
        <f t="shared" si="21"/>
        <v>0</v>
      </c>
      <c r="H585"/>
      <c r="I585"/>
      <c r="J585"/>
      <c r="K585"/>
      <c r="L585"/>
      <c r="M585"/>
      <c r="N585"/>
      <c r="O585"/>
      <c r="P585"/>
      <c r="Q585"/>
      <c r="R585"/>
      <c r="S585"/>
      <c r="T585"/>
      <c r="U585"/>
      <c r="V585"/>
      <c r="W585"/>
      <c r="X585"/>
    </row>
    <row r="586" spans="1:24" s="10" customFormat="1" x14ac:dyDescent="0.25">
      <c r="A586" s="172" t="s">
        <v>1442</v>
      </c>
      <c r="B586" s="118" t="s">
        <v>1689</v>
      </c>
      <c r="C586" s="95" t="s">
        <v>1119</v>
      </c>
      <c r="D586" s="92" t="s">
        <v>922</v>
      </c>
      <c r="E586" s="97">
        <v>1</v>
      </c>
      <c r="F586" s="215"/>
      <c r="G586" s="170">
        <f t="shared" si="21"/>
        <v>0</v>
      </c>
      <c r="H586"/>
      <c r="I586"/>
      <c r="J586"/>
      <c r="K586"/>
      <c r="L586"/>
      <c r="M586"/>
      <c r="N586"/>
      <c r="O586"/>
      <c r="P586"/>
      <c r="Q586"/>
      <c r="R586"/>
      <c r="S586"/>
      <c r="T586"/>
      <c r="U586"/>
      <c r="V586"/>
      <c r="W586"/>
      <c r="X586"/>
    </row>
    <row r="587" spans="1:24" s="10" customFormat="1" x14ac:dyDescent="0.25">
      <c r="A587" s="172" t="s">
        <v>1443</v>
      </c>
      <c r="B587" s="118" t="s">
        <v>1690</v>
      </c>
      <c r="C587" s="95" t="s">
        <v>1120</v>
      </c>
      <c r="D587" s="92" t="s">
        <v>922</v>
      </c>
      <c r="E587" s="97">
        <v>1</v>
      </c>
      <c r="F587" s="215"/>
      <c r="G587" s="170">
        <f t="shared" si="21"/>
        <v>0</v>
      </c>
      <c r="H587"/>
      <c r="I587"/>
      <c r="J587"/>
      <c r="K587"/>
      <c r="L587"/>
      <c r="M587"/>
      <c r="N587"/>
      <c r="O587"/>
      <c r="P587"/>
      <c r="Q587"/>
      <c r="R587"/>
      <c r="S587"/>
      <c r="T587"/>
      <c r="U587"/>
      <c r="V587"/>
      <c r="W587"/>
      <c r="X587"/>
    </row>
    <row r="588" spans="1:24" s="10" customFormat="1" x14ac:dyDescent="0.25">
      <c r="A588" s="199" t="s">
        <v>1444</v>
      </c>
      <c r="B588" s="118" t="s">
        <v>1691</v>
      </c>
      <c r="C588" s="95" t="s">
        <v>1121</v>
      </c>
      <c r="D588" s="92" t="s">
        <v>922</v>
      </c>
      <c r="E588" s="97">
        <v>1</v>
      </c>
      <c r="F588" s="215"/>
      <c r="G588" s="170">
        <f t="shared" si="21"/>
        <v>0</v>
      </c>
      <c r="H588"/>
      <c r="I588"/>
      <c r="J588"/>
      <c r="K588"/>
      <c r="L588"/>
      <c r="M588"/>
      <c r="N588"/>
      <c r="O588"/>
      <c r="P588"/>
      <c r="Q588"/>
      <c r="R588"/>
      <c r="S588"/>
      <c r="T588"/>
      <c r="U588"/>
      <c r="V588"/>
      <c r="W588"/>
      <c r="X588"/>
    </row>
    <row r="589" spans="1:24" s="10" customFormat="1" ht="25.5" x14ac:dyDescent="0.25">
      <c r="A589" s="172" t="s">
        <v>1445</v>
      </c>
      <c r="B589" s="118" t="s">
        <v>1801</v>
      </c>
      <c r="C589" s="95" t="s">
        <v>1123</v>
      </c>
      <c r="D589" s="92" t="s">
        <v>1124</v>
      </c>
      <c r="E589" s="97">
        <v>19200</v>
      </c>
      <c r="F589" s="215"/>
      <c r="G589" s="170">
        <f t="shared" si="21"/>
        <v>0</v>
      </c>
      <c r="H589"/>
      <c r="I589"/>
      <c r="J589"/>
      <c r="K589"/>
      <c r="L589"/>
      <c r="M589"/>
      <c r="N589"/>
      <c r="O589"/>
      <c r="P589"/>
      <c r="Q589"/>
      <c r="R589"/>
      <c r="S589"/>
      <c r="T589"/>
      <c r="U589"/>
      <c r="V589"/>
      <c r="W589"/>
      <c r="X589"/>
    </row>
    <row r="590" spans="1:24" s="10" customFormat="1" ht="25.5" x14ac:dyDescent="0.25">
      <c r="A590" s="172" t="s">
        <v>1457</v>
      </c>
      <c r="B590" s="118" t="s">
        <v>1125</v>
      </c>
      <c r="C590" s="95" t="s">
        <v>1126</v>
      </c>
      <c r="D590" s="92" t="s">
        <v>1127</v>
      </c>
      <c r="E590" s="97">
        <v>220</v>
      </c>
      <c r="F590" s="117"/>
      <c r="G590" s="170">
        <f t="shared" si="21"/>
        <v>0</v>
      </c>
      <c r="H590"/>
      <c r="I590"/>
      <c r="J590"/>
      <c r="K590"/>
      <c r="L590"/>
      <c r="M590"/>
      <c r="N590"/>
      <c r="O590"/>
      <c r="P590"/>
      <c r="Q590"/>
      <c r="R590"/>
      <c r="S590"/>
      <c r="T590"/>
      <c r="U590"/>
      <c r="V590"/>
      <c r="W590"/>
      <c r="X590"/>
    </row>
    <row r="591" spans="1:24" s="10" customFormat="1" x14ac:dyDescent="0.25">
      <c r="A591" s="172" t="s">
        <v>1458</v>
      </c>
      <c r="B591" s="118" t="s">
        <v>1692</v>
      </c>
      <c r="C591" s="119" t="s">
        <v>1575</v>
      </c>
      <c r="D591" s="96" t="s">
        <v>922</v>
      </c>
      <c r="E591" s="117">
        <v>14</v>
      </c>
      <c r="F591" s="103"/>
      <c r="G591" s="170">
        <f t="shared" si="21"/>
        <v>0</v>
      </c>
      <c r="H591"/>
      <c r="I591"/>
      <c r="J591"/>
      <c r="K591"/>
      <c r="L591"/>
      <c r="M591"/>
      <c r="N591"/>
      <c r="O591"/>
      <c r="P591"/>
      <c r="Q591"/>
      <c r="R591"/>
      <c r="S591"/>
      <c r="T591"/>
      <c r="U591"/>
      <c r="V591"/>
      <c r="W591"/>
      <c r="X591"/>
    </row>
    <row r="592" spans="1:24" s="10" customFormat="1" ht="25.5" x14ac:dyDescent="0.25">
      <c r="A592" s="172" t="s">
        <v>1459</v>
      </c>
      <c r="B592" s="118" t="s">
        <v>1694</v>
      </c>
      <c r="C592" s="95" t="s">
        <v>1131</v>
      </c>
      <c r="D592" s="92" t="s">
        <v>922</v>
      </c>
      <c r="E592" s="97">
        <v>1</v>
      </c>
      <c r="F592" s="103"/>
      <c r="G592" s="170">
        <f t="shared" si="21"/>
        <v>0</v>
      </c>
      <c r="H592"/>
      <c r="I592"/>
      <c r="J592"/>
      <c r="K592"/>
      <c r="L592"/>
      <c r="M592"/>
      <c r="N592"/>
      <c r="O592"/>
      <c r="P592"/>
      <c r="Q592"/>
      <c r="R592"/>
      <c r="S592"/>
      <c r="T592"/>
      <c r="U592"/>
      <c r="V592"/>
      <c r="W592"/>
      <c r="X592"/>
    </row>
    <row r="593" spans="1:24" s="10" customFormat="1" ht="25.5" x14ac:dyDescent="0.25">
      <c r="A593" s="199" t="s">
        <v>1460</v>
      </c>
      <c r="B593" s="118" t="s">
        <v>1695</v>
      </c>
      <c r="C593" s="95" t="s">
        <v>1576</v>
      </c>
      <c r="D593" s="92" t="s">
        <v>922</v>
      </c>
      <c r="E593" s="117">
        <v>1</v>
      </c>
      <c r="F593" s="117"/>
      <c r="G593" s="170">
        <f t="shared" si="21"/>
        <v>0</v>
      </c>
      <c r="H593"/>
      <c r="I593"/>
      <c r="J593"/>
      <c r="K593"/>
      <c r="L593"/>
      <c r="M593"/>
      <c r="N593"/>
      <c r="O593"/>
      <c r="P593"/>
      <c r="Q593"/>
      <c r="R593"/>
      <c r="S593"/>
      <c r="T593"/>
      <c r="U593"/>
      <c r="V593"/>
      <c r="W593"/>
      <c r="X593"/>
    </row>
    <row r="594" spans="1:24" s="10" customFormat="1" ht="38.25" x14ac:dyDescent="0.25">
      <c r="A594" s="172" t="s">
        <v>1461</v>
      </c>
      <c r="B594" s="118" t="s">
        <v>1696</v>
      </c>
      <c r="C594" s="95" t="s">
        <v>1134</v>
      </c>
      <c r="D594" s="92" t="s">
        <v>922</v>
      </c>
      <c r="E594" s="97">
        <v>1</v>
      </c>
      <c r="F594" s="103"/>
      <c r="G594" s="170">
        <f t="shared" si="21"/>
        <v>0</v>
      </c>
      <c r="H594"/>
      <c r="I594"/>
      <c r="J594"/>
      <c r="K594"/>
      <c r="L594"/>
      <c r="M594"/>
      <c r="N594"/>
      <c r="O594"/>
      <c r="P594"/>
      <c r="Q594"/>
      <c r="R594"/>
      <c r="S594"/>
      <c r="T594"/>
      <c r="U594"/>
      <c r="V594"/>
      <c r="W594"/>
      <c r="X594"/>
    </row>
    <row r="595" spans="1:24" s="10" customFormat="1" ht="38.25" x14ac:dyDescent="0.25">
      <c r="A595" s="172" t="s">
        <v>1462</v>
      </c>
      <c r="B595" s="118" t="s">
        <v>1697</v>
      </c>
      <c r="C595" s="95" t="s">
        <v>1136</v>
      </c>
      <c r="D595" s="92" t="s">
        <v>922</v>
      </c>
      <c r="E595" s="97">
        <v>1</v>
      </c>
      <c r="F595" s="103"/>
      <c r="G595" s="170">
        <f t="shared" si="21"/>
        <v>0</v>
      </c>
      <c r="H595"/>
      <c r="I595"/>
      <c r="J595"/>
      <c r="K595"/>
      <c r="L595"/>
      <c r="M595"/>
      <c r="N595"/>
      <c r="O595"/>
      <c r="P595"/>
      <c r="Q595"/>
      <c r="R595"/>
      <c r="S595"/>
      <c r="T595"/>
      <c r="U595"/>
      <c r="V595"/>
      <c r="W595"/>
      <c r="X595"/>
    </row>
    <row r="596" spans="1:24" s="10" customFormat="1" ht="38.25" x14ac:dyDescent="0.25">
      <c r="A596" s="172" t="s">
        <v>1463</v>
      </c>
      <c r="B596" s="118" t="s">
        <v>1698</v>
      </c>
      <c r="C596" s="95" t="s">
        <v>1138</v>
      </c>
      <c r="D596" s="92" t="s">
        <v>922</v>
      </c>
      <c r="E596" s="97">
        <v>1</v>
      </c>
      <c r="F596" s="103"/>
      <c r="G596" s="170">
        <f t="shared" si="21"/>
        <v>0</v>
      </c>
      <c r="H596"/>
      <c r="I596"/>
      <c r="J596"/>
      <c r="K596"/>
      <c r="L596"/>
      <c r="M596"/>
      <c r="N596"/>
      <c r="O596"/>
      <c r="P596"/>
      <c r="Q596"/>
      <c r="R596"/>
      <c r="S596"/>
      <c r="T596"/>
      <c r="U596"/>
      <c r="V596"/>
      <c r="W596"/>
      <c r="X596"/>
    </row>
    <row r="597" spans="1:24" s="10" customFormat="1" x14ac:dyDescent="0.25">
      <c r="A597" s="172" t="s">
        <v>1464</v>
      </c>
      <c r="B597" s="118" t="s">
        <v>1699</v>
      </c>
      <c r="C597" s="95" t="s">
        <v>1456</v>
      </c>
      <c r="D597" s="92" t="s">
        <v>922</v>
      </c>
      <c r="E597" s="97">
        <v>1</v>
      </c>
      <c r="F597" s="97"/>
      <c r="G597" s="170">
        <f t="shared" si="21"/>
        <v>0</v>
      </c>
      <c r="H597"/>
      <c r="I597"/>
      <c r="J597"/>
      <c r="K597"/>
      <c r="L597"/>
      <c r="M597"/>
      <c r="N597"/>
      <c r="O597"/>
      <c r="P597"/>
      <c r="Q597"/>
      <c r="R597"/>
      <c r="S597"/>
      <c r="T597"/>
      <c r="U597"/>
      <c r="V597"/>
      <c r="W597"/>
      <c r="X597"/>
    </row>
    <row r="598" spans="1:24" s="10" customFormat="1" ht="15.75" thickBot="1" x14ac:dyDescent="0.3">
      <c r="A598" s="192"/>
      <c r="B598" s="193"/>
      <c r="C598" s="213"/>
      <c r="D598" s="214"/>
      <c r="E598" s="194"/>
      <c r="F598" s="215"/>
      <c r="G598" s="125"/>
      <c r="H598"/>
      <c r="I598"/>
      <c r="J598"/>
      <c r="K598"/>
      <c r="L598"/>
      <c r="M598"/>
      <c r="N598"/>
      <c r="O598"/>
      <c r="P598"/>
      <c r="Q598"/>
      <c r="R598"/>
      <c r="S598"/>
      <c r="T598"/>
      <c r="U598"/>
      <c r="V598"/>
      <c r="W598"/>
      <c r="X598"/>
    </row>
    <row r="599" spans="1:24" s="10" customFormat="1" ht="15.75" thickBot="1" x14ac:dyDescent="0.3">
      <c r="A599" s="204" t="s">
        <v>1446</v>
      </c>
      <c r="B599" s="121"/>
      <c r="C599" s="121" t="s">
        <v>1703</v>
      </c>
      <c r="D599" s="121"/>
      <c r="E599" s="129"/>
      <c r="F599" s="122"/>
      <c r="G599" s="130">
        <f>SUM(G600:G624)</f>
        <v>0</v>
      </c>
      <c r="H599"/>
      <c r="I599"/>
      <c r="J599"/>
      <c r="K599"/>
      <c r="L599"/>
      <c r="M599"/>
      <c r="N599"/>
      <c r="O599"/>
      <c r="P599"/>
      <c r="Q599"/>
      <c r="R599"/>
      <c r="S599"/>
      <c r="T599"/>
      <c r="U599"/>
      <c r="V599"/>
      <c r="W599"/>
      <c r="X599"/>
    </row>
    <row r="600" spans="1:24" s="10" customFormat="1" ht="25.5" x14ac:dyDescent="0.25">
      <c r="A600" s="195" t="s">
        <v>1108</v>
      </c>
      <c r="B600" s="196" t="s">
        <v>1704</v>
      </c>
      <c r="C600" s="213" t="s">
        <v>1727</v>
      </c>
      <c r="D600" s="214" t="s">
        <v>17</v>
      </c>
      <c r="E600" s="197">
        <v>865.48</v>
      </c>
      <c r="F600" s="215"/>
      <c r="G600" s="198">
        <f t="shared" ref="G600:G623" si="22">ROUND(E600*F600,2)</f>
        <v>0</v>
      </c>
      <c r="H600"/>
      <c r="I600"/>
      <c r="J600"/>
      <c r="K600"/>
      <c r="L600"/>
      <c r="M600"/>
      <c r="N600"/>
      <c r="O600"/>
      <c r="P600"/>
      <c r="Q600"/>
      <c r="R600"/>
      <c r="S600"/>
      <c r="T600"/>
      <c r="U600"/>
      <c r="V600"/>
      <c r="W600"/>
      <c r="X600"/>
    </row>
    <row r="601" spans="1:24" s="10" customFormat="1" ht="25.5" x14ac:dyDescent="0.25">
      <c r="A601" s="172" t="s">
        <v>1757</v>
      </c>
      <c r="B601" s="118" t="s">
        <v>1705</v>
      </c>
      <c r="C601" s="213" t="s">
        <v>1728</v>
      </c>
      <c r="D601" s="214" t="s">
        <v>17</v>
      </c>
      <c r="E601" s="97">
        <v>86.548000000000002</v>
      </c>
      <c r="F601" s="215"/>
      <c r="G601" s="170">
        <f t="shared" si="22"/>
        <v>0</v>
      </c>
      <c r="H601"/>
      <c r="I601"/>
      <c r="J601"/>
      <c r="K601"/>
      <c r="L601"/>
      <c r="M601"/>
      <c r="N601"/>
      <c r="O601"/>
      <c r="P601"/>
      <c r="Q601"/>
      <c r="R601"/>
      <c r="S601"/>
      <c r="T601"/>
      <c r="U601"/>
      <c r="V601"/>
      <c r="W601"/>
      <c r="X601"/>
    </row>
    <row r="602" spans="1:24" s="10" customFormat="1" ht="25.5" x14ac:dyDescent="0.25">
      <c r="A602" s="172" t="s">
        <v>1758</v>
      </c>
      <c r="B602" s="118" t="s">
        <v>1706</v>
      </c>
      <c r="C602" s="213" t="s">
        <v>1729</v>
      </c>
      <c r="D602" s="214" t="s">
        <v>15</v>
      </c>
      <c r="E602" s="97">
        <v>2472.7600000000002</v>
      </c>
      <c r="F602" s="215"/>
      <c r="G602" s="170">
        <f t="shared" si="22"/>
        <v>0</v>
      </c>
      <c r="H602"/>
      <c r="I602"/>
      <c r="J602"/>
      <c r="K602"/>
      <c r="L602"/>
      <c r="M602"/>
      <c r="N602"/>
      <c r="O602"/>
      <c r="P602"/>
      <c r="Q602"/>
      <c r="R602"/>
      <c r="S602"/>
      <c r="T602"/>
      <c r="U602"/>
      <c r="V602"/>
      <c r="W602"/>
      <c r="X602"/>
    </row>
    <row r="603" spans="1:24" s="10" customFormat="1" ht="25.5" x14ac:dyDescent="0.25">
      <c r="A603" s="172" t="s">
        <v>1759</v>
      </c>
      <c r="B603" s="118" t="s">
        <v>67</v>
      </c>
      <c r="C603" s="213" t="s">
        <v>68</v>
      </c>
      <c r="D603" s="214" t="s">
        <v>17</v>
      </c>
      <c r="E603" s="97">
        <v>1125.124</v>
      </c>
      <c r="F603" s="215"/>
      <c r="G603" s="170">
        <f t="shared" si="22"/>
        <v>0</v>
      </c>
      <c r="H603"/>
      <c r="I603"/>
      <c r="J603"/>
      <c r="K603"/>
      <c r="L603"/>
      <c r="M603"/>
      <c r="N603"/>
      <c r="O603"/>
      <c r="P603"/>
      <c r="Q603"/>
      <c r="R603"/>
      <c r="S603"/>
      <c r="T603"/>
      <c r="U603"/>
      <c r="V603"/>
      <c r="W603"/>
      <c r="X603"/>
    </row>
    <row r="604" spans="1:24" s="10" customFormat="1" x14ac:dyDescent="0.25">
      <c r="A604" s="172" t="s">
        <v>1760</v>
      </c>
      <c r="B604" s="118" t="s">
        <v>1707</v>
      </c>
      <c r="C604" s="213" t="s">
        <v>1730</v>
      </c>
      <c r="D604" s="214" t="s">
        <v>17</v>
      </c>
      <c r="E604" s="97">
        <v>1125.124</v>
      </c>
      <c r="F604" s="215"/>
      <c r="G604" s="170">
        <f t="shared" si="22"/>
        <v>0</v>
      </c>
      <c r="H604"/>
      <c r="I604"/>
      <c r="J604"/>
      <c r="K604"/>
      <c r="L604"/>
      <c r="M604"/>
      <c r="N604"/>
      <c r="O604"/>
      <c r="P604"/>
      <c r="Q604"/>
      <c r="R604"/>
      <c r="S604"/>
      <c r="T604"/>
      <c r="U604"/>
      <c r="V604"/>
      <c r="W604"/>
      <c r="X604"/>
    </row>
    <row r="605" spans="1:24" s="10" customFormat="1" ht="25.5" x14ac:dyDescent="0.25">
      <c r="A605" s="172" t="s">
        <v>1761</v>
      </c>
      <c r="B605" s="118" t="s">
        <v>1708</v>
      </c>
      <c r="C605" s="213" t="s">
        <v>1731</v>
      </c>
      <c r="D605" s="214" t="s">
        <v>17</v>
      </c>
      <c r="E605" s="97">
        <v>1125.124</v>
      </c>
      <c r="F605" s="215"/>
      <c r="G605" s="170">
        <f t="shared" si="22"/>
        <v>0</v>
      </c>
      <c r="H605"/>
      <c r="I605"/>
      <c r="J605"/>
      <c r="K605"/>
      <c r="L605"/>
      <c r="M605"/>
      <c r="N605"/>
      <c r="O605"/>
      <c r="P605"/>
      <c r="Q605"/>
      <c r="R605"/>
      <c r="S605"/>
      <c r="T605"/>
      <c r="U605"/>
      <c r="V605"/>
      <c r="W605"/>
      <c r="X605"/>
    </row>
    <row r="606" spans="1:24" s="10" customFormat="1" x14ac:dyDescent="0.25">
      <c r="A606" s="172" t="s">
        <v>1762</v>
      </c>
      <c r="B606" s="118" t="s">
        <v>1709</v>
      </c>
      <c r="C606" s="213" t="s">
        <v>1732</v>
      </c>
      <c r="D606" s="214" t="s">
        <v>17</v>
      </c>
      <c r="E606" s="97">
        <v>1125.124</v>
      </c>
      <c r="F606" s="215"/>
      <c r="G606" s="170">
        <f t="shared" si="22"/>
        <v>0</v>
      </c>
      <c r="H606"/>
      <c r="I606"/>
      <c r="J606"/>
      <c r="K606"/>
      <c r="L606"/>
      <c r="M606"/>
      <c r="N606"/>
      <c r="O606"/>
      <c r="P606"/>
      <c r="Q606"/>
      <c r="R606"/>
      <c r="S606"/>
      <c r="T606"/>
      <c r="U606"/>
      <c r="V606"/>
      <c r="W606"/>
      <c r="X606"/>
    </row>
    <row r="607" spans="1:24" s="10" customFormat="1" x14ac:dyDescent="0.25">
      <c r="A607" s="172" t="s">
        <v>1763</v>
      </c>
      <c r="B607" s="118" t="s">
        <v>1710</v>
      </c>
      <c r="C607" s="213" t="s">
        <v>1733</v>
      </c>
      <c r="D607" s="214" t="s">
        <v>17</v>
      </c>
      <c r="E607" s="97">
        <v>1125.124</v>
      </c>
      <c r="F607" s="215"/>
      <c r="G607" s="170">
        <f t="shared" si="22"/>
        <v>0</v>
      </c>
      <c r="H607"/>
      <c r="I607"/>
      <c r="J607"/>
      <c r="K607"/>
      <c r="L607"/>
      <c r="M607"/>
      <c r="N607"/>
      <c r="O607"/>
      <c r="P607"/>
      <c r="Q607"/>
      <c r="R607"/>
      <c r="S607"/>
      <c r="T607"/>
      <c r="U607"/>
      <c r="V607"/>
      <c r="W607"/>
      <c r="X607"/>
    </row>
    <row r="608" spans="1:24" s="10" customFormat="1" x14ac:dyDescent="0.25">
      <c r="A608" s="172" t="s">
        <v>1764</v>
      </c>
      <c r="B608" s="118" t="s">
        <v>1711</v>
      </c>
      <c r="C608" s="213" t="s">
        <v>1734</v>
      </c>
      <c r="D608" s="214" t="s">
        <v>17</v>
      </c>
      <c r="E608" s="97">
        <v>247.28</v>
      </c>
      <c r="F608" s="215"/>
      <c r="G608" s="170">
        <f t="shared" si="22"/>
        <v>0</v>
      </c>
      <c r="H608"/>
      <c r="I608"/>
      <c r="J608"/>
      <c r="K608"/>
      <c r="L608"/>
      <c r="M608"/>
      <c r="N608"/>
      <c r="O608"/>
      <c r="P608"/>
      <c r="Q608"/>
      <c r="R608"/>
      <c r="S608"/>
      <c r="T608"/>
      <c r="U608"/>
      <c r="V608"/>
      <c r="W608"/>
      <c r="X608"/>
    </row>
    <row r="609" spans="1:24" s="10" customFormat="1" x14ac:dyDescent="0.25">
      <c r="A609" s="172" t="s">
        <v>1765</v>
      </c>
      <c r="B609" s="118" t="s">
        <v>1712</v>
      </c>
      <c r="C609" s="213" t="s">
        <v>1735</v>
      </c>
      <c r="D609" s="214" t="s">
        <v>17</v>
      </c>
      <c r="E609" s="97">
        <v>247.28</v>
      </c>
      <c r="F609" s="215"/>
      <c r="G609" s="170">
        <f t="shared" si="22"/>
        <v>0</v>
      </c>
      <c r="H609"/>
      <c r="I609"/>
      <c r="J609"/>
      <c r="K609"/>
      <c r="L609"/>
      <c r="M609"/>
      <c r="N609"/>
      <c r="O609"/>
      <c r="P609"/>
      <c r="Q609"/>
      <c r="R609"/>
      <c r="S609"/>
      <c r="T609"/>
      <c r="U609"/>
      <c r="V609"/>
      <c r="W609"/>
      <c r="X609"/>
    </row>
    <row r="610" spans="1:24" s="10" customFormat="1" x14ac:dyDescent="0.25">
      <c r="A610" s="172" t="s">
        <v>1766</v>
      </c>
      <c r="B610" s="118" t="s">
        <v>1713</v>
      </c>
      <c r="C610" s="213" t="s">
        <v>1736</v>
      </c>
      <c r="D610" s="214" t="s">
        <v>17</v>
      </c>
      <c r="E610" s="97">
        <v>247.28</v>
      </c>
      <c r="F610" s="215"/>
      <c r="G610" s="170">
        <f t="shared" si="22"/>
        <v>0</v>
      </c>
      <c r="H610"/>
      <c r="I610"/>
      <c r="J610"/>
      <c r="K610"/>
      <c r="L610"/>
      <c r="M610"/>
      <c r="N610"/>
      <c r="O610"/>
      <c r="P610"/>
      <c r="Q610"/>
      <c r="R610"/>
      <c r="S610"/>
      <c r="T610"/>
      <c r="U610"/>
      <c r="V610"/>
      <c r="W610"/>
      <c r="X610"/>
    </row>
    <row r="611" spans="1:24" s="10" customFormat="1" x14ac:dyDescent="0.25">
      <c r="A611" s="172" t="s">
        <v>1767</v>
      </c>
      <c r="B611" s="118" t="s">
        <v>1714</v>
      </c>
      <c r="C611" s="213" t="s">
        <v>1737</v>
      </c>
      <c r="D611" s="214" t="s">
        <v>17</v>
      </c>
      <c r="E611" s="97">
        <v>123.64</v>
      </c>
      <c r="F611" s="215"/>
      <c r="G611" s="170">
        <f t="shared" si="22"/>
        <v>0</v>
      </c>
      <c r="H611"/>
      <c r="I611"/>
      <c r="J611"/>
      <c r="K611"/>
      <c r="L611"/>
      <c r="M611"/>
      <c r="N611"/>
      <c r="O611"/>
      <c r="P611"/>
      <c r="Q611"/>
      <c r="R611"/>
      <c r="S611"/>
      <c r="T611"/>
      <c r="U611"/>
      <c r="V611"/>
      <c r="W611"/>
      <c r="X611"/>
    </row>
    <row r="612" spans="1:24" s="10" customFormat="1" x14ac:dyDescent="0.25">
      <c r="A612" s="172" t="s">
        <v>1768</v>
      </c>
      <c r="B612" s="118" t="s">
        <v>1715</v>
      </c>
      <c r="C612" s="213" t="s">
        <v>1738</v>
      </c>
      <c r="D612" s="214" t="s">
        <v>50</v>
      </c>
      <c r="E612" s="97">
        <v>3352.8287999999998</v>
      </c>
      <c r="F612" s="215"/>
      <c r="G612" s="170">
        <f t="shared" si="22"/>
        <v>0</v>
      </c>
      <c r="H612"/>
      <c r="I612"/>
      <c r="J612"/>
      <c r="K612"/>
      <c r="L612"/>
      <c r="M612"/>
      <c r="N612"/>
      <c r="O612"/>
      <c r="P612"/>
      <c r="Q612"/>
      <c r="R612"/>
      <c r="S612"/>
      <c r="T612"/>
      <c r="U612"/>
      <c r="V612"/>
      <c r="W612"/>
      <c r="X612"/>
    </row>
    <row r="613" spans="1:24" s="10" customFormat="1" x14ac:dyDescent="0.25">
      <c r="A613" s="172" t="s">
        <v>1769</v>
      </c>
      <c r="B613" s="118" t="s">
        <v>1716</v>
      </c>
      <c r="C613" s="213" t="s">
        <v>1739</v>
      </c>
      <c r="D613" s="214" t="s">
        <v>16</v>
      </c>
      <c r="E613" s="97">
        <v>385.61</v>
      </c>
      <c r="F613" s="215"/>
      <c r="G613" s="170">
        <f t="shared" si="22"/>
        <v>0</v>
      </c>
      <c r="H613"/>
      <c r="I613"/>
      <c r="J613"/>
      <c r="K613"/>
      <c r="L613"/>
      <c r="M613"/>
      <c r="N613"/>
      <c r="O613"/>
      <c r="P613"/>
      <c r="Q613"/>
      <c r="R613"/>
      <c r="S613"/>
      <c r="T613"/>
      <c r="U613"/>
      <c r="V613"/>
      <c r="W613"/>
      <c r="X613"/>
    </row>
    <row r="614" spans="1:24" s="10" customFormat="1" x14ac:dyDescent="0.25">
      <c r="A614" s="172" t="s">
        <v>1770</v>
      </c>
      <c r="B614" s="118" t="s">
        <v>1717</v>
      </c>
      <c r="C614" s="213" t="s">
        <v>1740</v>
      </c>
      <c r="D614" s="214" t="s">
        <v>16</v>
      </c>
      <c r="E614" s="97">
        <v>116.42999999999999</v>
      </c>
      <c r="F614" s="215"/>
      <c r="G614" s="170">
        <f t="shared" si="22"/>
        <v>0</v>
      </c>
      <c r="H614"/>
      <c r="I614"/>
      <c r="J614"/>
      <c r="K614"/>
      <c r="L614"/>
      <c r="M614"/>
      <c r="N614"/>
      <c r="O614"/>
      <c r="P614"/>
      <c r="Q614"/>
      <c r="R614"/>
      <c r="S614"/>
      <c r="T614"/>
      <c r="U614"/>
      <c r="V614"/>
      <c r="W614"/>
      <c r="X614"/>
    </row>
    <row r="615" spans="1:24" s="10" customFormat="1" ht="25.5" x14ac:dyDescent="0.25">
      <c r="A615" s="172" t="s">
        <v>1771</v>
      </c>
      <c r="B615" s="118" t="s">
        <v>1718</v>
      </c>
      <c r="C615" s="213" t="s">
        <v>1741</v>
      </c>
      <c r="D615" s="214" t="s">
        <v>17</v>
      </c>
      <c r="E615" s="97">
        <v>26.951999999999998</v>
      </c>
      <c r="F615" s="215"/>
      <c r="G615" s="170">
        <f t="shared" si="22"/>
        <v>0</v>
      </c>
      <c r="H615"/>
      <c r="I615"/>
      <c r="J615"/>
      <c r="K615"/>
      <c r="L615"/>
      <c r="M615"/>
      <c r="N615"/>
      <c r="O615"/>
      <c r="P615"/>
      <c r="Q615"/>
      <c r="R615"/>
      <c r="S615"/>
      <c r="T615"/>
      <c r="U615"/>
      <c r="V615"/>
      <c r="W615"/>
      <c r="X615"/>
    </row>
    <row r="616" spans="1:24" s="10" customFormat="1" ht="25.5" x14ac:dyDescent="0.25">
      <c r="A616" s="172" t="s">
        <v>1772</v>
      </c>
      <c r="B616" s="118" t="s">
        <v>1719</v>
      </c>
      <c r="C616" s="213" t="s">
        <v>1742</v>
      </c>
      <c r="D616" s="214" t="s">
        <v>17</v>
      </c>
      <c r="E616" s="97">
        <v>67.38</v>
      </c>
      <c r="F616" s="215"/>
      <c r="G616" s="170">
        <f t="shared" si="22"/>
        <v>0</v>
      </c>
      <c r="H616"/>
      <c r="I616"/>
      <c r="J616"/>
      <c r="K616"/>
      <c r="L616"/>
      <c r="M616"/>
      <c r="N616"/>
      <c r="O616"/>
      <c r="P616"/>
      <c r="Q616"/>
      <c r="R616"/>
      <c r="S616"/>
      <c r="T616"/>
      <c r="U616"/>
      <c r="V616"/>
      <c r="W616"/>
      <c r="X616"/>
    </row>
    <row r="617" spans="1:24" s="10" customFormat="1" ht="25.5" x14ac:dyDescent="0.25">
      <c r="A617" s="172" t="s">
        <v>1773</v>
      </c>
      <c r="B617" s="118" t="s">
        <v>1720</v>
      </c>
      <c r="C617" s="213" t="s">
        <v>1743</v>
      </c>
      <c r="D617" s="214" t="s">
        <v>0</v>
      </c>
      <c r="E617" s="97">
        <v>10</v>
      </c>
      <c r="F617" s="215"/>
      <c r="G617" s="170">
        <f t="shared" si="22"/>
        <v>0</v>
      </c>
      <c r="H617"/>
      <c r="I617"/>
      <c r="J617"/>
      <c r="K617"/>
      <c r="L617"/>
      <c r="M617"/>
      <c r="N617"/>
      <c r="O617"/>
      <c r="P617"/>
      <c r="Q617"/>
      <c r="R617"/>
      <c r="S617"/>
      <c r="T617"/>
      <c r="U617"/>
      <c r="V617"/>
      <c r="W617"/>
      <c r="X617"/>
    </row>
    <row r="618" spans="1:24" s="10" customFormat="1" x14ac:dyDescent="0.25">
      <c r="A618" s="172" t="s">
        <v>1774</v>
      </c>
      <c r="B618" s="118" t="s">
        <v>1721</v>
      </c>
      <c r="C618" s="213" t="s">
        <v>1744</v>
      </c>
      <c r="D618" s="214" t="s">
        <v>0</v>
      </c>
      <c r="E618" s="97">
        <v>25</v>
      </c>
      <c r="F618" s="215"/>
      <c r="G618" s="170">
        <f t="shared" si="22"/>
        <v>0</v>
      </c>
      <c r="H618"/>
      <c r="I618"/>
      <c r="J618"/>
      <c r="K618"/>
      <c r="L618"/>
      <c r="M618"/>
      <c r="N618"/>
      <c r="O618"/>
      <c r="P618"/>
      <c r="Q618"/>
      <c r="R618"/>
      <c r="S618"/>
      <c r="T618"/>
      <c r="U618"/>
      <c r="V618"/>
      <c r="W618"/>
      <c r="X618"/>
    </row>
    <row r="619" spans="1:24" s="10" customFormat="1" x14ac:dyDescent="0.25">
      <c r="A619" s="172" t="s">
        <v>1775</v>
      </c>
      <c r="B619" s="118" t="s">
        <v>1722</v>
      </c>
      <c r="C619" s="213" t="s">
        <v>1745</v>
      </c>
      <c r="D619" s="214" t="s">
        <v>0</v>
      </c>
      <c r="E619" s="97">
        <v>30</v>
      </c>
      <c r="F619" s="215"/>
      <c r="G619" s="170">
        <f t="shared" si="22"/>
        <v>0</v>
      </c>
      <c r="H619"/>
      <c r="I619"/>
      <c r="J619"/>
      <c r="K619"/>
      <c r="L619"/>
      <c r="M619"/>
      <c r="N619"/>
      <c r="O619"/>
      <c r="P619"/>
      <c r="Q619"/>
      <c r="R619"/>
      <c r="S619"/>
      <c r="T619"/>
      <c r="U619"/>
      <c r="V619"/>
      <c r="W619"/>
      <c r="X619"/>
    </row>
    <row r="620" spans="1:24" s="10" customFormat="1" x14ac:dyDescent="0.25">
      <c r="A620" s="172" t="s">
        <v>1776</v>
      </c>
      <c r="B620" s="118" t="s">
        <v>1723</v>
      </c>
      <c r="C620" s="213" t="s">
        <v>1746</v>
      </c>
      <c r="D620" s="214" t="s">
        <v>0</v>
      </c>
      <c r="E620" s="97">
        <v>12</v>
      </c>
      <c r="F620" s="215"/>
      <c r="G620" s="170">
        <f t="shared" si="22"/>
        <v>0</v>
      </c>
      <c r="H620"/>
      <c r="I620"/>
      <c r="J620"/>
      <c r="K620"/>
      <c r="L620"/>
      <c r="M620"/>
      <c r="N620"/>
      <c r="O620"/>
      <c r="P620"/>
      <c r="Q620"/>
      <c r="R620"/>
      <c r="S620"/>
      <c r="T620"/>
      <c r="U620"/>
      <c r="V620"/>
      <c r="W620"/>
      <c r="X620"/>
    </row>
    <row r="621" spans="1:24" s="10" customFormat="1" ht="25.5" x14ac:dyDescent="0.25">
      <c r="A621" s="172" t="s">
        <v>1777</v>
      </c>
      <c r="B621" s="118" t="s">
        <v>1724</v>
      </c>
      <c r="C621" s="213" t="s">
        <v>1747</v>
      </c>
      <c r="D621" s="214" t="s">
        <v>0</v>
      </c>
      <c r="E621" s="97">
        <v>30</v>
      </c>
      <c r="F621" s="215"/>
      <c r="G621" s="170">
        <f t="shared" si="22"/>
        <v>0</v>
      </c>
      <c r="H621"/>
      <c r="I621"/>
      <c r="J621"/>
      <c r="K621"/>
      <c r="L621"/>
      <c r="M621"/>
      <c r="N621"/>
      <c r="O621"/>
      <c r="P621"/>
      <c r="Q621"/>
      <c r="R621"/>
      <c r="S621"/>
      <c r="T621"/>
      <c r="U621"/>
      <c r="V621"/>
      <c r="W621"/>
      <c r="X621"/>
    </row>
    <row r="622" spans="1:24" s="10" customFormat="1" x14ac:dyDescent="0.25">
      <c r="A622" s="172" t="s">
        <v>1778</v>
      </c>
      <c r="B622" s="118" t="s">
        <v>1725</v>
      </c>
      <c r="C622" s="213" t="s">
        <v>1748</v>
      </c>
      <c r="D622" s="214" t="s">
        <v>16</v>
      </c>
      <c r="E622" s="97">
        <v>436.05</v>
      </c>
      <c r="F622" s="215"/>
      <c r="G622" s="170">
        <f t="shared" si="22"/>
        <v>0</v>
      </c>
      <c r="H622"/>
      <c r="I622"/>
      <c r="J622"/>
      <c r="K622"/>
      <c r="L622"/>
      <c r="M622"/>
      <c r="N622"/>
      <c r="O622"/>
      <c r="P622"/>
      <c r="Q622"/>
      <c r="R622"/>
      <c r="S622"/>
      <c r="T622"/>
      <c r="U622"/>
      <c r="V622"/>
      <c r="W622"/>
      <c r="X622"/>
    </row>
    <row r="623" spans="1:24" s="10" customFormat="1" x14ac:dyDescent="0.25">
      <c r="A623" s="172" t="s">
        <v>1779</v>
      </c>
      <c r="B623" s="118" t="s">
        <v>1726</v>
      </c>
      <c r="C623" s="213" t="s">
        <v>1749</v>
      </c>
      <c r="D623" s="214" t="s">
        <v>16</v>
      </c>
      <c r="E623" s="97">
        <v>379.14</v>
      </c>
      <c r="F623" s="215"/>
      <c r="G623" s="170">
        <f t="shared" si="22"/>
        <v>0</v>
      </c>
      <c r="H623"/>
      <c r="I623"/>
      <c r="J623"/>
      <c r="K623"/>
      <c r="L623"/>
      <c r="M623"/>
      <c r="N623"/>
      <c r="O623"/>
      <c r="P623"/>
      <c r="Q623"/>
      <c r="R623"/>
      <c r="S623"/>
      <c r="T623"/>
      <c r="U623"/>
      <c r="V623"/>
      <c r="W623"/>
      <c r="X623"/>
    </row>
    <row r="624" spans="1:24" s="10" customFormat="1" x14ac:dyDescent="0.25">
      <c r="A624" s="172"/>
      <c r="B624" s="118"/>
      <c r="C624" s="95"/>
      <c r="D624" s="92"/>
      <c r="E624" s="97"/>
      <c r="F624" s="215"/>
      <c r="G624" s="170"/>
      <c r="H624"/>
      <c r="I624"/>
      <c r="J624"/>
      <c r="K624"/>
      <c r="L624"/>
      <c r="M624"/>
      <c r="N624"/>
      <c r="O624"/>
      <c r="P624"/>
      <c r="Q624"/>
      <c r="R624"/>
      <c r="S624"/>
      <c r="T624"/>
      <c r="U624"/>
      <c r="V624"/>
      <c r="W624"/>
      <c r="X624"/>
    </row>
    <row r="625" spans="1:24" s="10" customFormat="1" x14ac:dyDescent="0.25">
      <c r="A625" s="256"/>
      <c r="B625" s="257"/>
      <c r="C625" s="258" t="s">
        <v>1573</v>
      </c>
      <c r="D625" s="257"/>
      <c r="E625" s="259"/>
      <c r="F625" s="259"/>
      <c r="G625" s="260">
        <f>SUM(G11:G624)/2</f>
        <v>0</v>
      </c>
      <c r="H625"/>
      <c r="I625"/>
      <c r="J625"/>
      <c r="K625"/>
      <c r="L625"/>
      <c r="M625"/>
      <c r="N625"/>
      <c r="O625"/>
      <c r="P625"/>
      <c r="Q625"/>
      <c r="R625"/>
      <c r="S625"/>
      <c r="T625"/>
      <c r="U625"/>
      <c r="V625"/>
      <c r="W625"/>
      <c r="X625"/>
    </row>
    <row r="626" spans="1:24" s="10" customFormat="1" x14ac:dyDescent="0.25">
      <c r="A626" s="261"/>
      <c r="B626" s="262"/>
      <c r="C626" s="263" t="s">
        <v>1045</v>
      </c>
      <c r="D626" s="264"/>
      <c r="E626" s="265"/>
      <c r="F626" s="265"/>
      <c r="G626" s="266">
        <f>ROUND(G625*D626,2)</f>
        <v>0</v>
      </c>
      <c r="H626"/>
      <c r="I626"/>
      <c r="J626"/>
      <c r="K626"/>
      <c r="L626"/>
      <c r="M626"/>
      <c r="N626"/>
      <c r="O626"/>
      <c r="P626"/>
      <c r="Q626"/>
      <c r="R626"/>
      <c r="S626"/>
      <c r="T626"/>
      <c r="U626"/>
      <c r="V626"/>
      <c r="W626"/>
      <c r="X626"/>
    </row>
    <row r="627" spans="1:24" s="10" customFormat="1" x14ac:dyDescent="0.25">
      <c r="A627" s="256"/>
      <c r="B627" s="257"/>
      <c r="C627" s="258" t="s">
        <v>1574</v>
      </c>
      <c r="D627" s="257"/>
      <c r="E627" s="259"/>
      <c r="F627" s="259"/>
      <c r="G627" s="260">
        <f>SUM(G625:G626)</f>
        <v>0</v>
      </c>
      <c r="H627"/>
      <c r="I627"/>
      <c r="J627"/>
      <c r="K627"/>
      <c r="L627"/>
      <c r="M627"/>
      <c r="N627"/>
      <c r="O627"/>
      <c r="P627"/>
      <c r="Q627"/>
      <c r="R627"/>
      <c r="S627"/>
      <c r="T627"/>
      <c r="U627"/>
      <c r="V627"/>
      <c r="W627"/>
      <c r="X627"/>
    </row>
    <row r="628" spans="1:24" s="10" customFormat="1" ht="15.75" thickBot="1" x14ac:dyDescent="0.3">
      <c r="A628" s="267"/>
      <c r="B628" s="268"/>
      <c r="C628" s="269"/>
      <c r="D628" s="270"/>
      <c r="E628" s="271"/>
      <c r="F628" s="272"/>
      <c r="G628" s="273"/>
      <c r="H628"/>
      <c r="I628"/>
      <c r="J628"/>
      <c r="K628"/>
      <c r="L628"/>
      <c r="M628"/>
      <c r="N628"/>
      <c r="O628"/>
      <c r="P628"/>
      <c r="Q628"/>
      <c r="R628"/>
      <c r="S628"/>
      <c r="T628"/>
      <c r="U628"/>
      <c r="V628"/>
      <c r="W628"/>
      <c r="X628"/>
    </row>
    <row r="629" spans="1:24" s="10" customFormat="1" ht="15.75" thickBot="1" x14ac:dyDescent="0.3">
      <c r="A629" s="204" t="s">
        <v>1702</v>
      </c>
      <c r="B629" s="121"/>
      <c r="C629" s="121" t="s">
        <v>1790</v>
      </c>
      <c r="D629" s="121"/>
      <c r="E629" s="129"/>
      <c r="F629" s="122"/>
      <c r="G629" s="130">
        <f>SUM(G630:G632)</f>
        <v>0</v>
      </c>
      <c r="H629"/>
      <c r="I629"/>
      <c r="J629"/>
      <c r="K629"/>
      <c r="L629"/>
      <c r="M629"/>
      <c r="N629"/>
      <c r="O629"/>
      <c r="P629"/>
      <c r="Q629"/>
      <c r="R629"/>
      <c r="S629"/>
      <c r="T629"/>
      <c r="U629"/>
      <c r="V629"/>
      <c r="W629"/>
      <c r="X629"/>
    </row>
    <row r="630" spans="1:24" s="10" customFormat="1" ht="25.5" x14ac:dyDescent="0.25">
      <c r="A630" s="172" t="s">
        <v>1806</v>
      </c>
      <c r="B630" s="118" t="s">
        <v>1693</v>
      </c>
      <c r="C630" s="95" t="s">
        <v>1129</v>
      </c>
      <c r="D630" s="92" t="s">
        <v>922</v>
      </c>
      <c r="E630" s="97">
        <v>1</v>
      </c>
      <c r="F630" s="103"/>
      <c r="G630" s="170"/>
      <c r="H630"/>
      <c r="I630"/>
      <c r="J630"/>
      <c r="K630"/>
      <c r="L630"/>
      <c r="M630"/>
      <c r="N630"/>
      <c r="O630"/>
      <c r="P630"/>
      <c r="Q630"/>
      <c r="R630"/>
      <c r="S630"/>
      <c r="T630"/>
      <c r="U630"/>
      <c r="V630"/>
      <c r="W630"/>
      <c r="X630"/>
    </row>
    <row r="631" spans="1:24" s="10" customFormat="1" ht="25.5" x14ac:dyDescent="0.25">
      <c r="A631" s="172" t="s">
        <v>1807</v>
      </c>
      <c r="B631" s="118" t="s">
        <v>1700</v>
      </c>
      <c r="C631" s="95" t="s">
        <v>1141</v>
      </c>
      <c r="D631" s="92" t="s">
        <v>1142</v>
      </c>
      <c r="E631" s="97">
        <v>2</v>
      </c>
      <c r="F631" s="103"/>
      <c r="G631" s="170"/>
      <c r="H631"/>
      <c r="I631"/>
      <c r="J631"/>
      <c r="K631"/>
      <c r="L631"/>
      <c r="M631"/>
      <c r="N631"/>
      <c r="O631"/>
      <c r="P631"/>
      <c r="Q631"/>
      <c r="R631"/>
      <c r="S631"/>
      <c r="T631"/>
      <c r="U631"/>
      <c r="V631"/>
      <c r="W631"/>
      <c r="X631"/>
    </row>
    <row r="632" spans="1:24" s="10" customFormat="1" ht="38.25" x14ac:dyDescent="0.25">
      <c r="A632" s="172" t="s">
        <v>1808</v>
      </c>
      <c r="B632" s="118" t="s">
        <v>1701</v>
      </c>
      <c r="C632" s="95" t="s">
        <v>1455</v>
      </c>
      <c r="D632" s="92" t="s">
        <v>922</v>
      </c>
      <c r="E632" s="97">
        <v>1</v>
      </c>
      <c r="F632" s="97"/>
      <c r="G632" s="170"/>
      <c r="H632"/>
      <c r="I632"/>
      <c r="J632"/>
      <c r="K632"/>
      <c r="L632"/>
      <c r="M632"/>
      <c r="N632"/>
      <c r="O632"/>
      <c r="P632"/>
      <c r="Q632"/>
      <c r="R632"/>
      <c r="S632"/>
      <c r="T632"/>
      <c r="U632"/>
      <c r="V632"/>
      <c r="W632"/>
      <c r="X632"/>
    </row>
    <row r="633" spans="1:24" s="10" customFormat="1" x14ac:dyDescent="0.25">
      <c r="A633" s="251"/>
      <c r="B633" s="252"/>
      <c r="C633" s="119"/>
      <c r="D633" s="253"/>
      <c r="E633" s="254"/>
      <c r="F633" s="254"/>
      <c r="G633" s="255"/>
      <c r="H633"/>
      <c r="I633"/>
      <c r="J633"/>
      <c r="K633"/>
      <c r="L633"/>
      <c r="M633"/>
      <c r="N633"/>
      <c r="O633"/>
      <c r="P633"/>
      <c r="Q633"/>
      <c r="R633"/>
      <c r="S633"/>
      <c r="T633"/>
      <c r="U633"/>
      <c r="V633"/>
      <c r="W633"/>
      <c r="X633"/>
    </row>
    <row r="634" spans="1:24" s="10" customFormat="1" x14ac:dyDescent="0.25">
      <c r="A634" s="256"/>
      <c r="B634" s="257"/>
      <c r="C634" s="258" t="s">
        <v>1573</v>
      </c>
      <c r="D634" s="257"/>
      <c r="E634" s="259"/>
      <c r="F634" s="259"/>
      <c r="G634" s="260">
        <f>SUM(G629:G633)/2</f>
        <v>0</v>
      </c>
      <c r="H634"/>
      <c r="I634"/>
      <c r="J634"/>
      <c r="K634"/>
      <c r="L634"/>
      <c r="M634"/>
      <c r="N634"/>
      <c r="O634"/>
      <c r="P634"/>
      <c r="Q634"/>
      <c r="R634"/>
      <c r="S634"/>
      <c r="T634"/>
      <c r="U634"/>
      <c r="V634"/>
      <c r="W634"/>
      <c r="X634"/>
    </row>
    <row r="635" spans="1:24" s="10" customFormat="1" x14ac:dyDescent="0.25">
      <c r="A635" s="261"/>
      <c r="B635" s="262"/>
      <c r="C635" s="263" t="s">
        <v>1045</v>
      </c>
      <c r="D635" s="264"/>
      <c r="E635" s="265"/>
      <c r="F635" s="265"/>
      <c r="G635" s="266">
        <f>ROUND(G634*D635,2)</f>
        <v>0</v>
      </c>
      <c r="H635"/>
      <c r="I635"/>
      <c r="J635"/>
      <c r="K635"/>
      <c r="L635"/>
      <c r="M635"/>
      <c r="N635"/>
      <c r="O635"/>
      <c r="P635"/>
      <c r="Q635"/>
      <c r="R635"/>
      <c r="S635"/>
      <c r="T635"/>
      <c r="U635"/>
      <c r="V635"/>
      <c r="W635"/>
      <c r="X635"/>
    </row>
    <row r="636" spans="1:24" s="10" customFormat="1" x14ac:dyDescent="0.25">
      <c r="A636" s="256"/>
      <c r="B636" s="257"/>
      <c r="C636" s="258" t="s">
        <v>1574</v>
      </c>
      <c r="D636" s="257"/>
      <c r="E636" s="259"/>
      <c r="F636" s="259"/>
      <c r="G636" s="260">
        <f>SUM(G634:G635)</f>
        <v>0</v>
      </c>
      <c r="H636"/>
      <c r="I636"/>
      <c r="J636"/>
      <c r="K636"/>
      <c r="L636"/>
      <c r="M636"/>
      <c r="N636"/>
      <c r="O636"/>
      <c r="P636"/>
      <c r="Q636"/>
      <c r="R636"/>
      <c r="S636"/>
      <c r="T636"/>
      <c r="U636"/>
      <c r="V636"/>
      <c r="W636"/>
      <c r="X636"/>
    </row>
    <row r="637" spans="1:24" ht="15.75" thickBot="1" x14ac:dyDescent="0.3"/>
    <row r="638" spans="1:24" s="10" customFormat="1" ht="15.75" thickBot="1" x14ac:dyDescent="0.3">
      <c r="A638" s="120" t="s">
        <v>1788</v>
      </c>
      <c r="B638" s="121"/>
      <c r="C638" s="121" t="s">
        <v>1038</v>
      </c>
      <c r="D638" s="121"/>
      <c r="E638" s="129"/>
      <c r="F638" s="122"/>
      <c r="G638" s="130">
        <f>G639</f>
        <v>0</v>
      </c>
      <c r="H638"/>
      <c r="I638"/>
      <c r="J638"/>
      <c r="K638"/>
      <c r="L638"/>
      <c r="M638"/>
      <c r="N638"/>
      <c r="O638"/>
      <c r="P638"/>
      <c r="Q638"/>
      <c r="R638"/>
      <c r="S638"/>
      <c r="T638"/>
      <c r="U638"/>
      <c r="V638"/>
      <c r="W638"/>
      <c r="X638"/>
    </row>
    <row r="639" spans="1:24" s="10" customFormat="1" x14ac:dyDescent="0.25">
      <c r="A639" s="274" t="s">
        <v>1809</v>
      </c>
      <c r="B639" s="275"/>
      <c r="C639" s="276" t="s">
        <v>1039</v>
      </c>
      <c r="D639" s="277" t="s">
        <v>862</v>
      </c>
      <c r="E639" s="278">
        <v>1</v>
      </c>
      <c r="F639" s="278"/>
      <c r="G639" s="198">
        <f>ROUND(E639*F639,2)</f>
        <v>0</v>
      </c>
      <c r="H639"/>
      <c r="I639"/>
      <c r="J639"/>
      <c r="K639"/>
      <c r="L639"/>
      <c r="M639"/>
      <c r="N639"/>
      <c r="O639"/>
      <c r="P639"/>
      <c r="Q639"/>
      <c r="R639"/>
      <c r="S639"/>
      <c r="T639"/>
      <c r="U639"/>
      <c r="V639"/>
      <c r="W639"/>
      <c r="X639"/>
    </row>
    <row r="640" spans="1:24" s="10" customFormat="1" ht="16.5" thickBot="1" x14ac:dyDescent="0.3">
      <c r="A640" s="279"/>
      <c r="B640" s="280"/>
      <c r="C640" s="281"/>
      <c r="D640" s="282"/>
      <c r="E640" s="271"/>
      <c r="F640" s="271"/>
      <c r="G640" s="273"/>
      <c r="H640"/>
      <c r="I640"/>
      <c r="J640"/>
      <c r="K640"/>
      <c r="L640"/>
      <c r="M640"/>
      <c r="N640"/>
      <c r="O640"/>
      <c r="P640"/>
      <c r="Q640"/>
      <c r="R640"/>
      <c r="S640"/>
      <c r="T640"/>
      <c r="U640"/>
      <c r="V640"/>
      <c r="W640"/>
      <c r="X640"/>
    </row>
    <row r="641" spans="1:8" ht="15.75" thickBot="1" x14ac:dyDescent="0.3">
      <c r="A641" s="313" t="s">
        <v>834</v>
      </c>
      <c r="B641" s="314"/>
      <c r="C641" s="314"/>
      <c r="D641" s="314"/>
      <c r="E641" s="314"/>
      <c r="F641" s="314"/>
      <c r="G641" s="131">
        <f>G638+G627+G636</f>
        <v>0</v>
      </c>
      <c r="H641" s="291"/>
    </row>
    <row r="642" spans="1:8" x14ac:dyDescent="0.25">
      <c r="G642" s="132"/>
    </row>
    <row r="643" spans="1:8" x14ac:dyDescent="0.25">
      <c r="E643" s="18"/>
      <c r="F643" s="17"/>
      <c r="G643" s="133"/>
    </row>
    <row r="644" spans="1:8" x14ac:dyDescent="0.25">
      <c r="A644" s="79"/>
      <c r="E644" s="18"/>
      <c r="F644" s="17"/>
      <c r="G644" s="133"/>
    </row>
    <row r="645" spans="1:8" x14ac:dyDescent="0.25">
      <c r="A645" s="79"/>
      <c r="E645" s="18"/>
      <c r="F645" s="18"/>
    </row>
    <row r="646" spans="1:8" x14ac:dyDescent="0.25">
      <c r="A646" s="79"/>
      <c r="F646" s="19"/>
      <c r="G646" s="18"/>
    </row>
  </sheetData>
  <mergeCells count="13">
    <mergeCell ref="A2:G2"/>
    <mergeCell ref="G8:G9"/>
    <mergeCell ref="A641:F641"/>
    <mergeCell ref="C6:F6"/>
    <mergeCell ref="A7:G7"/>
    <mergeCell ref="A8:A9"/>
    <mergeCell ref="B8:B9"/>
    <mergeCell ref="C8:C9"/>
    <mergeCell ref="D8:D9"/>
    <mergeCell ref="E8:E9"/>
    <mergeCell ref="F8:F9"/>
    <mergeCell ref="B5:G5"/>
    <mergeCell ref="B3:G3"/>
  </mergeCells>
  <phoneticPr fontId="24" type="noConversion"/>
  <printOptions horizontalCentered="1" verticalCentered="1"/>
  <pageMargins left="0.74803149606299213" right="0.19685039370078741" top="0.74803149606299213" bottom="0.78740157480314965" header="1.299212598425197" footer="0.51181102362204722"/>
  <pageSetup paperSize="9" scale="70" orientation="portrait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63"/>
  <sheetViews>
    <sheetView view="pageBreakPreview" zoomScale="80" zoomScaleNormal="85" zoomScaleSheetLayoutView="80" workbookViewId="0">
      <selection activeCell="I18" sqref="I18"/>
    </sheetView>
  </sheetViews>
  <sheetFormatPr defaultRowHeight="15" x14ac:dyDescent="0.25"/>
  <cols>
    <col min="1" max="1" width="20.28515625" style="39" customWidth="1"/>
    <col min="2" max="2" width="72.140625" style="21" customWidth="1"/>
    <col min="3" max="3" width="20" style="21" customWidth="1"/>
    <col min="4" max="4" width="20.42578125" style="21" customWidth="1"/>
    <col min="5" max="5" width="21" customWidth="1"/>
    <col min="6" max="6" width="14.28515625" customWidth="1"/>
    <col min="7" max="7" width="14.5703125" style="21" customWidth="1"/>
    <col min="8" max="256" width="9.140625" style="21"/>
    <col min="257" max="257" width="14.28515625" style="21" customWidth="1"/>
    <col min="258" max="258" width="72.140625" style="21" customWidth="1"/>
    <col min="259" max="259" width="20" style="21" customWidth="1"/>
    <col min="260" max="260" width="20.42578125" style="21" customWidth="1"/>
    <col min="261" max="261" width="21" style="21" customWidth="1"/>
    <col min="262" max="262" width="14.28515625" style="21" customWidth="1"/>
    <col min="263" max="263" width="14.5703125" style="21" customWidth="1"/>
    <col min="264" max="512" width="9.140625" style="21"/>
    <col min="513" max="513" width="14.28515625" style="21" customWidth="1"/>
    <col min="514" max="514" width="72.140625" style="21" customWidth="1"/>
    <col min="515" max="515" width="20" style="21" customWidth="1"/>
    <col min="516" max="516" width="20.42578125" style="21" customWidth="1"/>
    <col min="517" max="517" width="21" style="21" customWidth="1"/>
    <col min="518" max="518" width="14.28515625" style="21" customWidth="1"/>
    <col min="519" max="519" width="14.5703125" style="21" customWidth="1"/>
    <col min="520" max="768" width="9.140625" style="21"/>
    <col min="769" max="769" width="14.28515625" style="21" customWidth="1"/>
    <col min="770" max="770" width="72.140625" style="21" customWidth="1"/>
    <col min="771" max="771" width="20" style="21" customWidth="1"/>
    <col min="772" max="772" width="20.42578125" style="21" customWidth="1"/>
    <col min="773" max="773" width="21" style="21" customWidth="1"/>
    <col min="774" max="774" width="14.28515625" style="21" customWidth="1"/>
    <col min="775" max="775" width="14.5703125" style="21" customWidth="1"/>
    <col min="776" max="1024" width="9.140625" style="21"/>
    <col min="1025" max="1025" width="14.28515625" style="21" customWidth="1"/>
    <col min="1026" max="1026" width="72.140625" style="21" customWidth="1"/>
    <col min="1027" max="1027" width="20" style="21" customWidth="1"/>
    <col min="1028" max="1028" width="20.42578125" style="21" customWidth="1"/>
    <col min="1029" max="1029" width="21" style="21" customWidth="1"/>
    <col min="1030" max="1030" width="14.28515625" style="21" customWidth="1"/>
    <col min="1031" max="1031" width="14.5703125" style="21" customWidth="1"/>
    <col min="1032" max="1280" width="9.140625" style="21"/>
    <col min="1281" max="1281" width="14.28515625" style="21" customWidth="1"/>
    <col min="1282" max="1282" width="72.140625" style="21" customWidth="1"/>
    <col min="1283" max="1283" width="20" style="21" customWidth="1"/>
    <col min="1284" max="1284" width="20.42578125" style="21" customWidth="1"/>
    <col min="1285" max="1285" width="21" style="21" customWidth="1"/>
    <col min="1286" max="1286" width="14.28515625" style="21" customWidth="1"/>
    <col min="1287" max="1287" width="14.5703125" style="21" customWidth="1"/>
    <col min="1288" max="1536" width="9.140625" style="21"/>
    <col min="1537" max="1537" width="14.28515625" style="21" customWidth="1"/>
    <col min="1538" max="1538" width="72.140625" style="21" customWidth="1"/>
    <col min="1539" max="1539" width="20" style="21" customWidth="1"/>
    <col min="1540" max="1540" width="20.42578125" style="21" customWidth="1"/>
    <col min="1541" max="1541" width="21" style="21" customWidth="1"/>
    <col min="1542" max="1542" width="14.28515625" style="21" customWidth="1"/>
    <col min="1543" max="1543" width="14.5703125" style="21" customWidth="1"/>
    <col min="1544" max="1792" width="9.140625" style="21"/>
    <col min="1793" max="1793" width="14.28515625" style="21" customWidth="1"/>
    <col min="1794" max="1794" width="72.140625" style="21" customWidth="1"/>
    <col min="1795" max="1795" width="20" style="21" customWidth="1"/>
    <col min="1796" max="1796" width="20.42578125" style="21" customWidth="1"/>
    <col min="1797" max="1797" width="21" style="21" customWidth="1"/>
    <col min="1798" max="1798" width="14.28515625" style="21" customWidth="1"/>
    <col min="1799" max="1799" width="14.5703125" style="21" customWidth="1"/>
    <col min="1800" max="2048" width="9.140625" style="21"/>
    <col min="2049" max="2049" width="14.28515625" style="21" customWidth="1"/>
    <col min="2050" max="2050" width="72.140625" style="21" customWidth="1"/>
    <col min="2051" max="2051" width="20" style="21" customWidth="1"/>
    <col min="2052" max="2052" width="20.42578125" style="21" customWidth="1"/>
    <col min="2053" max="2053" width="21" style="21" customWidth="1"/>
    <col min="2054" max="2054" width="14.28515625" style="21" customWidth="1"/>
    <col min="2055" max="2055" width="14.5703125" style="21" customWidth="1"/>
    <col min="2056" max="2304" width="9.140625" style="21"/>
    <col min="2305" max="2305" width="14.28515625" style="21" customWidth="1"/>
    <col min="2306" max="2306" width="72.140625" style="21" customWidth="1"/>
    <col min="2307" max="2307" width="20" style="21" customWidth="1"/>
    <col min="2308" max="2308" width="20.42578125" style="21" customWidth="1"/>
    <col min="2309" max="2309" width="21" style="21" customWidth="1"/>
    <col min="2310" max="2310" width="14.28515625" style="21" customWidth="1"/>
    <col min="2311" max="2311" width="14.5703125" style="21" customWidth="1"/>
    <col min="2312" max="2560" width="9.140625" style="21"/>
    <col min="2561" max="2561" width="14.28515625" style="21" customWidth="1"/>
    <col min="2562" max="2562" width="72.140625" style="21" customWidth="1"/>
    <col min="2563" max="2563" width="20" style="21" customWidth="1"/>
    <col min="2564" max="2564" width="20.42578125" style="21" customWidth="1"/>
    <col min="2565" max="2565" width="21" style="21" customWidth="1"/>
    <col min="2566" max="2566" width="14.28515625" style="21" customWidth="1"/>
    <col min="2567" max="2567" width="14.5703125" style="21" customWidth="1"/>
    <col min="2568" max="2816" width="9.140625" style="21"/>
    <col min="2817" max="2817" width="14.28515625" style="21" customWidth="1"/>
    <col min="2818" max="2818" width="72.140625" style="21" customWidth="1"/>
    <col min="2819" max="2819" width="20" style="21" customWidth="1"/>
    <col min="2820" max="2820" width="20.42578125" style="21" customWidth="1"/>
    <col min="2821" max="2821" width="21" style="21" customWidth="1"/>
    <col min="2822" max="2822" width="14.28515625" style="21" customWidth="1"/>
    <col min="2823" max="2823" width="14.5703125" style="21" customWidth="1"/>
    <col min="2824" max="3072" width="9.140625" style="21"/>
    <col min="3073" max="3073" width="14.28515625" style="21" customWidth="1"/>
    <col min="3074" max="3074" width="72.140625" style="21" customWidth="1"/>
    <col min="3075" max="3075" width="20" style="21" customWidth="1"/>
    <col min="3076" max="3076" width="20.42578125" style="21" customWidth="1"/>
    <col min="3077" max="3077" width="21" style="21" customWidth="1"/>
    <col min="3078" max="3078" width="14.28515625" style="21" customWidth="1"/>
    <col min="3079" max="3079" width="14.5703125" style="21" customWidth="1"/>
    <col min="3080" max="3328" width="9.140625" style="21"/>
    <col min="3329" max="3329" width="14.28515625" style="21" customWidth="1"/>
    <col min="3330" max="3330" width="72.140625" style="21" customWidth="1"/>
    <col min="3331" max="3331" width="20" style="21" customWidth="1"/>
    <col min="3332" max="3332" width="20.42578125" style="21" customWidth="1"/>
    <col min="3333" max="3333" width="21" style="21" customWidth="1"/>
    <col min="3334" max="3334" width="14.28515625" style="21" customWidth="1"/>
    <col min="3335" max="3335" width="14.5703125" style="21" customWidth="1"/>
    <col min="3336" max="3584" width="9.140625" style="21"/>
    <col min="3585" max="3585" width="14.28515625" style="21" customWidth="1"/>
    <col min="3586" max="3586" width="72.140625" style="21" customWidth="1"/>
    <col min="3587" max="3587" width="20" style="21" customWidth="1"/>
    <col min="3588" max="3588" width="20.42578125" style="21" customWidth="1"/>
    <col min="3589" max="3589" width="21" style="21" customWidth="1"/>
    <col min="3590" max="3590" width="14.28515625" style="21" customWidth="1"/>
    <col min="3591" max="3591" width="14.5703125" style="21" customWidth="1"/>
    <col min="3592" max="3840" width="9.140625" style="21"/>
    <col min="3841" max="3841" width="14.28515625" style="21" customWidth="1"/>
    <col min="3842" max="3842" width="72.140625" style="21" customWidth="1"/>
    <col min="3843" max="3843" width="20" style="21" customWidth="1"/>
    <col min="3844" max="3844" width="20.42578125" style="21" customWidth="1"/>
    <col min="3845" max="3845" width="21" style="21" customWidth="1"/>
    <col min="3846" max="3846" width="14.28515625" style="21" customWidth="1"/>
    <col min="3847" max="3847" width="14.5703125" style="21" customWidth="1"/>
    <col min="3848" max="4096" width="9.140625" style="21"/>
    <col min="4097" max="4097" width="14.28515625" style="21" customWidth="1"/>
    <col min="4098" max="4098" width="72.140625" style="21" customWidth="1"/>
    <col min="4099" max="4099" width="20" style="21" customWidth="1"/>
    <col min="4100" max="4100" width="20.42578125" style="21" customWidth="1"/>
    <col min="4101" max="4101" width="21" style="21" customWidth="1"/>
    <col min="4102" max="4102" width="14.28515625" style="21" customWidth="1"/>
    <col min="4103" max="4103" width="14.5703125" style="21" customWidth="1"/>
    <col min="4104" max="4352" width="9.140625" style="21"/>
    <col min="4353" max="4353" width="14.28515625" style="21" customWidth="1"/>
    <col min="4354" max="4354" width="72.140625" style="21" customWidth="1"/>
    <col min="4355" max="4355" width="20" style="21" customWidth="1"/>
    <col min="4356" max="4356" width="20.42578125" style="21" customWidth="1"/>
    <col min="4357" max="4357" width="21" style="21" customWidth="1"/>
    <col min="4358" max="4358" width="14.28515625" style="21" customWidth="1"/>
    <col min="4359" max="4359" width="14.5703125" style="21" customWidth="1"/>
    <col min="4360" max="4608" width="9.140625" style="21"/>
    <col min="4609" max="4609" width="14.28515625" style="21" customWidth="1"/>
    <col min="4610" max="4610" width="72.140625" style="21" customWidth="1"/>
    <col min="4611" max="4611" width="20" style="21" customWidth="1"/>
    <col min="4612" max="4612" width="20.42578125" style="21" customWidth="1"/>
    <col min="4613" max="4613" width="21" style="21" customWidth="1"/>
    <col min="4614" max="4614" width="14.28515625" style="21" customWidth="1"/>
    <col min="4615" max="4615" width="14.5703125" style="21" customWidth="1"/>
    <col min="4616" max="4864" width="9.140625" style="21"/>
    <col min="4865" max="4865" width="14.28515625" style="21" customWidth="1"/>
    <col min="4866" max="4866" width="72.140625" style="21" customWidth="1"/>
    <col min="4867" max="4867" width="20" style="21" customWidth="1"/>
    <col min="4868" max="4868" width="20.42578125" style="21" customWidth="1"/>
    <col min="4869" max="4869" width="21" style="21" customWidth="1"/>
    <col min="4870" max="4870" width="14.28515625" style="21" customWidth="1"/>
    <col min="4871" max="4871" width="14.5703125" style="21" customWidth="1"/>
    <col min="4872" max="5120" width="9.140625" style="21"/>
    <col min="5121" max="5121" width="14.28515625" style="21" customWidth="1"/>
    <col min="5122" max="5122" width="72.140625" style="21" customWidth="1"/>
    <col min="5123" max="5123" width="20" style="21" customWidth="1"/>
    <col min="5124" max="5124" width="20.42578125" style="21" customWidth="1"/>
    <col min="5125" max="5125" width="21" style="21" customWidth="1"/>
    <col min="5126" max="5126" width="14.28515625" style="21" customWidth="1"/>
    <col min="5127" max="5127" width="14.5703125" style="21" customWidth="1"/>
    <col min="5128" max="5376" width="9.140625" style="21"/>
    <col min="5377" max="5377" width="14.28515625" style="21" customWidth="1"/>
    <col min="5378" max="5378" width="72.140625" style="21" customWidth="1"/>
    <col min="5379" max="5379" width="20" style="21" customWidth="1"/>
    <col min="5380" max="5380" width="20.42578125" style="21" customWidth="1"/>
    <col min="5381" max="5381" width="21" style="21" customWidth="1"/>
    <col min="5382" max="5382" width="14.28515625" style="21" customWidth="1"/>
    <col min="5383" max="5383" width="14.5703125" style="21" customWidth="1"/>
    <col min="5384" max="5632" width="9.140625" style="21"/>
    <col min="5633" max="5633" width="14.28515625" style="21" customWidth="1"/>
    <col min="5634" max="5634" width="72.140625" style="21" customWidth="1"/>
    <col min="5635" max="5635" width="20" style="21" customWidth="1"/>
    <col min="5636" max="5636" width="20.42578125" style="21" customWidth="1"/>
    <col min="5637" max="5637" width="21" style="21" customWidth="1"/>
    <col min="5638" max="5638" width="14.28515625" style="21" customWidth="1"/>
    <col min="5639" max="5639" width="14.5703125" style="21" customWidth="1"/>
    <col min="5640" max="5888" width="9.140625" style="21"/>
    <col min="5889" max="5889" width="14.28515625" style="21" customWidth="1"/>
    <col min="5890" max="5890" width="72.140625" style="21" customWidth="1"/>
    <col min="5891" max="5891" width="20" style="21" customWidth="1"/>
    <col min="5892" max="5892" width="20.42578125" style="21" customWidth="1"/>
    <col min="5893" max="5893" width="21" style="21" customWidth="1"/>
    <col min="5894" max="5894" width="14.28515625" style="21" customWidth="1"/>
    <col min="5895" max="5895" width="14.5703125" style="21" customWidth="1"/>
    <col min="5896" max="6144" width="9.140625" style="21"/>
    <col min="6145" max="6145" width="14.28515625" style="21" customWidth="1"/>
    <col min="6146" max="6146" width="72.140625" style="21" customWidth="1"/>
    <col min="6147" max="6147" width="20" style="21" customWidth="1"/>
    <col min="6148" max="6148" width="20.42578125" style="21" customWidth="1"/>
    <col min="6149" max="6149" width="21" style="21" customWidth="1"/>
    <col min="6150" max="6150" width="14.28515625" style="21" customWidth="1"/>
    <col min="6151" max="6151" width="14.5703125" style="21" customWidth="1"/>
    <col min="6152" max="6400" width="9.140625" style="21"/>
    <col min="6401" max="6401" width="14.28515625" style="21" customWidth="1"/>
    <col min="6402" max="6402" width="72.140625" style="21" customWidth="1"/>
    <col min="6403" max="6403" width="20" style="21" customWidth="1"/>
    <col min="6404" max="6404" width="20.42578125" style="21" customWidth="1"/>
    <col min="6405" max="6405" width="21" style="21" customWidth="1"/>
    <col min="6406" max="6406" width="14.28515625" style="21" customWidth="1"/>
    <col min="6407" max="6407" width="14.5703125" style="21" customWidth="1"/>
    <col min="6408" max="6656" width="9.140625" style="21"/>
    <col min="6657" max="6657" width="14.28515625" style="21" customWidth="1"/>
    <col min="6658" max="6658" width="72.140625" style="21" customWidth="1"/>
    <col min="6659" max="6659" width="20" style="21" customWidth="1"/>
    <col min="6660" max="6660" width="20.42578125" style="21" customWidth="1"/>
    <col min="6661" max="6661" width="21" style="21" customWidth="1"/>
    <col min="6662" max="6662" width="14.28515625" style="21" customWidth="1"/>
    <col min="6663" max="6663" width="14.5703125" style="21" customWidth="1"/>
    <col min="6664" max="6912" width="9.140625" style="21"/>
    <col min="6913" max="6913" width="14.28515625" style="21" customWidth="1"/>
    <col min="6914" max="6914" width="72.140625" style="21" customWidth="1"/>
    <col min="6915" max="6915" width="20" style="21" customWidth="1"/>
    <col min="6916" max="6916" width="20.42578125" style="21" customWidth="1"/>
    <col min="6917" max="6917" width="21" style="21" customWidth="1"/>
    <col min="6918" max="6918" width="14.28515625" style="21" customWidth="1"/>
    <col min="6919" max="6919" width="14.5703125" style="21" customWidth="1"/>
    <col min="6920" max="7168" width="9.140625" style="21"/>
    <col min="7169" max="7169" width="14.28515625" style="21" customWidth="1"/>
    <col min="7170" max="7170" width="72.140625" style="21" customWidth="1"/>
    <col min="7171" max="7171" width="20" style="21" customWidth="1"/>
    <col min="7172" max="7172" width="20.42578125" style="21" customWidth="1"/>
    <col min="7173" max="7173" width="21" style="21" customWidth="1"/>
    <col min="7174" max="7174" width="14.28515625" style="21" customWidth="1"/>
    <col min="7175" max="7175" width="14.5703125" style="21" customWidth="1"/>
    <col min="7176" max="7424" width="9.140625" style="21"/>
    <col min="7425" max="7425" width="14.28515625" style="21" customWidth="1"/>
    <col min="7426" max="7426" width="72.140625" style="21" customWidth="1"/>
    <col min="7427" max="7427" width="20" style="21" customWidth="1"/>
    <col min="7428" max="7428" width="20.42578125" style="21" customWidth="1"/>
    <col min="7429" max="7429" width="21" style="21" customWidth="1"/>
    <col min="7430" max="7430" width="14.28515625" style="21" customWidth="1"/>
    <col min="7431" max="7431" width="14.5703125" style="21" customWidth="1"/>
    <col min="7432" max="7680" width="9.140625" style="21"/>
    <col min="7681" max="7681" width="14.28515625" style="21" customWidth="1"/>
    <col min="7682" max="7682" width="72.140625" style="21" customWidth="1"/>
    <col min="7683" max="7683" width="20" style="21" customWidth="1"/>
    <col min="7684" max="7684" width="20.42578125" style="21" customWidth="1"/>
    <col min="7685" max="7685" width="21" style="21" customWidth="1"/>
    <col min="7686" max="7686" width="14.28515625" style="21" customWidth="1"/>
    <col min="7687" max="7687" width="14.5703125" style="21" customWidth="1"/>
    <col min="7688" max="7936" width="9.140625" style="21"/>
    <col min="7937" max="7937" width="14.28515625" style="21" customWidth="1"/>
    <col min="7938" max="7938" width="72.140625" style="21" customWidth="1"/>
    <col min="7939" max="7939" width="20" style="21" customWidth="1"/>
    <col min="7940" max="7940" width="20.42578125" style="21" customWidth="1"/>
    <col min="7941" max="7941" width="21" style="21" customWidth="1"/>
    <col min="7942" max="7942" width="14.28515625" style="21" customWidth="1"/>
    <col min="7943" max="7943" width="14.5703125" style="21" customWidth="1"/>
    <col min="7944" max="8192" width="9.140625" style="21"/>
    <col min="8193" max="8193" width="14.28515625" style="21" customWidth="1"/>
    <col min="8194" max="8194" width="72.140625" style="21" customWidth="1"/>
    <col min="8195" max="8195" width="20" style="21" customWidth="1"/>
    <col min="8196" max="8196" width="20.42578125" style="21" customWidth="1"/>
    <col min="8197" max="8197" width="21" style="21" customWidth="1"/>
    <col min="8198" max="8198" width="14.28515625" style="21" customWidth="1"/>
    <col min="8199" max="8199" width="14.5703125" style="21" customWidth="1"/>
    <col min="8200" max="8448" width="9.140625" style="21"/>
    <col min="8449" max="8449" width="14.28515625" style="21" customWidth="1"/>
    <col min="8450" max="8450" width="72.140625" style="21" customWidth="1"/>
    <col min="8451" max="8451" width="20" style="21" customWidth="1"/>
    <col min="8452" max="8452" width="20.42578125" style="21" customWidth="1"/>
    <col min="8453" max="8453" width="21" style="21" customWidth="1"/>
    <col min="8454" max="8454" width="14.28515625" style="21" customWidth="1"/>
    <col min="8455" max="8455" width="14.5703125" style="21" customWidth="1"/>
    <col min="8456" max="8704" width="9.140625" style="21"/>
    <col min="8705" max="8705" width="14.28515625" style="21" customWidth="1"/>
    <col min="8706" max="8706" width="72.140625" style="21" customWidth="1"/>
    <col min="8707" max="8707" width="20" style="21" customWidth="1"/>
    <col min="8708" max="8708" width="20.42578125" style="21" customWidth="1"/>
    <col min="8709" max="8709" width="21" style="21" customWidth="1"/>
    <col min="8710" max="8710" width="14.28515625" style="21" customWidth="1"/>
    <col min="8711" max="8711" width="14.5703125" style="21" customWidth="1"/>
    <col min="8712" max="8960" width="9.140625" style="21"/>
    <col min="8961" max="8961" width="14.28515625" style="21" customWidth="1"/>
    <col min="8962" max="8962" width="72.140625" style="21" customWidth="1"/>
    <col min="8963" max="8963" width="20" style="21" customWidth="1"/>
    <col min="8964" max="8964" width="20.42578125" style="21" customWidth="1"/>
    <col min="8965" max="8965" width="21" style="21" customWidth="1"/>
    <col min="8966" max="8966" width="14.28515625" style="21" customWidth="1"/>
    <col min="8967" max="8967" width="14.5703125" style="21" customWidth="1"/>
    <col min="8968" max="9216" width="9.140625" style="21"/>
    <col min="9217" max="9217" width="14.28515625" style="21" customWidth="1"/>
    <col min="9218" max="9218" width="72.140625" style="21" customWidth="1"/>
    <col min="9219" max="9219" width="20" style="21" customWidth="1"/>
    <col min="9220" max="9220" width="20.42578125" style="21" customWidth="1"/>
    <col min="9221" max="9221" width="21" style="21" customWidth="1"/>
    <col min="9222" max="9222" width="14.28515625" style="21" customWidth="1"/>
    <col min="9223" max="9223" width="14.5703125" style="21" customWidth="1"/>
    <col min="9224" max="9472" width="9.140625" style="21"/>
    <col min="9473" max="9473" width="14.28515625" style="21" customWidth="1"/>
    <col min="9474" max="9474" width="72.140625" style="21" customWidth="1"/>
    <col min="9475" max="9475" width="20" style="21" customWidth="1"/>
    <col min="9476" max="9476" width="20.42578125" style="21" customWidth="1"/>
    <col min="9477" max="9477" width="21" style="21" customWidth="1"/>
    <col min="9478" max="9478" width="14.28515625" style="21" customWidth="1"/>
    <col min="9479" max="9479" width="14.5703125" style="21" customWidth="1"/>
    <col min="9480" max="9728" width="9.140625" style="21"/>
    <col min="9729" max="9729" width="14.28515625" style="21" customWidth="1"/>
    <col min="9730" max="9730" width="72.140625" style="21" customWidth="1"/>
    <col min="9731" max="9731" width="20" style="21" customWidth="1"/>
    <col min="9732" max="9732" width="20.42578125" style="21" customWidth="1"/>
    <col min="9733" max="9733" width="21" style="21" customWidth="1"/>
    <col min="9734" max="9734" width="14.28515625" style="21" customWidth="1"/>
    <col min="9735" max="9735" width="14.5703125" style="21" customWidth="1"/>
    <col min="9736" max="9984" width="9.140625" style="21"/>
    <col min="9985" max="9985" width="14.28515625" style="21" customWidth="1"/>
    <col min="9986" max="9986" width="72.140625" style="21" customWidth="1"/>
    <col min="9987" max="9987" width="20" style="21" customWidth="1"/>
    <col min="9988" max="9988" width="20.42578125" style="21" customWidth="1"/>
    <col min="9989" max="9989" width="21" style="21" customWidth="1"/>
    <col min="9990" max="9990" width="14.28515625" style="21" customWidth="1"/>
    <col min="9991" max="9991" width="14.5703125" style="21" customWidth="1"/>
    <col min="9992" max="10240" width="9.140625" style="21"/>
    <col min="10241" max="10241" width="14.28515625" style="21" customWidth="1"/>
    <col min="10242" max="10242" width="72.140625" style="21" customWidth="1"/>
    <col min="10243" max="10243" width="20" style="21" customWidth="1"/>
    <col min="10244" max="10244" width="20.42578125" style="21" customWidth="1"/>
    <col min="10245" max="10245" width="21" style="21" customWidth="1"/>
    <col min="10246" max="10246" width="14.28515625" style="21" customWidth="1"/>
    <col min="10247" max="10247" width="14.5703125" style="21" customWidth="1"/>
    <col min="10248" max="10496" width="9.140625" style="21"/>
    <col min="10497" max="10497" width="14.28515625" style="21" customWidth="1"/>
    <col min="10498" max="10498" width="72.140625" style="21" customWidth="1"/>
    <col min="10499" max="10499" width="20" style="21" customWidth="1"/>
    <col min="10500" max="10500" width="20.42578125" style="21" customWidth="1"/>
    <col min="10501" max="10501" width="21" style="21" customWidth="1"/>
    <col min="10502" max="10502" width="14.28515625" style="21" customWidth="1"/>
    <col min="10503" max="10503" width="14.5703125" style="21" customWidth="1"/>
    <col min="10504" max="10752" width="9.140625" style="21"/>
    <col min="10753" max="10753" width="14.28515625" style="21" customWidth="1"/>
    <col min="10754" max="10754" width="72.140625" style="21" customWidth="1"/>
    <col min="10755" max="10755" width="20" style="21" customWidth="1"/>
    <col min="10756" max="10756" width="20.42578125" style="21" customWidth="1"/>
    <col min="10757" max="10757" width="21" style="21" customWidth="1"/>
    <col min="10758" max="10758" width="14.28515625" style="21" customWidth="1"/>
    <col min="10759" max="10759" width="14.5703125" style="21" customWidth="1"/>
    <col min="10760" max="11008" width="9.140625" style="21"/>
    <col min="11009" max="11009" width="14.28515625" style="21" customWidth="1"/>
    <col min="11010" max="11010" width="72.140625" style="21" customWidth="1"/>
    <col min="11011" max="11011" width="20" style="21" customWidth="1"/>
    <col min="11012" max="11012" width="20.42578125" style="21" customWidth="1"/>
    <col min="11013" max="11013" width="21" style="21" customWidth="1"/>
    <col min="11014" max="11014" width="14.28515625" style="21" customWidth="1"/>
    <col min="11015" max="11015" width="14.5703125" style="21" customWidth="1"/>
    <col min="11016" max="11264" width="9.140625" style="21"/>
    <col min="11265" max="11265" width="14.28515625" style="21" customWidth="1"/>
    <col min="11266" max="11266" width="72.140625" style="21" customWidth="1"/>
    <col min="11267" max="11267" width="20" style="21" customWidth="1"/>
    <col min="11268" max="11268" width="20.42578125" style="21" customWidth="1"/>
    <col min="11269" max="11269" width="21" style="21" customWidth="1"/>
    <col min="11270" max="11270" width="14.28515625" style="21" customWidth="1"/>
    <col min="11271" max="11271" width="14.5703125" style="21" customWidth="1"/>
    <col min="11272" max="11520" width="9.140625" style="21"/>
    <col min="11521" max="11521" width="14.28515625" style="21" customWidth="1"/>
    <col min="11522" max="11522" width="72.140625" style="21" customWidth="1"/>
    <col min="11523" max="11523" width="20" style="21" customWidth="1"/>
    <col min="11524" max="11524" width="20.42578125" style="21" customWidth="1"/>
    <col min="11525" max="11525" width="21" style="21" customWidth="1"/>
    <col min="11526" max="11526" width="14.28515625" style="21" customWidth="1"/>
    <col min="11527" max="11527" width="14.5703125" style="21" customWidth="1"/>
    <col min="11528" max="11776" width="9.140625" style="21"/>
    <col min="11777" max="11777" width="14.28515625" style="21" customWidth="1"/>
    <col min="11778" max="11778" width="72.140625" style="21" customWidth="1"/>
    <col min="11779" max="11779" width="20" style="21" customWidth="1"/>
    <col min="11780" max="11780" width="20.42578125" style="21" customWidth="1"/>
    <col min="11781" max="11781" width="21" style="21" customWidth="1"/>
    <col min="11782" max="11782" width="14.28515625" style="21" customWidth="1"/>
    <col min="11783" max="11783" width="14.5703125" style="21" customWidth="1"/>
    <col min="11784" max="12032" width="9.140625" style="21"/>
    <col min="12033" max="12033" width="14.28515625" style="21" customWidth="1"/>
    <col min="12034" max="12034" width="72.140625" style="21" customWidth="1"/>
    <col min="12035" max="12035" width="20" style="21" customWidth="1"/>
    <col min="12036" max="12036" width="20.42578125" style="21" customWidth="1"/>
    <col min="12037" max="12037" width="21" style="21" customWidth="1"/>
    <col min="12038" max="12038" width="14.28515625" style="21" customWidth="1"/>
    <col min="12039" max="12039" width="14.5703125" style="21" customWidth="1"/>
    <col min="12040" max="12288" width="9.140625" style="21"/>
    <col min="12289" max="12289" width="14.28515625" style="21" customWidth="1"/>
    <col min="12290" max="12290" width="72.140625" style="21" customWidth="1"/>
    <col min="12291" max="12291" width="20" style="21" customWidth="1"/>
    <col min="12292" max="12292" width="20.42578125" style="21" customWidth="1"/>
    <col min="12293" max="12293" width="21" style="21" customWidth="1"/>
    <col min="12294" max="12294" width="14.28515625" style="21" customWidth="1"/>
    <col min="12295" max="12295" width="14.5703125" style="21" customWidth="1"/>
    <col min="12296" max="12544" width="9.140625" style="21"/>
    <col min="12545" max="12545" width="14.28515625" style="21" customWidth="1"/>
    <col min="12546" max="12546" width="72.140625" style="21" customWidth="1"/>
    <col min="12547" max="12547" width="20" style="21" customWidth="1"/>
    <col min="12548" max="12548" width="20.42578125" style="21" customWidth="1"/>
    <col min="12549" max="12549" width="21" style="21" customWidth="1"/>
    <col min="12550" max="12550" width="14.28515625" style="21" customWidth="1"/>
    <col min="12551" max="12551" width="14.5703125" style="21" customWidth="1"/>
    <col min="12552" max="12800" width="9.140625" style="21"/>
    <col min="12801" max="12801" width="14.28515625" style="21" customWidth="1"/>
    <col min="12802" max="12802" width="72.140625" style="21" customWidth="1"/>
    <col min="12803" max="12803" width="20" style="21" customWidth="1"/>
    <col min="12804" max="12804" width="20.42578125" style="21" customWidth="1"/>
    <col min="12805" max="12805" width="21" style="21" customWidth="1"/>
    <col min="12806" max="12806" width="14.28515625" style="21" customWidth="1"/>
    <col min="12807" max="12807" width="14.5703125" style="21" customWidth="1"/>
    <col min="12808" max="13056" width="9.140625" style="21"/>
    <col min="13057" max="13057" width="14.28515625" style="21" customWidth="1"/>
    <col min="13058" max="13058" width="72.140625" style="21" customWidth="1"/>
    <col min="13059" max="13059" width="20" style="21" customWidth="1"/>
    <col min="13060" max="13060" width="20.42578125" style="21" customWidth="1"/>
    <col min="13061" max="13061" width="21" style="21" customWidth="1"/>
    <col min="13062" max="13062" width="14.28515625" style="21" customWidth="1"/>
    <col min="13063" max="13063" width="14.5703125" style="21" customWidth="1"/>
    <col min="13064" max="13312" width="9.140625" style="21"/>
    <col min="13313" max="13313" width="14.28515625" style="21" customWidth="1"/>
    <col min="13314" max="13314" width="72.140625" style="21" customWidth="1"/>
    <col min="13315" max="13315" width="20" style="21" customWidth="1"/>
    <col min="13316" max="13316" width="20.42578125" style="21" customWidth="1"/>
    <col min="13317" max="13317" width="21" style="21" customWidth="1"/>
    <col min="13318" max="13318" width="14.28515625" style="21" customWidth="1"/>
    <col min="13319" max="13319" width="14.5703125" style="21" customWidth="1"/>
    <col min="13320" max="13568" width="9.140625" style="21"/>
    <col min="13569" max="13569" width="14.28515625" style="21" customWidth="1"/>
    <col min="13570" max="13570" width="72.140625" style="21" customWidth="1"/>
    <col min="13571" max="13571" width="20" style="21" customWidth="1"/>
    <col min="13572" max="13572" width="20.42578125" style="21" customWidth="1"/>
    <col min="13573" max="13573" width="21" style="21" customWidth="1"/>
    <col min="13574" max="13574" width="14.28515625" style="21" customWidth="1"/>
    <col min="13575" max="13575" width="14.5703125" style="21" customWidth="1"/>
    <col min="13576" max="13824" width="9.140625" style="21"/>
    <col min="13825" max="13825" width="14.28515625" style="21" customWidth="1"/>
    <col min="13826" max="13826" width="72.140625" style="21" customWidth="1"/>
    <col min="13827" max="13827" width="20" style="21" customWidth="1"/>
    <col min="13828" max="13828" width="20.42578125" style="21" customWidth="1"/>
    <col min="13829" max="13829" width="21" style="21" customWidth="1"/>
    <col min="13830" max="13830" width="14.28515625" style="21" customWidth="1"/>
    <col min="13831" max="13831" width="14.5703125" style="21" customWidth="1"/>
    <col min="13832" max="14080" width="9.140625" style="21"/>
    <col min="14081" max="14081" width="14.28515625" style="21" customWidth="1"/>
    <col min="14082" max="14082" width="72.140625" style="21" customWidth="1"/>
    <col min="14083" max="14083" width="20" style="21" customWidth="1"/>
    <col min="14084" max="14084" width="20.42578125" style="21" customWidth="1"/>
    <col min="14085" max="14085" width="21" style="21" customWidth="1"/>
    <col min="14086" max="14086" width="14.28515625" style="21" customWidth="1"/>
    <col min="14087" max="14087" width="14.5703125" style="21" customWidth="1"/>
    <col min="14088" max="14336" width="9.140625" style="21"/>
    <col min="14337" max="14337" width="14.28515625" style="21" customWidth="1"/>
    <col min="14338" max="14338" width="72.140625" style="21" customWidth="1"/>
    <col min="14339" max="14339" width="20" style="21" customWidth="1"/>
    <col min="14340" max="14340" width="20.42578125" style="21" customWidth="1"/>
    <col min="14341" max="14341" width="21" style="21" customWidth="1"/>
    <col min="14342" max="14342" width="14.28515625" style="21" customWidth="1"/>
    <col min="14343" max="14343" width="14.5703125" style="21" customWidth="1"/>
    <col min="14344" max="14592" width="9.140625" style="21"/>
    <col min="14593" max="14593" width="14.28515625" style="21" customWidth="1"/>
    <col min="14594" max="14594" width="72.140625" style="21" customWidth="1"/>
    <col min="14595" max="14595" width="20" style="21" customWidth="1"/>
    <col min="14596" max="14596" width="20.42578125" style="21" customWidth="1"/>
    <col min="14597" max="14597" width="21" style="21" customWidth="1"/>
    <col min="14598" max="14598" width="14.28515625" style="21" customWidth="1"/>
    <col min="14599" max="14599" width="14.5703125" style="21" customWidth="1"/>
    <col min="14600" max="14848" width="9.140625" style="21"/>
    <col min="14849" max="14849" width="14.28515625" style="21" customWidth="1"/>
    <col min="14850" max="14850" width="72.140625" style="21" customWidth="1"/>
    <col min="14851" max="14851" width="20" style="21" customWidth="1"/>
    <col min="14852" max="14852" width="20.42578125" style="21" customWidth="1"/>
    <col min="14853" max="14853" width="21" style="21" customWidth="1"/>
    <col min="14854" max="14854" width="14.28515625" style="21" customWidth="1"/>
    <col min="14855" max="14855" width="14.5703125" style="21" customWidth="1"/>
    <col min="14856" max="15104" width="9.140625" style="21"/>
    <col min="15105" max="15105" width="14.28515625" style="21" customWidth="1"/>
    <col min="15106" max="15106" width="72.140625" style="21" customWidth="1"/>
    <col min="15107" max="15107" width="20" style="21" customWidth="1"/>
    <col min="15108" max="15108" width="20.42578125" style="21" customWidth="1"/>
    <col min="15109" max="15109" width="21" style="21" customWidth="1"/>
    <col min="15110" max="15110" width="14.28515625" style="21" customWidth="1"/>
    <col min="15111" max="15111" width="14.5703125" style="21" customWidth="1"/>
    <col min="15112" max="15360" width="9.140625" style="21"/>
    <col min="15361" max="15361" width="14.28515625" style="21" customWidth="1"/>
    <col min="15362" max="15362" width="72.140625" style="21" customWidth="1"/>
    <col min="15363" max="15363" width="20" style="21" customWidth="1"/>
    <col min="15364" max="15364" width="20.42578125" style="21" customWidth="1"/>
    <col min="15365" max="15365" width="21" style="21" customWidth="1"/>
    <col min="15366" max="15366" width="14.28515625" style="21" customWidth="1"/>
    <col min="15367" max="15367" width="14.5703125" style="21" customWidth="1"/>
    <col min="15368" max="15616" width="9.140625" style="21"/>
    <col min="15617" max="15617" width="14.28515625" style="21" customWidth="1"/>
    <col min="15618" max="15618" width="72.140625" style="21" customWidth="1"/>
    <col min="15619" max="15619" width="20" style="21" customWidth="1"/>
    <col min="15620" max="15620" width="20.42578125" style="21" customWidth="1"/>
    <col min="15621" max="15621" width="21" style="21" customWidth="1"/>
    <col min="15622" max="15622" width="14.28515625" style="21" customWidth="1"/>
    <col min="15623" max="15623" width="14.5703125" style="21" customWidth="1"/>
    <col min="15624" max="15872" width="9.140625" style="21"/>
    <col min="15873" max="15873" width="14.28515625" style="21" customWidth="1"/>
    <col min="15874" max="15874" width="72.140625" style="21" customWidth="1"/>
    <col min="15875" max="15875" width="20" style="21" customWidth="1"/>
    <col min="15876" max="15876" width="20.42578125" style="21" customWidth="1"/>
    <col min="15877" max="15877" width="21" style="21" customWidth="1"/>
    <col min="15878" max="15878" width="14.28515625" style="21" customWidth="1"/>
    <col min="15879" max="15879" width="14.5703125" style="21" customWidth="1"/>
    <col min="15880" max="16128" width="9.140625" style="21"/>
    <col min="16129" max="16129" width="14.28515625" style="21" customWidth="1"/>
    <col min="16130" max="16130" width="72.140625" style="21" customWidth="1"/>
    <col min="16131" max="16131" width="20" style="21" customWidth="1"/>
    <col min="16132" max="16132" width="20.42578125" style="21" customWidth="1"/>
    <col min="16133" max="16133" width="21" style="21" customWidth="1"/>
    <col min="16134" max="16134" width="14.28515625" style="21" customWidth="1"/>
    <col min="16135" max="16135" width="14.5703125" style="21" customWidth="1"/>
    <col min="16136" max="16384" width="9.140625" style="21"/>
  </cols>
  <sheetData>
    <row r="1" spans="1:4" ht="15.75" thickTop="1" x14ac:dyDescent="0.25">
      <c r="A1" s="333"/>
      <c r="B1" s="334"/>
      <c r="C1" s="334"/>
      <c r="D1" s="335"/>
    </row>
    <row r="2" spans="1:4" ht="33" customHeight="1" x14ac:dyDescent="0.25">
      <c r="A2" s="336"/>
      <c r="B2" s="337"/>
      <c r="C2" s="337"/>
      <c r="D2" s="338"/>
    </row>
    <row r="3" spans="1:4" ht="15" customHeight="1" x14ac:dyDescent="0.25">
      <c r="A3" s="358" t="s">
        <v>1589</v>
      </c>
      <c r="B3" s="359"/>
      <c r="C3" s="359"/>
      <c r="D3" s="360"/>
    </row>
    <row r="4" spans="1:4" x14ac:dyDescent="0.25">
      <c r="A4" s="358"/>
      <c r="B4" s="359"/>
      <c r="C4" s="359"/>
      <c r="D4" s="360"/>
    </row>
    <row r="5" spans="1:4" x14ac:dyDescent="0.25">
      <c r="A5" s="358"/>
      <c r="B5" s="359"/>
      <c r="C5" s="359"/>
      <c r="D5" s="360"/>
    </row>
    <row r="6" spans="1:4" x14ac:dyDescent="0.25">
      <c r="A6" s="358"/>
      <c r="B6" s="359"/>
      <c r="C6" s="359"/>
      <c r="D6" s="360"/>
    </row>
    <row r="7" spans="1:4" x14ac:dyDescent="0.25">
      <c r="A7" s="358"/>
      <c r="B7" s="359"/>
      <c r="C7" s="359"/>
      <c r="D7" s="360"/>
    </row>
    <row r="8" spans="1:4" x14ac:dyDescent="0.25">
      <c r="A8" s="358"/>
      <c r="B8" s="359"/>
      <c r="C8" s="359"/>
      <c r="D8" s="360"/>
    </row>
    <row r="9" spans="1:4" x14ac:dyDescent="0.25">
      <c r="A9" s="134"/>
      <c r="B9" s="352"/>
      <c r="C9" s="340"/>
      <c r="D9" s="341"/>
    </row>
    <row r="10" spans="1:4" x14ac:dyDescent="0.25">
      <c r="A10" s="134"/>
      <c r="B10" s="353"/>
      <c r="C10" s="354"/>
      <c r="D10" s="355"/>
    </row>
    <row r="11" spans="1:4" x14ac:dyDescent="0.25">
      <c r="A11" s="152" t="s">
        <v>1078</v>
      </c>
      <c r="B11" s="356" t="s">
        <v>1079</v>
      </c>
      <c r="C11" s="356"/>
      <c r="D11" s="357"/>
    </row>
    <row r="12" spans="1:4" x14ac:dyDescent="0.25">
      <c r="A12" s="339"/>
      <c r="B12" s="340"/>
      <c r="C12" s="340"/>
      <c r="D12" s="341"/>
    </row>
    <row r="13" spans="1:4" x14ac:dyDescent="0.25">
      <c r="A13" s="134"/>
      <c r="B13" s="297"/>
      <c r="C13" s="297"/>
      <c r="D13" s="135"/>
    </row>
    <row r="14" spans="1:4" x14ac:dyDescent="0.25">
      <c r="A14" s="342" t="s">
        <v>1040</v>
      </c>
      <c r="B14" s="343"/>
      <c r="C14" s="343"/>
      <c r="D14" s="344"/>
    </row>
    <row r="15" spans="1:4" ht="15.75" thickBot="1" x14ac:dyDescent="0.3">
      <c r="A15" s="136"/>
      <c r="B15" s="350"/>
      <c r="C15" s="350"/>
      <c r="D15" s="351"/>
    </row>
    <row r="16" spans="1:4" ht="16.5" thickBot="1" x14ac:dyDescent="0.3">
      <c r="A16" s="137" t="s">
        <v>1041</v>
      </c>
      <c r="B16" s="23" t="s">
        <v>1042</v>
      </c>
      <c r="C16" s="23" t="s">
        <v>1043</v>
      </c>
      <c r="D16" s="138" t="s">
        <v>1044</v>
      </c>
    </row>
    <row r="17" spans="1:7" ht="21" customHeight="1" thickBot="1" x14ac:dyDescent="0.3">
      <c r="A17" s="139" t="s">
        <v>835</v>
      </c>
      <c r="B17" s="24" t="s">
        <v>836</v>
      </c>
      <c r="C17" s="25">
        <f>'PLANILHA ANÁLITICA'!G11</f>
        <v>0</v>
      </c>
      <c r="D17" s="140" t="e">
        <f>C17/$C$49</f>
        <v>#DIV/0!</v>
      </c>
      <c r="E17" s="291">
        <f>C17*22.12%+C17</f>
        <v>0</v>
      </c>
      <c r="G17" s="22"/>
    </row>
    <row r="18" spans="1:7" ht="21" customHeight="1" thickBot="1" x14ac:dyDescent="0.3">
      <c r="A18" s="139" t="s">
        <v>843</v>
      </c>
      <c r="B18" s="24" t="s">
        <v>844</v>
      </c>
      <c r="C18" s="25">
        <f>'PLANILHA ANÁLITICA'!G26</f>
        <v>0</v>
      </c>
      <c r="D18" s="140" t="e">
        <f t="shared" ref="D18:D36" si="0">C18/$C$49</f>
        <v>#DIV/0!</v>
      </c>
      <c r="E18" s="291">
        <f t="shared" ref="E18:E36" si="1">C18*22.12%+C18</f>
        <v>0</v>
      </c>
      <c r="G18" s="22"/>
    </row>
    <row r="19" spans="1:7" ht="32.25" thickBot="1" x14ac:dyDescent="0.3">
      <c r="A19" s="139" t="s">
        <v>852</v>
      </c>
      <c r="B19" s="26" t="s">
        <v>853</v>
      </c>
      <c r="C19" s="25">
        <f>'PLANILHA ANÁLITICA'!G37</f>
        <v>0</v>
      </c>
      <c r="D19" s="140" t="e">
        <f t="shared" si="0"/>
        <v>#DIV/0!</v>
      </c>
      <c r="E19" s="291">
        <f t="shared" si="1"/>
        <v>0</v>
      </c>
      <c r="G19" s="22"/>
    </row>
    <row r="20" spans="1:7" ht="32.25" thickBot="1" x14ac:dyDescent="0.3">
      <c r="A20" s="139" t="s">
        <v>1157</v>
      </c>
      <c r="B20" s="24" t="s">
        <v>1207</v>
      </c>
      <c r="C20" s="25">
        <f>'PLANILHA ANÁLITICA'!G63</f>
        <v>0</v>
      </c>
      <c r="D20" s="140" t="e">
        <f t="shared" si="0"/>
        <v>#DIV/0!</v>
      </c>
      <c r="E20" s="291">
        <f t="shared" si="1"/>
        <v>0</v>
      </c>
      <c r="G20" s="22"/>
    </row>
    <row r="21" spans="1:7" ht="21" customHeight="1" thickBot="1" x14ac:dyDescent="0.3">
      <c r="A21" s="139" t="s">
        <v>1162</v>
      </c>
      <c r="B21" s="24" t="s">
        <v>93</v>
      </c>
      <c r="C21" s="25">
        <f>'PLANILHA ANÁLITICA'!G73</f>
        <v>0</v>
      </c>
      <c r="D21" s="140" t="e">
        <f t="shared" si="0"/>
        <v>#DIV/0!</v>
      </c>
      <c r="E21" s="291">
        <f t="shared" si="1"/>
        <v>0</v>
      </c>
      <c r="G21" s="22"/>
    </row>
    <row r="22" spans="1:7" ht="21" customHeight="1" thickBot="1" x14ac:dyDescent="0.3">
      <c r="A22" s="139" t="s">
        <v>864</v>
      </c>
      <c r="B22" s="24" t="s">
        <v>865</v>
      </c>
      <c r="C22" s="25">
        <f>'PLANILHA ANÁLITICA'!G82</f>
        <v>0</v>
      </c>
      <c r="D22" s="140" t="e">
        <f t="shared" si="0"/>
        <v>#DIV/0!</v>
      </c>
      <c r="E22" s="291">
        <f t="shared" si="1"/>
        <v>0</v>
      </c>
      <c r="G22" s="22"/>
    </row>
    <row r="23" spans="1:7" ht="21" customHeight="1" thickBot="1" x14ac:dyDescent="0.3">
      <c r="A23" s="139" t="s">
        <v>889</v>
      </c>
      <c r="B23" s="24" t="s">
        <v>890</v>
      </c>
      <c r="C23" s="25">
        <f>'PLANILHA ANÁLITICA'!G112</f>
        <v>0</v>
      </c>
      <c r="D23" s="140" t="e">
        <f t="shared" si="0"/>
        <v>#DIV/0!</v>
      </c>
      <c r="E23" s="291">
        <f t="shared" si="1"/>
        <v>0</v>
      </c>
      <c r="G23" s="22"/>
    </row>
    <row r="24" spans="1:7" ht="32.25" thickBot="1" x14ac:dyDescent="0.3">
      <c r="A24" s="139" t="s">
        <v>893</v>
      </c>
      <c r="B24" s="24" t="s">
        <v>894</v>
      </c>
      <c r="C24" s="25">
        <f>'PLANILHA ANÁLITICA'!G117</f>
        <v>0</v>
      </c>
      <c r="D24" s="140" t="e">
        <f t="shared" si="0"/>
        <v>#DIV/0!</v>
      </c>
      <c r="E24" s="291">
        <f t="shared" si="1"/>
        <v>0</v>
      </c>
      <c r="G24" s="22"/>
    </row>
    <row r="25" spans="1:7" s="28" customFormat="1" ht="16.5" thickBot="1" x14ac:dyDescent="0.3">
      <c r="A25" s="141" t="s">
        <v>910</v>
      </c>
      <c r="B25" s="24" t="s">
        <v>1210</v>
      </c>
      <c r="C25" s="25">
        <f>'PLANILHA ANÁLITICA'!G152</f>
        <v>0</v>
      </c>
      <c r="D25" s="142" t="e">
        <f t="shared" si="0"/>
        <v>#DIV/0!</v>
      </c>
      <c r="E25" s="291">
        <f t="shared" si="1"/>
        <v>0</v>
      </c>
      <c r="F25"/>
      <c r="G25" s="27"/>
    </row>
    <row r="26" spans="1:7" ht="21" customHeight="1" thickBot="1" x14ac:dyDescent="0.3">
      <c r="A26" s="139" t="s">
        <v>914</v>
      </c>
      <c r="B26" s="24" t="s">
        <v>911</v>
      </c>
      <c r="C26" s="25">
        <f>'PLANILHA ANÁLITICA'!G158</f>
        <v>0</v>
      </c>
      <c r="D26" s="140" t="e">
        <f t="shared" si="0"/>
        <v>#DIV/0!</v>
      </c>
      <c r="E26" s="291">
        <f t="shared" si="1"/>
        <v>0</v>
      </c>
      <c r="G26" s="22"/>
    </row>
    <row r="27" spans="1:7" ht="21" customHeight="1" thickBot="1" x14ac:dyDescent="0.3">
      <c r="A27" s="139" t="s">
        <v>920</v>
      </c>
      <c r="B27" s="24" t="s">
        <v>261</v>
      </c>
      <c r="C27" s="25">
        <f>'PLANILHA ANÁLITICA'!G168</f>
        <v>0</v>
      </c>
      <c r="D27" s="140" t="e">
        <f t="shared" si="0"/>
        <v>#DIV/0!</v>
      </c>
      <c r="E27" s="291">
        <f t="shared" si="1"/>
        <v>0</v>
      </c>
      <c r="G27" s="22"/>
    </row>
    <row r="28" spans="1:7" ht="32.25" thickBot="1" x14ac:dyDescent="0.3">
      <c r="A28" s="139" t="s">
        <v>929</v>
      </c>
      <c r="B28" s="24" t="s">
        <v>921</v>
      </c>
      <c r="C28" s="25">
        <f>'PLANILHA ANÁLITICA'!G178</f>
        <v>0</v>
      </c>
      <c r="D28" s="140" t="e">
        <f t="shared" si="0"/>
        <v>#DIV/0!</v>
      </c>
      <c r="E28" s="291">
        <f t="shared" si="1"/>
        <v>0</v>
      </c>
      <c r="G28" s="22"/>
    </row>
    <row r="29" spans="1:7" ht="21" customHeight="1" thickBot="1" x14ac:dyDescent="0.3">
      <c r="A29" s="139" t="s">
        <v>963</v>
      </c>
      <c r="B29" s="24" t="s">
        <v>930</v>
      </c>
      <c r="C29" s="25">
        <f>'PLANILHA ANÁLITICA'!G333</f>
        <v>0</v>
      </c>
      <c r="D29" s="140" t="e">
        <f t="shared" si="0"/>
        <v>#DIV/0!</v>
      </c>
      <c r="E29" s="291">
        <f t="shared" si="1"/>
        <v>0</v>
      </c>
      <c r="G29" s="22"/>
    </row>
    <row r="30" spans="1:7" ht="21" customHeight="1" thickBot="1" x14ac:dyDescent="0.3">
      <c r="A30" s="139" t="s">
        <v>995</v>
      </c>
      <c r="B30" s="24" t="s">
        <v>964</v>
      </c>
      <c r="C30" s="25">
        <f>'PLANILHA ANÁLITICA'!G369</f>
        <v>0</v>
      </c>
      <c r="D30" s="140" t="e">
        <f t="shared" si="0"/>
        <v>#DIV/0!</v>
      </c>
      <c r="E30" s="291">
        <f t="shared" si="1"/>
        <v>0</v>
      </c>
      <c r="G30" s="22"/>
    </row>
    <row r="31" spans="1:7" ht="21" customHeight="1" thickBot="1" x14ac:dyDescent="0.3">
      <c r="A31" s="139" t="s">
        <v>1031</v>
      </c>
      <c r="B31" s="24" t="s">
        <v>996</v>
      </c>
      <c r="C31" s="25">
        <f>'PLANILHA ANÁLITICA'!G453</f>
        <v>0</v>
      </c>
      <c r="D31" s="140" t="e">
        <f t="shared" si="0"/>
        <v>#DIV/0!</v>
      </c>
      <c r="E31" s="291">
        <f t="shared" si="1"/>
        <v>0</v>
      </c>
      <c r="G31" s="22"/>
    </row>
    <row r="32" spans="1:7" ht="21" customHeight="1" thickBot="1" x14ac:dyDescent="0.3">
      <c r="A32" s="139" t="s">
        <v>1033</v>
      </c>
      <c r="B32" s="24" t="s">
        <v>1212</v>
      </c>
      <c r="C32" s="25">
        <f>'PLANILHA ANÁLITICA'!G494</f>
        <v>0</v>
      </c>
      <c r="D32" s="140" t="e">
        <f t="shared" si="0"/>
        <v>#DIV/0!</v>
      </c>
      <c r="E32" s="291">
        <f t="shared" si="1"/>
        <v>0</v>
      </c>
      <c r="G32" s="22"/>
    </row>
    <row r="33" spans="1:7" ht="21" customHeight="1" thickBot="1" x14ac:dyDescent="0.3">
      <c r="A33" s="139" t="s">
        <v>1401</v>
      </c>
      <c r="B33" s="24" t="s">
        <v>804</v>
      </c>
      <c r="C33" s="25">
        <f>'PLANILHA ANÁLITICA'!G497</f>
        <v>0</v>
      </c>
      <c r="D33" s="140" t="e">
        <f t="shared" si="0"/>
        <v>#DIV/0!</v>
      </c>
      <c r="E33" s="291">
        <f t="shared" si="1"/>
        <v>0</v>
      </c>
      <c r="G33" s="22"/>
    </row>
    <row r="34" spans="1:7" ht="16.5" thickBot="1" x14ac:dyDescent="0.3">
      <c r="A34" s="139" t="s">
        <v>1402</v>
      </c>
      <c r="B34" s="24" t="s">
        <v>1034</v>
      </c>
      <c r="C34" s="25">
        <f>'PLANILHA ANÁLITICA'!G501</f>
        <v>0</v>
      </c>
      <c r="D34" s="140" t="e">
        <f t="shared" si="0"/>
        <v>#DIV/0!</v>
      </c>
      <c r="E34" s="291">
        <f t="shared" si="1"/>
        <v>0</v>
      </c>
      <c r="G34" s="22"/>
    </row>
    <row r="35" spans="1:7" ht="21" customHeight="1" thickBot="1" x14ac:dyDescent="0.3">
      <c r="A35" s="139" t="s">
        <v>1447</v>
      </c>
      <c r="B35" s="24" t="s">
        <v>1110</v>
      </c>
      <c r="C35" s="25">
        <f>'PLANILHA ANÁLITICA'!G542</f>
        <v>0</v>
      </c>
      <c r="D35" s="140" t="e">
        <f t="shared" si="0"/>
        <v>#DIV/0!</v>
      </c>
      <c r="E35" s="291">
        <f t="shared" si="1"/>
        <v>0</v>
      </c>
      <c r="G35" s="22"/>
    </row>
    <row r="36" spans="1:7" ht="21" customHeight="1" thickBot="1" x14ac:dyDescent="0.3">
      <c r="A36" s="143" t="str">
        <f>'PLANILHA ANÁLITICA'!A599</f>
        <v>20.0</v>
      </c>
      <c r="B36" s="24" t="str">
        <f>'PLANILHA ANÁLITICA'!C599</f>
        <v>DRENAGEM</v>
      </c>
      <c r="C36" s="25">
        <f>'PLANILHA ANÁLITICA'!G599</f>
        <v>0</v>
      </c>
      <c r="D36" s="140" t="e">
        <f t="shared" si="0"/>
        <v>#DIV/0!</v>
      </c>
      <c r="E36" s="291">
        <f t="shared" si="1"/>
        <v>0</v>
      </c>
      <c r="G36" s="22"/>
    </row>
    <row r="37" spans="1:7" ht="21" customHeight="1" thickBot="1" x14ac:dyDescent="0.3">
      <c r="A37" s="347" t="s">
        <v>1045</v>
      </c>
      <c r="B37" s="29" t="s">
        <v>834</v>
      </c>
      <c r="C37" s="30">
        <f>SUM(C17:C36)</f>
        <v>0</v>
      </c>
      <c r="D37" s="361" t="s">
        <v>1037</v>
      </c>
      <c r="G37" s="22"/>
    </row>
    <row r="38" spans="1:7" ht="21" customHeight="1" thickBot="1" x14ac:dyDescent="0.3">
      <c r="A38" s="348"/>
      <c r="B38" s="31"/>
      <c r="C38" s="32">
        <f>ROUND(C37*B38,2)</f>
        <v>0</v>
      </c>
      <c r="D38" s="362"/>
      <c r="G38" s="22"/>
    </row>
    <row r="39" spans="1:7" ht="21" customHeight="1" thickBot="1" x14ac:dyDescent="0.3">
      <c r="A39" s="349"/>
      <c r="B39" s="33" t="s">
        <v>1046</v>
      </c>
      <c r="C39" s="34">
        <f>C38+C37</f>
        <v>0</v>
      </c>
      <c r="D39" s="298" t="e">
        <f>C39/C49</f>
        <v>#DIV/0!</v>
      </c>
      <c r="G39" s="22"/>
    </row>
    <row r="40" spans="1:7" ht="21" customHeight="1" thickBot="1" x14ac:dyDescent="0.3">
      <c r="A40" s="143" t="s">
        <v>1702</v>
      </c>
      <c r="B40" s="24" t="str">
        <f>'PLANILHA ANÁLITICA'!C629</f>
        <v>EQUIPAMENTOS</v>
      </c>
      <c r="C40" s="25">
        <f>'PLANILHA ANÁLITICA'!G629</f>
        <v>0</v>
      </c>
      <c r="D40" s="140" t="e">
        <f t="shared" ref="D40" si="2">C40/$C$49</f>
        <v>#DIV/0!</v>
      </c>
      <c r="E40" s="291">
        <f>C40*14.02%+C40</f>
        <v>0</v>
      </c>
      <c r="G40" s="22"/>
    </row>
    <row r="41" spans="1:7" ht="21" customHeight="1" thickBot="1" x14ac:dyDescent="0.3">
      <c r="A41" s="365" t="s">
        <v>1045</v>
      </c>
      <c r="B41" s="292" t="s">
        <v>834</v>
      </c>
      <c r="C41" s="293">
        <f>C40</f>
        <v>0</v>
      </c>
      <c r="D41" s="368" t="s">
        <v>1789</v>
      </c>
      <c r="G41" s="22"/>
    </row>
    <row r="42" spans="1:7" ht="21" customHeight="1" thickBot="1" x14ac:dyDescent="0.3">
      <c r="A42" s="366"/>
      <c r="B42" s="31"/>
      <c r="C42" s="32">
        <f>ROUND(C41*B42,2)</f>
        <v>0</v>
      </c>
      <c r="D42" s="369"/>
      <c r="G42" s="22"/>
    </row>
    <row r="43" spans="1:7" ht="21" customHeight="1" thickBot="1" x14ac:dyDescent="0.3">
      <c r="A43" s="367"/>
      <c r="B43" s="33" t="s">
        <v>1046</v>
      </c>
      <c r="C43" s="34">
        <f>C42+C41</f>
        <v>0</v>
      </c>
      <c r="D43" s="298" t="e">
        <f>C43/C49</f>
        <v>#DIV/0!</v>
      </c>
      <c r="G43" s="22"/>
    </row>
    <row r="44" spans="1:7" ht="16.5" thickBot="1" x14ac:dyDescent="0.3">
      <c r="A44" s="144"/>
      <c r="B44" s="294"/>
      <c r="C44" s="295"/>
      <c r="D44" s="145"/>
      <c r="G44" s="22"/>
    </row>
    <row r="45" spans="1:7" ht="15.75" customHeight="1" thickBot="1" x14ac:dyDescent="0.3">
      <c r="A45" s="299" t="str">
        <f>'PLANILHA ANÁLITICA'!A638</f>
        <v>22.0</v>
      </c>
      <c r="B45" s="24" t="str">
        <f>'PLANILHA ANÁLITICA'!C638</f>
        <v>ADMINISTRAÇÃO LOCAL</v>
      </c>
      <c r="C45" s="25">
        <f>'PLANILHA ANÁLITICA'!G638</f>
        <v>0</v>
      </c>
      <c r="D45" s="363" t="s">
        <v>1048</v>
      </c>
      <c r="G45" s="22"/>
    </row>
    <row r="46" spans="1:7" ht="15.75" customHeight="1" thickBot="1" x14ac:dyDescent="0.3">
      <c r="A46" s="345" t="s">
        <v>1047</v>
      </c>
      <c r="B46" s="31"/>
      <c r="C46" s="296">
        <f>C45</f>
        <v>0</v>
      </c>
      <c r="D46" s="364"/>
      <c r="G46" s="22"/>
    </row>
    <row r="47" spans="1:7" ht="15.75" customHeight="1" thickBot="1" x14ac:dyDescent="0.3">
      <c r="A47" s="346"/>
      <c r="B47" s="37"/>
      <c r="C47" s="38"/>
      <c r="D47" s="300" t="e">
        <f>C45/C49</f>
        <v>#DIV/0!</v>
      </c>
      <c r="G47" s="22"/>
    </row>
    <row r="48" spans="1:7" ht="16.5" thickBot="1" x14ac:dyDescent="0.3">
      <c r="A48" s="146"/>
      <c r="B48" s="24"/>
      <c r="C48" s="36"/>
      <c r="D48" s="147"/>
      <c r="G48" s="22"/>
    </row>
    <row r="49" spans="1:7" ht="16.5" thickBot="1" x14ac:dyDescent="0.3">
      <c r="A49" s="148"/>
      <c r="B49" s="149" t="s">
        <v>1046</v>
      </c>
      <c r="C49" s="150">
        <f>+C45+C39+C43</f>
        <v>0</v>
      </c>
      <c r="D49" s="151" t="e">
        <f>D47+D39+D43</f>
        <v>#DIV/0!</v>
      </c>
      <c r="E49" s="291"/>
      <c r="G49" s="22"/>
    </row>
    <row r="50" spans="1:7" ht="15.75" thickTop="1" x14ac:dyDescent="0.25"/>
    <row r="51" spans="1:7" x14ac:dyDescent="0.25">
      <c r="C51" s="40"/>
    </row>
    <row r="52" spans="1:7" x14ac:dyDescent="0.25">
      <c r="C52" s="35"/>
    </row>
    <row r="53" spans="1:7" x14ac:dyDescent="0.25">
      <c r="C53" s="41"/>
    </row>
    <row r="54" spans="1:7" x14ac:dyDescent="0.25">
      <c r="C54" s="42"/>
    </row>
    <row r="55" spans="1:7" x14ac:dyDescent="0.25">
      <c r="C55" s="40"/>
    </row>
    <row r="57" spans="1:7" x14ac:dyDescent="0.25">
      <c r="C57" s="40"/>
    </row>
    <row r="58" spans="1:7" x14ac:dyDescent="0.25">
      <c r="C58" s="40"/>
      <c r="D58" s="35"/>
    </row>
    <row r="61" spans="1:7" x14ac:dyDescent="0.25">
      <c r="D61" s="35"/>
    </row>
    <row r="63" spans="1:7" x14ac:dyDescent="0.25">
      <c r="D63" s="35"/>
    </row>
  </sheetData>
  <mergeCells count="14">
    <mergeCell ref="A1:D2"/>
    <mergeCell ref="A12:D12"/>
    <mergeCell ref="A14:D14"/>
    <mergeCell ref="A46:A47"/>
    <mergeCell ref="A37:A39"/>
    <mergeCell ref="B15:D15"/>
    <mergeCell ref="B9:D9"/>
    <mergeCell ref="B10:D10"/>
    <mergeCell ref="B11:D11"/>
    <mergeCell ref="A3:D8"/>
    <mergeCell ref="D37:D38"/>
    <mergeCell ref="D45:D46"/>
    <mergeCell ref="A41:A43"/>
    <mergeCell ref="D41:D42"/>
  </mergeCells>
  <printOptions horizontalCentered="1" verticalCentered="1"/>
  <pageMargins left="0.25" right="0.25" top="0.75" bottom="0.75" header="0.3" footer="0.3"/>
  <pageSetup paperSize="9" scale="74" orientation="portrait" horizontalDpi="4294967294" verticalDpi="4294967294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Q68"/>
  <sheetViews>
    <sheetView view="pageBreakPreview" zoomScale="55" zoomScaleNormal="85" zoomScaleSheetLayoutView="55" workbookViewId="0">
      <selection activeCell="F24" sqref="F24"/>
    </sheetView>
  </sheetViews>
  <sheetFormatPr defaultColWidth="19" defaultRowHeight="18" x14ac:dyDescent="0.25"/>
  <cols>
    <col min="1" max="1" width="9.28515625" style="71" customWidth="1"/>
    <col min="2" max="2" width="77.42578125" style="44" customWidth="1"/>
    <col min="3" max="3" width="24" style="66" bestFit="1" customWidth="1"/>
    <col min="4" max="19" width="20.140625" style="44" customWidth="1"/>
    <col min="20" max="20" width="21.85546875" style="44" customWidth="1"/>
    <col min="21" max="25" width="24.28515625" style="44" bestFit="1" customWidth="1"/>
    <col min="26" max="26" width="22" style="44" bestFit="1" customWidth="1"/>
    <col min="27" max="27" width="26.7109375" style="44" bestFit="1" customWidth="1"/>
    <col min="28" max="38" width="26.7109375" style="44" customWidth="1"/>
    <col min="39" max="39" width="25.5703125" style="44" bestFit="1" customWidth="1"/>
    <col min="40" max="40" width="24" style="44" bestFit="1" customWidth="1"/>
    <col min="41" max="41" width="17.28515625" style="21" bestFit="1" customWidth="1"/>
    <col min="42" max="42" width="12.85546875" style="21" customWidth="1"/>
    <col min="43" max="251" width="9.140625" style="21" customWidth="1"/>
    <col min="252" max="252" width="2.28515625" style="21" customWidth="1"/>
    <col min="253" max="253" width="9.28515625" style="21" customWidth="1"/>
    <col min="254" max="254" width="77.42578125" style="21" customWidth="1"/>
    <col min="255" max="255" width="21.85546875" style="21" customWidth="1"/>
    <col min="256" max="264" width="19" style="21"/>
    <col min="265" max="265" width="2.28515625" style="21" customWidth="1"/>
    <col min="266" max="266" width="9.28515625" style="21" customWidth="1"/>
    <col min="267" max="267" width="77.42578125" style="21" customWidth="1"/>
    <col min="268" max="268" width="22.5703125" style="21" customWidth="1"/>
    <col min="269" max="284" width="20.140625" style="21" customWidth="1"/>
    <col min="285" max="285" width="21.85546875" style="21" customWidth="1"/>
    <col min="286" max="290" width="24.28515625" style="21" bestFit="1" customWidth="1"/>
    <col min="291" max="291" width="22" style="21" bestFit="1" customWidth="1"/>
    <col min="292" max="292" width="26.7109375" style="21" bestFit="1" customWidth="1"/>
    <col min="293" max="295" width="22.5703125" style="21" customWidth="1"/>
    <col min="296" max="296" width="15.85546875" style="21" customWidth="1"/>
    <col min="297" max="507" width="9.140625" style="21" customWidth="1"/>
    <col min="508" max="508" width="2.28515625" style="21" customWidth="1"/>
    <col min="509" max="509" width="9.28515625" style="21" customWidth="1"/>
    <col min="510" max="510" width="77.42578125" style="21" customWidth="1"/>
    <col min="511" max="511" width="21.85546875" style="21" customWidth="1"/>
    <col min="512" max="520" width="19" style="21"/>
    <col min="521" max="521" width="2.28515625" style="21" customWidth="1"/>
    <col min="522" max="522" width="9.28515625" style="21" customWidth="1"/>
    <col min="523" max="523" width="77.42578125" style="21" customWidth="1"/>
    <col min="524" max="524" width="22.5703125" style="21" customWidth="1"/>
    <col min="525" max="540" width="20.140625" style="21" customWidth="1"/>
    <col min="541" max="541" width="21.85546875" style="21" customWidth="1"/>
    <col min="542" max="546" width="24.28515625" style="21" bestFit="1" customWidth="1"/>
    <col min="547" max="547" width="22" style="21" bestFit="1" customWidth="1"/>
    <col min="548" max="548" width="26.7109375" style="21" bestFit="1" customWidth="1"/>
    <col min="549" max="551" width="22.5703125" style="21" customWidth="1"/>
    <col min="552" max="552" width="15.85546875" style="21" customWidth="1"/>
    <col min="553" max="763" width="9.140625" style="21" customWidth="1"/>
    <col min="764" max="764" width="2.28515625" style="21" customWidth="1"/>
    <col min="765" max="765" width="9.28515625" style="21" customWidth="1"/>
    <col min="766" max="766" width="77.42578125" style="21" customWidth="1"/>
    <col min="767" max="767" width="21.85546875" style="21" customWidth="1"/>
    <col min="768" max="776" width="19" style="21"/>
    <col min="777" max="777" width="2.28515625" style="21" customWidth="1"/>
    <col min="778" max="778" width="9.28515625" style="21" customWidth="1"/>
    <col min="779" max="779" width="77.42578125" style="21" customWidth="1"/>
    <col min="780" max="780" width="22.5703125" style="21" customWidth="1"/>
    <col min="781" max="796" width="20.140625" style="21" customWidth="1"/>
    <col min="797" max="797" width="21.85546875" style="21" customWidth="1"/>
    <col min="798" max="802" width="24.28515625" style="21" bestFit="1" customWidth="1"/>
    <col min="803" max="803" width="22" style="21" bestFit="1" customWidth="1"/>
    <col min="804" max="804" width="26.7109375" style="21" bestFit="1" customWidth="1"/>
    <col min="805" max="807" width="22.5703125" style="21" customWidth="1"/>
    <col min="808" max="808" width="15.85546875" style="21" customWidth="1"/>
    <col min="809" max="1019" width="9.140625" style="21" customWidth="1"/>
    <col min="1020" max="1020" width="2.28515625" style="21" customWidth="1"/>
    <col min="1021" max="1021" width="9.28515625" style="21" customWidth="1"/>
    <col min="1022" max="1022" width="77.42578125" style="21" customWidth="1"/>
    <col min="1023" max="1023" width="21.85546875" style="21" customWidth="1"/>
    <col min="1024" max="1032" width="19" style="21"/>
    <col min="1033" max="1033" width="2.28515625" style="21" customWidth="1"/>
    <col min="1034" max="1034" width="9.28515625" style="21" customWidth="1"/>
    <col min="1035" max="1035" width="77.42578125" style="21" customWidth="1"/>
    <col min="1036" max="1036" width="22.5703125" style="21" customWidth="1"/>
    <col min="1037" max="1052" width="20.140625" style="21" customWidth="1"/>
    <col min="1053" max="1053" width="21.85546875" style="21" customWidth="1"/>
    <col min="1054" max="1058" width="24.28515625" style="21" bestFit="1" customWidth="1"/>
    <col min="1059" max="1059" width="22" style="21" bestFit="1" customWidth="1"/>
    <col min="1060" max="1060" width="26.7109375" style="21" bestFit="1" customWidth="1"/>
    <col min="1061" max="1063" width="22.5703125" style="21" customWidth="1"/>
    <col min="1064" max="1064" width="15.85546875" style="21" customWidth="1"/>
    <col min="1065" max="1275" width="9.140625" style="21" customWidth="1"/>
    <col min="1276" max="1276" width="2.28515625" style="21" customWidth="1"/>
    <col min="1277" max="1277" width="9.28515625" style="21" customWidth="1"/>
    <col min="1278" max="1278" width="77.42578125" style="21" customWidth="1"/>
    <col min="1279" max="1279" width="21.85546875" style="21" customWidth="1"/>
    <col min="1280" max="1288" width="19" style="21"/>
    <col min="1289" max="1289" width="2.28515625" style="21" customWidth="1"/>
    <col min="1290" max="1290" width="9.28515625" style="21" customWidth="1"/>
    <col min="1291" max="1291" width="77.42578125" style="21" customWidth="1"/>
    <col min="1292" max="1292" width="22.5703125" style="21" customWidth="1"/>
    <col min="1293" max="1308" width="20.140625" style="21" customWidth="1"/>
    <col min="1309" max="1309" width="21.85546875" style="21" customWidth="1"/>
    <col min="1310" max="1314" width="24.28515625" style="21" bestFit="1" customWidth="1"/>
    <col min="1315" max="1315" width="22" style="21" bestFit="1" customWidth="1"/>
    <col min="1316" max="1316" width="26.7109375" style="21" bestFit="1" customWidth="1"/>
    <col min="1317" max="1319" width="22.5703125" style="21" customWidth="1"/>
    <col min="1320" max="1320" width="15.85546875" style="21" customWidth="1"/>
    <col min="1321" max="1531" width="9.140625" style="21" customWidth="1"/>
    <col min="1532" max="1532" width="2.28515625" style="21" customWidth="1"/>
    <col min="1533" max="1533" width="9.28515625" style="21" customWidth="1"/>
    <col min="1534" max="1534" width="77.42578125" style="21" customWidth="1"/>
    <col min="1535" max="1535" width="21.85546875" style="21" customWidth="1"/>
    <col min="1536" max="1544" width="19" style="21"/>
    <col min="1545" max="1545" width="2.28515625" style="21" customWidth="1"/>
    <col min="1546" max="1546" width="9.28515625" style="21" customWidth="1"/>
    <col min="1547" max="1547" width="77.42578125" style="21" customWidth="1"/>
    <col min="1548" max="1548" width="22.5703125" style="21" customWidth="1"/>
    <col min="1549" max="1564" width="20.140625" style="21" customWidth="1"/>
    <col min="1565" max="1565" width="21.85546875" style="21" customWidth="1"/>
    <col min="1566" max="1570" width="24.28515625" style="21" bestFit="1" customWidth="1"/>
    <col min="1571" max="1571" width="22" style="21" bestFit="1" customWidth="1"/>
    <col min="1572" max="1572" width="26.7109375" style="21" bestFit="1" customWidth="1"/>
    <col min="1573" max="1575" width="22.5703125" style="21" customWidth="1"/>
    <col min="1576" max="1576" width="15.85546875" style="21" customWidth="1"/>
    <col min="1577" max="1787" width="9.140625" style="21" customWidth="1"/>
    <col min="1788" max="1788" width="2.28515625" style="21" customWidth="1"/>
    <col min="1789" max="1789" width="9.28515625" style="21" customWidth="1"/>
    <col min="1790" max="1790" width="77.42578125" style="21" customWidth="1"/>
    <col min="1791" max="1791" width="21.85546875" style="21" customWidth="1"/>
    <col min="1792" max="1800" width="19" style="21"/>
    <col min="1801" max="1801" width="2.28515625" style="21" customWidth="1"/>
    <col min="1802" max="1802" width="9.28515625" style="21" customWidth="1"/>
    <col min="1803" max="1803" width="77.42578125" style="21" customWidth="1"/>
    <col min="1804" max="1804" width="22.5703125" style="21" customWidth="1"/>
    <col min="1805" max="1820" width="20.140625" style="21" customWidth="1"/>
    <col min="1821" max="1821" width="21.85546875" style="21" customWidth="1"/>
    <col min="1822" max="1826" width="24.28515625" style="21" bestFit="1" customWidth="1"/>
    <col min="1827" max="1827" width="22" style="21" bestFit="1" customWidth="1"/>
    <col min="1828" max="1828" width="26.7109375" style="21" bestFit="1" customWidth="1"/>
    <col min="1829" max="1831" width="22.5703125" style="21" customWidth="1"/>
    <col min="1832" max="1832" width="15.85546875" style="21" customWidth="1"/>
    <col min="1833" max="2043" width="9.140625" style="21" customWidth="1"/>
    <col min="2044" max="2044" width="2.28515625" style="21" customWidth="1"/>
    <col min="2045" max="2045" width="9.28515625" style="21" customWidth="1"/>
    <col min="2046" max="2046" width="77.42578125" style="21" customWidth="1"/>
    <col min="2047" max="2047" width="21.85546875" style="21" customWidth="1"/>
    <col min="2048" max="2056" width="19" style="21"/>
    <col min="2057" max="2057" width="2.28515625" style="21" customWidth="1"/>
    <col min="2058" max="2058" width="9.28515625" style="21" customWidth="1"/>
    <col min="2059" max="2059" width="77.42578125" style="21" customWidth="1"/>
    <col min="2060" max="2060" width="22.5703125" style="21" customWidth="1"/>
    <col min="2061" max="2076" width="20.140625" style="21" customWidth="1"/>
    <col min="2077" max="2077" width="21.85546875" style="21" customWidth="1"/>
    <col min="2078" max="2082" width="24.28515625" style="21" bestFit="1" customWidth="1"/>
    <col min="2083" max="2083" width="22" style="21" bestFit="1" customWidth="1"/>
    <col min="2084" max="2084" width="26.7109375" style="21" bestFit="1" customWidth="1"/>
    <col min="2085" max="2087" width="22.5703125" style="21" customWidth="1"/>
    <col min="2088" max="2088" width="15.85546875" style="21" customWidth="1"/>
    <col min="2089" max="2299" width="9.140625" style="21" customWidth="1"/>
    <col min="2300" max="2300" width="2.28515625" style="21" customWidth="1"/>
    <col min="2301" max="2301" width="9.28515625" style="21" customWidth="1"/>
    <col min="2302" max="2302" width="77.42578125" style="21" customWidth="1"/>
    <col min="2303" max="2303" width="21.85546875" style="21" customWidth="1"/>
    <col min="2304" max="2312" width="19" style="21"/>
    <col min="2313" max="2313" width="2.28515625" style="21" customWidth="1"/>
    <col min="2314" max="2314" width="9.28515625" style="21" customWidth="1"/>
    <col min="2315" max="2315" width="77.42578125" style="21" customWidth="1"/>
    <col min="2316" max="2316" width="22.5703125" style="21" customWidth="1"/>
    <col min="2317" max="2332" width="20.140625" style="21" customWidth="1"/>
    <col min="2333" max="2333" width="21.85546875" style="21" customWidth="1"/>
    <col min="2334" max="2338" width="24.28515625" style="21" bestFit="1" customWidth="1"/>
    <col min="2339" max="2339" width="22" style="21" bestFit="1" customWidth="1"/>
    <col min="2340" max="2340" width="26.7109375" style="21" bestFit="1" customWidth="1"/>
    <col min="2341" max="2343" width="22.5703125" style="21" customWidth="1"/>
    <col min="2344" max="2344" width="15.85546875" style="21" customWidth="1"/>
    <col min="2345" max="2555" width="9.140625" style="21" customWidth="1"/>
    <col min="2556" max="2556" width="2.28515625" style="21" customWidth="1"/>
    <col min="2557" max="2557" width="9.28515625" style="21" customWidth="1"/>
    <col min="2558" max="2558" width="77.42578125" style="21" customWidth="1"/>
    <col min="2559" max="2559" width="21.85546875" style="21" customWidth="1"/>
    <col min="2560" max="2568" width="19" style="21"/>
    <col min="2569" max="2569" width="2.28515625" style="21" customWidth="1"/>
    <col min="2570" max="2570" width="9.28515625" style="21" customWidth="1"/>
    <col min="2571" max="2571" width="77.42578125" style="21" customWidth="1"/>
    <col min="2572" max="2572" width="22.5703125" style="21" customWidth="1"/>
    <col min="2573" max="2588" width="20.140625" style="21" customWidth="1"/>
    <col min="2589" max="2589" width="21.85546875" style="21" customWidth="1"/>
    <col min="2590" max="2594" width="24.28515625" style="21" bestFit="1" customWidth="1"/>
    <col min="2595" max="2595" width="22" style="21" bestFit="1" customWidth="1"/>
    <col min="2596" max="2596" width="26.7109375" style="21" bestFit="1" customWidth="1"/>
    <col min="2597" max="2599" width="22.5703125" style="21" customWidth="1"/>
    <col min="2600" max="2600" width="15.85546875" style="21" customWidth="1"/>
    <col min="2601" max="2811" width="9.140625" style="21" customWidth="1"/>
    <col min="2812" max="2812" width="2.28515625" style="21" customWidth="1"/>
    <col min="2813" max="2813" width="9.28515625" style="21" customWidth="1"/>
    <col min="2814" max="2814" width="77.42578125" style="21" customWidth="1"/>
    <col min="2815" max="2815" width="21.85546875" style="21" customWidth="1"/>
    <col min="2816" max="2824" width="19" style="21"/>
    <col min="2825" max="2825" width="2.28515625" style="21" customWidth="1"/>
    <col min="2826" max="2826" width="9.28515625" style="21" customWidth="1"/>
    <col min="2827" max="2827" width="77.42578125" style="21" customWidth="1"/>
    <col min="2828" max="2828" width="22.5703125" style="21" customWidth="1"/>
    <col min="2829" max="2844" width="20.140625" style="21" customWidth="1"/>
    <col min="2845" max="2845" width="21.85546875" style="21" customWidth="1"/>
    <col min="2846" max="2850" width="24.28515625" style="21" bestFit="1" customWidth="1"/>
    <col min="2851" max="2851" width="22" style="21" bestFit="1" customWidth="1"/>
    <col min="2852" max="2852" width="26.7109375" style="21" bestFit="1" customWidth="1"/>
    <col min="2853" max="2855" width="22.5703125" style="21" customWidth="1"/>
    <col min="2856" max="2856" width="15.85546875" style="21" customWidth="1"/>
    <col min="2857" max="3067" width="9.140625" style="21" customWidth="1"/>
    <col min="3068" max="3068" width="2.28515625" style="21" customWidth="1"/>
    <col min="3069" max="3069" width="9.28515625" style="21" customWidth="1"/>
    <col min="3070" max="3070" width="77.42578125" style="21" customWidth="1"/>
    <col min="3071" max="3071" width="21.85546875" style="21" customWidth="1"/>
    <col min="3072" max="3080" width="19" style="21"/>
    <col min="3081" max="3081" width="2.28515625" style="21" customWidth="1"/>
    <col min="3082" max="3082" width="9.28515625" style="21" customWidth="1"/>
    <col min="3083" max="3083" width="77.42578125" style="21" customWidth="1"/>
    <col min="3084" max="3084" width="22.5703125" style="21" customWidth="1"/>
    <col min="3085" max="3100" width="20.140625" style="21" customWidth="1"/>
    <col min="3101" max="3101" width="21.85546875" style="21" customWidth="1"/>
    <col min="3102" max="3106" width="24.28515625" style="21" bestFit="1" customWidth="1"/>
    <col min="3107" max="3107" width="22" style="21" bestFit="1" customWidth="1"/>
    <col min="3108" max="3108" width="26.7109375" style="21" bestFit="1" customWidth="1"/>
    <col min="3109" max="3111" width="22.5703125" style="21" customWidth="1"/>
    <col min="3112" max="3112" width="15.85546875" style="21" customWidth="1"/>
    <col min="3113" max="3323" width="9.140625" style="21" customWidth="1"/>
    <col min="3324" max="3324" width="2.28515625" style="21" customWidth="1"/>
    <col min="3325" max="3325" width="9.28515625" style="21" customWidth="1"/>
    <col min="3326" max="3326" width="77.42578125" style="21" customWidth="1"/>
    <col min="3327" max="3327" width="21.85546875" style="21" customWidth="1"/>
    <col min="3328" max="3336" width="19" style="21"/>
    <col min="3337" max="3337" width="2.28515625" style="21" customWidth="1"/>
    <col min="3338" max="3338" width="9.28515625" style="21" customWidth="1"/>
    <col min="3339" max="3339" width="77.42578125" style="21" customWidth="1"/>
    <col min="3340" max="3340" width="22.5703125" style="21" customWidth="1"/>
    <col min="3341" max="3356" width="20.140625" style="21" customWidth="1"/>
    <col min="3357" max="3357" width="21.85546875" style="21" customWidth="1"/>
    <col min="3358" max="3362" width="24.28515625" style="21" bestFit="1" customWidth="1"/>
    <col min="3363" max="3363" width="22" style="21" bestFit="1" customWidth="1"/>
    <col min="3364" max="3364" width="26.7109375" style="21" bestFit="1" customWidth="1"/>
    <col min="3365" max="3367" width="22.5703125" style="21" customWidth="1"/>
    <col min="3368" max="3368" width="15.85546875" style="21" customWidth="1"/>
    <col min="3369" max="3579" width="9.140625" style="21" customWidth="1"/>
    <col min="3580" max="3580" width="2.28515625" style="21" customWidth="1"/>
    <col min="3581" max="3581" width="9.28515625" style="21" customWidth="1"/>
    <col min="3582" max="3582" width="77.42578125" style="21" customWidth="1"/>
    <col min="3583" max="3583" width="21.85546875" style="21" customWidth="1"/>
    <col min="3584" max="3592" width="19" style="21"/>
    <col min="3593" max="3593" width="2.28515625" style="21" customWidth="1"/>
    <col min="3594" max="3594" width="9.28515625" style="21" customWidth="1"/>
    <col min="3595" max="3595" width="77.42578125" style="21" customWidth="1"/>
    <col min="3596" max="3596" width="22.5703125" style="21" customWidth="1"/>
    <col min="3597" max="3612" width="20.140625" style="21" customWidth="1"/>
    <col min="3613" max="3613" width="21.85546875" style="21" customWidth="1"/>
    <col min="3614" max="3618" width="24.28515625" style="21" bestFit="1" customWidth="1"/>
    <col min="3619" max="3619" width="22" style="21" bestFit="1" customWidth="1"/>
    <col min="3620" max="3620" width="26.7109375" style="21" bestFit="1" customWidth="1"/>
    <col min="3621" max="3623" width="22.5703125" style="21" customWidth="1"/>
    <col min="3624" max="3624" width="15.85546875" style="21" customWidth="1"/>
    <col min="3625" max="3835" width="9.140625" style="21" customWidth="1"/>
    <col min="3836" max="3836" width="2.28515625" style="21" customWidth="1"/>
    <col min="3837" max="3837" width="9.28515625" style="21" customWidth="1"/>
    <col min="3838" max="3838" width="77.42578125" style="21" customWidth="1"/>
    <col min="3839" max="3839" width="21.85546875" style="21" customWidth="1"/>
    <col min="3840" max="3848" width="19" style="21"/>
    <col min="3849" max="3849" width="2.28515625" style="21" customWidth="1"/>
    <col min="3850" max="3850" width="9.28515625" style="21" customWidth="1"/>
    <col min="3851" max="3851" width="77.42578125" style="21" customWidth="1"/>
    <col min="3852" max="3852" width="22.5703125" style="21" customWidth="1"/>
    <col min="3853" max="3868" width="20.140625" style="21" customWidth="1"/>
    <col min="3869" max="3869" width="21.85546875" style="21" customWidth="1"/>
    <col min="3870" max="3874" width="24.28515625" style="21" bestFit="1" customWidth="1"/>
    <col min="3875" max="3875" width="22" style="21" bestFit="1" customWidth="1"/>
    <col min="3876" max="3876" width="26.7109375" style="21" bestFit="1" customWidth="1"/>
    <col min="3877" max="3879" width="22.5703125" style="21" customWidth="1"/>
    <col min="3880" max="3880" width="15.85546875" style="21" customWidth="1"/>
    <col min="3881" max="4091" width="9.140625" style="21" customWidth="1"/>
    <col min="4092" max="4092" width="2.28515625" style="21" customWidth="1"/>
    <col min="4093" max="4093" width="9.28515625" style="21" customWidth="1"/>
    <col min="4094" max="4094" width="77.42578125" style="21" customWidth="1"/>
    <col min="4095" max="4095" width="21.85546875" style="21" customWidth="1"/>
    <col min="4096" max="4104" width="19" style="21"/>
    <col min="4105" max="4105" width="2.28515625" style="21" customWidth="1"/>
    <col min="4106" max="4106" width="9.28515625" style="21" customWidth="1"/>
    <col min="4107" max="4107" width="77.42578125" style="21" customWidth="1"/>
    <col min="4108" max="4108" width="22.5703125" style="21" customWidth="1"/>
    <col min="4109" max="4124" width="20.140625" style="21" customWidth="1"/>
    <col min="4125" max="4125" width="21.85546875" style="21" customWidth="1"/>
    <col min="4126" max="4130" width="24.28515625" style="21" bestFit="1" customWidth="1"/>
    <col min="4131" max="4131" width="22" style="21" bestFit="1" customWidth="1"/>
    <col min="4132" max="4132" width="26.7109375" style="21" bestFit="1" customWidth="1"/>
    <col min="4133" max="4135" width="22.5703125" style="21" customWidth="1"/>
    <col min="4136" max="4136" width="15.85546875" style="21" customWidth="1"/>
    <col min="4137" max="4347" width="9.140625" style="21" customWidth="1"/>
    <col min="4348" max="4348" width="2.28515625" style="21" customWidth="1"/>
    <col min="4349" max="4349" width="9.28515625" style="21" customWidth="1"/>
    <col min="4350" max="4350" width="77.42578125" style="21" customWidth="1"/>
    <col min="4351" max="4351" width="21.85546875" style="21" customWidth="1"/>
    <col min="4352" max="4360" width="19" style="21"/>
    <col min="4361" max="4361" width="2.28515625" style="21" customWidth="1"/>
    <col min="4362" max="4362" width="9.28515625" style="21" customWidth="1"/>
    <col min="4363" max="4363" width="77.42578125" style="21" customWidth="1"/>
    <col min="4364" max="4364" width="22.5703125" style="21" customWidth="1"/>
    <col min="4365" max="4380" width="20.140625" style="21" customWidth="1"/>
    <col min="4381" max="4381" width="21.85546875" style="21" customWidth="1"/>
    <col min="4382" max="4386" width="24.28515625" style="21" bestFit="1" customWidth="1"/>
    <col min="4387" max="4387" width="22" style="21" bestFit="1" customWidth="1"/>
    <col min="4388" max="4388" width="26.7109375" style="21" bestFit="1" customWidth="1"/>
    <col min="4389" max="4391" width="22.5703125" style="21" customWidth="1"/>
    <col min="4392" max="4392" width="15.85546875" style="21" customWidth="1"/>
    <col min="4393" max="4603" width="9.140625" style="21" customWidth="1"/>
    <col min="4604" max="4604" width="2.28515625" style="21" customWidth="1"/>
    <col min="4605" max="4605" width="9.28515625" style="21" customWidth="1"/>
    <col min="4606" max="4606" width="77.42578125" style="21" customWidth="1"/>
    <col min="4607" max="4607" width="21.85546875" style="21" customWidth="1"/>
    <col min="4608" max="4616" width="19" style="21"/>
    <col min="4617" max="4617" width="2.28515625" style="21" customWidth="1"/>
    <col min="4618" max="4618" width="9.28515625" style="21" customWidth="1"/>
    <col min="4619" max="4619" width="77.42578125" style="21" customWidth="1"/>
    <col min="4620" max="4620" width="22.5703125" style="21" customWidth="1"/>
    <col min="4621" max="4636" width="20.140625" style="21" customWidth="1"/>
    <col min="4637" max="4637" width="21.85546875" style="21" customWidth="1"/>
    <col min="4638" max="4642" width="24.28515625" style="21" bestFit="1" customWidth="1"/>
    <col min="4643" max="4643" width="22" style="21" bestFit="1" customWidth="1"/>
    <col min="4644" max="4644" width="26.7109375" style="21" bestFit="1" customWidth="1"/>
    <col min="4645" max="4647" width="22.5703125" style="21" customWidth="1"/>
    <col min="4648" max="4648" width="15.85546875" style="21" customWidth="1"/>
    <col min="4649" max="4859" width="9.140625" style="21" customWidth="1"/>
    <col min="4860" max="4860" width="2.28515625" style="21" customWidth="1"/>
    <col min="4861" max="4861" width="9.28515625" style="21" customWidth="1"/>
    <col min="4862" max="4862" width="77.42578125" style="21" customWidth="1"/>
    <col min="4863" max="4863" width="21.85546875" style="21" customWidth="1"/>
    <col min="4864" max="4872" width="19" style="21"/>
    <col min="4873" max="4873" width="2.28515625" style="21" customWidth="1"/>
    <col min="4874" max="4874" width="9.28515625" style="21" customWidth="1"/>
    <col min="4875" max="4875" width="77.42578125" style="21" customWidth="1"/>
    <col min="4876" max="4876" width="22.5703125" style="21" customWidth="1"/>
    <col min="4877" max="4892" width="20.140625" style="21" customWidth="1"/>
    <col min="4893" max="4893" width="21.85546875" style="21" customWidth="1"/>
    <col min="4894" max="4898" width="24.28515625" style="21" bestFit="1" customWidth="1"/>
    <col min="4899" max="4899" width="22" style="21" bestFit="1" customWidth="1"/>
    <col min="4900" max="4900" width="26.7109375" style="21" bestFit="1" customWidth="1"/>
    <col min="4901" max="4903" width="22.5703125" style="21" customWidth="1"/>
    <col min="4904" max="4904" width="15.85546875" style="21" customWidth="1"/>
    <col min="4905" max="5115" width="9.140625" style="21" customWidth="1"/>
    <col min="5116" max="5116" width="2.28515625" style="21" customWidth="1"/>
    <col min="5117" max="5117" width="9.28515625" style="21" customWidth="1"/>
    <col min="5118" max="5118" width="77.42578125" style="21" customWidth="1"/>
    <col min="5119" max="5119" width="21.85546875" style="21" customWidth="1"/>
    <col min="5120" max="5128" width="19" style="21"/>
    <col min="5129" max="5129" width="2.28515625" style="21" customWidth="1"/>
    <col min="5130" max="5130" width="9.28515625" style="21" customWidth="1"/>
    <col min="5131" max="5131" width="77.42578125" style="21" customWidth="1"/>
    <col min="5132" max="5132" width="22.5703125" style="21" customWidth="1"/>
    <col min="5133" max="5148" width="20.140625" style="21" customWidth="1"/>
    <col min="5149" max="5149" width="21.85546875" style="21" customWidth="1"/>
    <col min="5150" max="5154" width="24.28515625" style="21" bestFit="1" customWidth="1"/>
    <col min="5155" max="5155" width="22" style="21" bestFit="1" customWidth="1"/>
    <col min="5156" max="5156" width="26.7109375" style="21" bestFit="1" customWidth="1"/>
    <col min="5157" max="5159" width="22.5703125" style="21" customWidth="1"/>
    <col min="5160" max="5160" width="15.85546875" style="21" customWidth="1"/>
    <col min="5161" max="5371" width="9.140625" style="21" customWidth="1"/>
    <col min="5372" max="5372" width="2.28515625" style="21" customWidth="1"/>
    <col min="5373" max="5373" width="9.28515625" style="21" customWidth="1"/>
    <col min="5374" max="5374" width="77.42578125" style="21" customWidth="1"/>
    <col min="5375" max="5375" width="21.85546875" style="21" customWidth="1"/>
    <col min="5376" max="5384" width="19" style="21"/>
    <col min="5385" max="5385" width="2.28515625" style="21" customWidth="1"/>
    <col min="5386" max="5386" width="9.28515625" style="21" customWidth="1"/>
    <col min="5387" max="5387" width="77.42578125" style="21" customWidth="1"/>
    <col min="5388" max="5388" width="22.5703125" style="21" customWidth="1"/>
    <col min="5389" max="5404" width="20.140625" style="21" customWidth="1"/>
    <col min="5405" max="5405" width="21.85546875" style="21" customWidth="1"/>
    <col min="5406" max="5410" width="24.28515625" style="21" bestFit="1" customWidth="1"/>
    <col min="5411" max="5411" width="22" style="21" bestFit="1" customWidth="1"/>
    <col min="5412" max="5412" width="26.7109375" style="21" bestFit="1" customWidth="1"/>
    <col min="5413" max="5415" width="22.5703125" style="21" customWidth="1"/>
    <col min="5416" max="5416" width="15.85546875" style="21" customWidth="1"/>
    <col min="5417" max="5627" width="9.140625" style="21" customWidth="1"/>
    <col min="5628" max="5628" width="2.28515625" style="21" customWidth="1"/>
    <col min="5629" max="5629" width="9.28515625" style="21" customWidth="1"/>
    <col min="5630" max="5630" width="77.42578125" style="21" customWidth="1"/>
    <col min="5631" max="5631" width="21.85546875" style="21" customWidth="1"/>
    <col min="5632" max="5640" width="19" style="21"/>
    <col min="5641" max="5641" width="2.28515625" style="21" customWidth="1"/>
    <col min="5642" max="5642" width="9.28515625" style="21" customWidth="1"/>
    <col min="5643" max="5643" width="77.42578125" style="21" customWidth="1"/>
    <col min="5644" max="5644" width="22.5703125" style="21" customWidth="1"/>
    <col min="5645" max="5660" width="20.140625" style="21" customWidth="1"/>
    <col min="5661" max="5661" width="21.85546875" style="21" customWidth="1"/>
    <col min="5662" max="5666" width="24.28515625" style="21" bestFit="1" customWidth="1"/>
    <col min="5667" max="5667" width="22" style="21" bestFit="1" customWidth="1"/>
    <col min="5668" max="5668" width="26.7109375" style="21" bestFit="1" customWidth="1"/>
    <col min="5669" max="5671" width="22.5703125" style="21" customWidth="1"/>
    <col min="5672" max="5672" width="15.85546875" style="21" customWidth="1"/>
    <col min="5673" max="5883" width="9.140625" style="21" customWidth="1"/>
    <col min="5884" max="5884" width="2.28515625" style="21" customWidth="1"/>
    <col min="5885" max="5885" width="9.28515625" style="21" customWidth="1"/>
    <col min="5886" max="5886" width="77.42578125" style="21" customWidth="1"/>
    <col min="5887" max="5887" width="21.85546875" style="21" customWidth="1"/>
    <col min="5888" max="5896" width="19" style="21"/>
    <col min="5897" max="5897" width="2.28515625" style="21" customWidth="1"/>
    <col min="5898" max="5898" width="9.28515625" style="21" customWidth="1"/>
    <col min="5899" max="5899" width="77.42578125" style="21" customWidth="1"/>
    <col min="5900" max="5900" width="22.5703125" style="21" customWidth="1"/>
    <col min="5901" max="5916" width="20.140625" style="21" customWidth="1"/>
    <col min="5917" max="5917" width="21.85546875" style="21" customWidth="1"/>
    <col min="5918" max="5922" width="24.28515625" style="21" bestFit="1" customWidth="1"/>
    <col min="5923" max="5923" width="22" style="21" bestFit="1" customWidth="1"/>
    <col min="5924" max="5924" width="26.7109375" style="21" bestFit="1" customWidth="1"/>
    <col min="5925" max="5927" width="22.5703125" style="21" customWidth="1"/>
    <col min="5928" max="5928" width="15.85546875" style="21" customWidth="1"/>
    <col min="5929" max="6139" width="9.140625" style="21" customWidth="1"/>
    <col min="6140" max="6140" width="2.28515625" style="21" customWidth="1"/>
    <col min="6141" max="6141" width="9.28515625" style="21" customWidth="1"/>
    <col min="6142" max="6142" width="77.42578125" style="21" customWidth="1"/>
    <col min="6143" max="6143" width="21.85546875" style="21" customWidth="1"/>
    <col min="6144" max="6152" width="19" style="21"/>
    <col min="6153" max="6153" width="2.28515625" style="21" customWidth="1"/>
    <col min="6154" max="6154" width="9.28515625" style="21" customWidth="1"/>
    <col min="6155" max="6155" width="77.42578125" style="21" customWidth="1"/>
    <col min="6156" max="6156" width="22.5703125" style="21" customWidth="1"/>
    <col min="6157" max="6172" width="20.140625" style="21" customWidth="1"/>
    <col min="6173" max="6173" width="21.85546875" style="21" customWidth="1"/>
    <col min="6174" max="6178" width="24.28515625" style="21" bestFit="1" customWidth="1"/>
    <col min="6179" max="6179" width="22" style="21" bestFit="1" customWidth="1"/>
    <col min="6180" max="6180" width="26.7109375" style="21" bestFit="1" customWidth="1"/>
    <col min="6181" max="6183" width="22.5703125" style="21" customWidth="1"/>
    <col min="6184" max="6184" width="15.85546875" style="21" customWidth="1"/>
    <col min="6185" max="6395" width="9.140625" style="21" customWidth="1"/>
    <col min="6396" max="6396" width="2.28515625" style="21" customWidth="1"/>
    <col min="6397" max="6397" width="9.28515625" style="21" customWidth="1"/>
    <col min="6398" max="6398" width="77.42578125" style="21" customWidth="1"/>
    <col min="6399" max="6399" width="21.85546875" style="21" customWidth="1"/>
    <col min="6400" max="6408" width="19" style="21"/>
    <col min="6409" max="6409" width="2.28515625" style="21" customWidth="1"/>
    <col min="6410" max="6410" width="9.28515625" style="21" customWidth="1"/>
    <col min="6411" max="6411" width="77.42578125" style="21" customWidth="1"/>
    <col min="6412" max="6412" width="22.5703125" style="21" customWidth="1"/>
    <col min="6413" max="6428" width="20.140625" style="21" customWidth="1"/>
    <col min="6429" max="6429" width="21.85546875" style="21" customWidth="1"/>
    <col min="6430" max="6434" width="24.28515625" style="21" bestFit="1" customWidth="1"/>
    <col min="6435" max="6435" width="22" style="21" bestFit="1" customWidth="1"/>
    <col min="6436" max="6436" width="26.7109375" style="21" bestFit="1" customWidth="1"/>
    <col min="6437" max="6439" width="22.5703125" style="21" customWidth="1"/>
    <col min="6440" max="6440" width="15.85546875" style="21" customWidth="1"/>
    <col min="6441" max="6651" width="9.140625" style="21" customWidth="1"/>
    <col min="6652" max="6652" width="2.28515625" style="21" customWidth="1"/>
    <col min="6653" max="6653" width="9.28515625" style="21" customWidth="1"/>
    <col min="6654" max="6654" width="77.42578125" style="21" customWidth="1"/>
    <col min="6655" max="6655" width="21.85546875" style="21" customWidth="1"/>
    <col min="6656" max="6664" width="19" style="21"/>
    <col min="6665" max="6665" width="2.28515625" style="21" customWidth="1"/>
    <col min="6666" max="6666" width="9.28515625" style="21" customWidth="1"/>
    <col min="6667" max="6667" width="77.42578125" style="21" customWidth="1"/>
    <col min="6668" max="6668" width="22.5703125" style="21" customWidth="1"/>
    <col min="6669" max="6684" width="20.140625" style="21" customWidth="1"/>
    <col min="6685" max="6685" width="21.85546875" style="21" customWidth="1"/>
    <col min="6686" max="6690" width="24.28515625" style="21" bestFit="1" customWidth="1"/>
    <col min="6691" max="6691" width="22" style="21" bestFit="1" customWidth="1"/>
    <col min="6692" max="6692" width="26.7109375" style="21" bestFit="1" customWidth="1"/>
    <col min="6693" max="6695" width="22.5703125" style="21" customWidth="1"/>
    <col min="6696" max="6696" width="15.85546875" style="21" customWidth="1"/>
    <col min="6697" max="6907" width="9.140625" style="21" customWidth="1"/>
    <col min="6908" max="6908" width="2.28515625" style="21" customWidth="1"/>
    <col min="6909" max="6909" width="9.28515625" style="21" customWidth="1"/>
    <col min="6910" max="6910" width="77.42578125" style="21" customWidth="1"/>
    <col min="6911" max="6911" width="21.85546875" style="21" customWidth="1"/>
    <col min="6912" max="6920" width="19" style="21"/>
    <col min="6921" max="6921" width="2.28515625" style="21" customWidth="1"/>
    <col min="6922" max="6922" width="9.28515625" style="21" customWidth="1"/>
    <col min="6923" max="6923" width="77.42578125" style="21" customWidth="1"/>
    <col min="6924" max="6924" width="22.5703125" style="21" customWidth="1"/>
    <col min="6925" max="6940" width="20.140625" style="21" customWidth="1"/>
    <col min="6941" max="6941" width="21.85546875" style="21" customWidth="1"/>
    <col min="6942" max="6946" width="24.28515625" style="21" bestFit="1" customWidth="1"/>
    <col min="6947" max="6947" width="22" style="21" bestFit="1" customWidth="1"/>
    <col min="6948" max="6948" width="26.7109375" style="21" bestFit="1" customWidth="1"/>
    <col min="6949" max="6951" width="22.5703125" style="21" customWidth="1"/>
    <col min="6952" max="6952" width="15.85546875" style="21" customWidth="1"/>
    <col min="6953" max="7163" width="9.140625" style="21" customWidth="1"/>
    <col min="7164" max="7164" width="2.28515625" style="21" customWidth="1"/>
    <col min="7165" max="7165" width="9.28515625" style="21" customWidth="1"/>
    <col min="7166" max="7166" width="77.42578125" style="21" customWidth="1"/>
    <col min="7167" max="7167" width="21.85546875" style="21" customWidth="1"/>
    <col min="7168" max="7176" width="19" style="21"/>
    <col min="7177" max="7177" width="2.28515625" style="21" customWidth="1"/>
    <col min="7178" max="7178" width="9.28515625" style="21" customWidth="1"/>
    <col min="7179" max="7179" width="77.42578125" style="21" customWidth="1"/>
    <col min="7180" max="7180" width="22.5703125" style="21" customWidth="1"/>
    <col min="7181" max="7196" width="20.140625" style="21" customWidth="1"/>
    <col min="7197" max="7197" width="21.85546875" style="21" customWidth="1"/>
    <col min="7198" max="7202" width="24.28515625" style="21" bestFit="1" customWidth="1"/>
    <col min="7203" max="7203" width="22" style="21" bestFit="1" customWidth="1"/>
    <col min="7204" max="7204" width="26.7109375" style="21" bestFit="1" customWidth="1"/>
    <col min="7205" max="7207" width="22.5703125" style="21" customWidth="1"/>
    <col min="7208" max="7208" width="15.85546875" style="21" customWidth="1"/>
    <col min="7209" max="7419" width="9.140625" style="21" customWidth="1"/>
    <col min="7420" max="7420" width="2.28515625" style="21" customWidth="1"/>
    <col min="7421" max="7421" width="9.28515625" style="21" customWidth="1"/>
    <col min="7422" max="7422" width="77.42578125" style="21" customWidth="1"/>
    <col min="7423" max="7423" width="21.85546875" style="21" customWidth="1"/>
    <col min="7424" max="7432" width="19" style="21"/>
    <col min="7433" max="7433" width="2.28515625" style="21" customWidth="1"/>
    <col min="7434" max="7434" width="9.28515625" style="21" customWidth="1"/>
    <col min="7435" max="7435" width="77.42578125" style="21" customWidth="1"/>
    <col min="7436" max="7436" width="22.5703125" style="21" customWidth="1"/>
    <col min="7437" max="7452" width="20.140625" style="21" customWidth="1"/>
    <col min="7453" max="7453" width="21.85546875" style="21" customWidth="1"/>
    <col min="7454" max="7458" width="24.28515625" style="21" bestFit="1" customWidth="1"/>
    <col min="7459" max="7459" width="22" style="21" bestFit="1" customWidth="1"/>
    <col min="7460" max="7460" width="26.7109375" style="21" bestFit="1" customWidth="1"/>
    <col min="7461" max="7463" width="22.5703125" style="21" customWidth="1"/>
    <col min="7464" max="7464" width="15.85546875" style="21" customWidth="1"/>
    <col min="7465" max="7675" width="9.140625" style="21" customWidth="1"/>
    <col min="7676" max="7676" width="2.28515625" style="21" customWidth="1"/>
    <col min="7677" max="7677" width="9.28515625" style="21" customWidth="1"/>
    <col min="7678" max="7678" width="77.42578125" style="21" customWidth="1"/>
    <col min="7679" max="7679" width="21.85546875" style="21" customWidth="1"/>
    <col min="7680" max="7688" width="19" style="21"/>
    <col min="7689" max="7689" width="2.28515625" style="21" customWidth="1"/>
    <col min="7690" max="7690" width="9.28515625" style="21" customWidth="1"/>
    <col min="7691" max="7691" width="77.42578125" style="21" customWidth="1"/>
    <col min="7692" max="7692" width="22.5703125" style="21" customWidth="1"/>
    <col min="7693" max="7708" width="20.140625" style="21" customWidth="1"/>
    <col min="7709" max="7709" width="21.85546875" style="21" customWidth="1"/>
    <col min="7710" max="7714" width="24.28515625" style="21" bestFit="1" customWidth="1"/>
    <col min="7715" max="7715" width="22" style="21" bestFit="1" customWidth="1"/>
    <col min="7716" max="7716" width="26.7109375" style="21" bestFit="1" customWidth="1"/>
    <col min="7717" max="7719" width="22.5703125" style="21" customWidth="1"/>
    <col min="7720" max="7720" width="15.85546875" style="21" customWidth="1"/>
    <col min="7721" max="7931" width="9.140625" style="21" customWidth="1"/>
    <col min="7932" max="7932" width="2.28515625" style="21" customWidth="1"/>
    <col min="7933" max="7933" width="9.28515625" style="21" customWidth="1"/>
    <col min="7934" max="7934" width="77.42578125" style="21" customWidth="1"/>
    <col min="7935" max="7935" width="21.85546875" style="21" customWidth="1"/>
    <col min="7936" max="7944" width="19" style="21"/>
    <col min="7945" max="7945" width="2.28515625" style="21" customWidth="1"/>
    <col min="7946" max="7946" width="9.28515625" style="21" customWidth="1"/>
    <col min="7947" max="7947" width="77.42578125" style="21" customWidth="1"/>
    <col min="7948" max="7948" width="22.5703125" style="21" customWidth="1"/>
    <col min="7949" max="7964" width="20.140625" style="21" customWidth="1"/>
    <col min="7965" max="7965" width="21.85546875" style="21" customWidth="1"/>
    <col min="7966" max="7970" width="24.28515625" style="21" bestFit="1" customWidth="1"/>
    <col min="7971" max="7971" width="22" style="21" bestFit="1" customWidth="1"/>
    <col min="7972" max="7972" width="26.7109375" style="21" bestFit="1" customWidth="1"/>
    <col min="7973" max="7975" width="22.5703125" style="21" customWidth="1"/>
    <col min="7976" max="7976" width="15.85546875" style="21" customWidth="1"/>
    <col min="7977" max="8187" width="9.140625" style="21" customWidth="1"/>
    <col min="8188" max="8188" width="2.28515625" style="21" customWidth="1"/>
    <col min="8189" max="8189" width="9.28515625" style="21" customWidth="1"/>
    <col min="8190" max="8190" width="77.42578125" style="21" customWidth="1"/>
    <col min="8191" max="8191" width="21.85546875" style="21" customWidth="1"/>
    <col min="8192" max="8200" width="19" style="21"/>
    <col min="8201" max="8201" width="2.28515625" style="21" customWidth="1"/>
    <col min="8202" max="8202" width="9.28515625" style="21" customWidth="1"/>
    <col min="8203" max="8203" width="77.42578125" style="21" customWidth="1"/>
    <col min="8204" max="8204" width="22.5703125" style="21" customWidth="1"/>
    <col min="8205" max="8220" width="20.140625" style="21" customWidth="1"/>
    <col min="8221" max="8221" width="21.85546875" style="21" customWidth="1"/>
    <col min="8222" max="8226" width="24.28515625" style="21" bestFit="1" customWidth="1"/>
    <col min="8227" max="8227" width="22" style="21" bestFit="1" customWidth="1"/>
    <col min="8228" max="8228" width="26.7109375" style="21" bestFit="1" customWidth="1"/>
    <col min="8229" max="8231" width="22.5703125" style="21" customWidth="1"/>
    <col min="8232" max="8232" width="15.85546875" style="21" customWidth="1"/>
    <col min="8233" max="8443" width="9.140625" style="21" customWidth="1"/>
    <col min="8444" max="8444" width="2.28515625" style="21" customWidth="1"/>
    <col min="8445" max="8445" width="9.28515625" style="21" customWidth="1"/>
    <col min="8446" max="8446" width="77.42578125" style="21" customWidth="1"/>
    <col min="8447" max="8447" width="21.85546875" style="21" customWidth="1"/>
    <col min="8448" max="8456" width="19" style="21"/>
    <col min="8457" max="8457" width="2.28515625" style="21" customWidth="1"/>
    <col min="8458" max="8458" width="9.28515625" style="21" customWidth="1"/>
    <col min="8459" max="8459" width="77.42578125" style="21" customWidth="1"/>
    <col min="8460" max="8460" width="22.5703125" style="21" customWidth="1"/>
    <col min="8461" max="8476" width="20.140625" style="21" customWidth="1"/>
    <col min="8477" max="8477" width="21.85546875" style="21" customWidth="1"/>
    <col min="8478" max="8482" width="24.28515625" style="21" bestFit="1" customWidth="1"/>
    <col min="8483" max="8483" width="22" style="21" bestFit="1" customWidth="1"/>
    <col min="8484" max="8484" width="26.7109375" style="21" bestFit="1" customWidth="1"/>
    <col min="8485" max="8487" width="22.5703125" style="21" customWidth="1"/>
    <col min="8488" max="8488" width="15.85546875" style="21" customWidth="1"/>
    <col min="8489" max="8699" width="9.140625" style="21" customWidth="1"/>
    <col min="8700" max="8700" width="2.28515625" style="21" customWidth="1"/>
    <col min="8701" max="8701" width="9.28515625" style="21" customWidth="1"/>
    <col min="8702" max="8702" width="77.42578125" style="21" customWidth="1"/>
    <col min="8703" max="8703" width="21.85546875" style="21" customWidth="1"/>
    <col min="8704" max="8712" width="19" style="21"/>
    <col min="8713" max="8713" width="2.28515625" style="21" customWidth="1"/>
    <col min="8714" max="8714" width="9.28515625" style="21" customWidth="1"/>
    <col min="8715" max="8715" width="77.42578125" style="21" customWidth="1"/>
    <col min="8716" max="8716" width="22.5703125" style="21" customWidth="1"/>
    <col min="8717" max="8732" width="20.140625" style="21" customWidth="1"/>
    <col min="8733" max="8733" width="21.85546875" style="21" customWidth="1"/>
    <col min="8734" max="8738" width="24.28515625" style="21" bestFit="1" customWidth="1"/>
    <col min="8739" max="8739" width="22" style="21" bestFit="1" customWidth="1"/>
    <col min="8740" max="8740" width="26.7109375" style="21" bestFit="1" customWidth="1"/>
    <col min="8741" max="8743" width="22.5703125" style="21" customWidth="1"/>
    <col min="8744" max="8744" width="15.85546875" style="21" customWidth="1"/>
    <col min="8745" max="8955" width="9.140625" style="21" customWidth="1"/>
    <col min="8956" max="8956" width="2.28515625" style="21" customWidth="1"/>
    <col min="8957" max="8957" width="9.28515625" style="21" customWidth="1"/>
    <col min="8958" max="8958" width="77.42578125" style="21" customWidth="1"/>
    <col min="8959" max="8959" width="21.85546875" style="21" customWidth="1"/>
    <col min="8960" max="8968" width="19" style="21"/>
    <col min="8969" max="8969" width="2.28515625" style="21" customWidth="1"/>
    <col min="8970" max="8970" width="9.28515625" style="21" customWidth="1"/>
    <col min="8971" max="8971" width="77.42578125" style="21" customWidth="1"/>
    <col min="8972" max="8972" width="22.5703125" style="21" customWidth="1"/>
    <col min="8973" max="8988" width="20.140625" style="21" customWidth="1"/>
    <col min="8989" max="8989" width="21.85546875" style="21" customWidth="1"/>
    <col min="8990" max="8994" width="24.28515625" style="21" bestFit="1" customWidth="1"/>
    <col min="8995" max="8995" width="22" style="21" bestFit="1" customWidth="1"/>
    <col min="8996" max="8996" width="26.7109375" style="21" bestFit="1" customWidth="1"/>
    <col min="8997" max="8999" width="22.5703125" style="21" customWidth="1"/>
    <col min="9000" max="9000" width="15.85546875" style="21" customWidth="1"/>
    <col min="9001" max="9211" width="9.140625" style="21" customWidth="1"/>
    <col min="9212" max="9212" width="2.28515625" style="21" customWidth="1"/>
    <col min="9213" max="9213" width="9.28515625" style="21" customWidth="1"/>
    <col min="9214" max="9214" width="77.42578125" style="21" customWidth="1"/>
    <col min="9215" max="9215" width="21.85546875" style="21" customWidth="1"/>
    <col min="9216" max="9224" width="19" style="21"/>
    <col min="9225" max="9225" width="2.28515625" style="21" customWidth="1"/>
    <col min="9226" max="9226" width="9.28515625" style="21" customWidth="1"/>
    <col min="9227" max="9227" width="77.42578125" style="21" customWidth="1"/>
    <col min="9228" max="9228" width="22.5703125" style="21" customWidth="1"/>
    <col min="9229" max="9244" width="20.140625" style="21" customWidth="1"/>
    <col min="9245" max="9245" width="21.85546875" style="21" customWidth="1"/>
    <col min="9246" max="9250" width="24.28515625" style="21" bestFit="1" customWidth="1"/>
    <col min="9251" max="9251" width="22" style="21" bestFit="1" customWidth="1"/>
    <col min="9252" max="9252" width="26.7109375" style="21" bestFit="1" customWidth="1"/>
    <col min="9253" max="9255" width="22.5703125" style="21" customWidth="1"/>
    <col min="9256" max="9256" width="15.85546875" style="21" customWidth="1"/>
    <col min="9257" max="9467" width="9.140625" style="21" customWidth="1"/>
    <col min="9468" max="9468" width="2.28515625" style="21" customWidth="1"/>
    <col min="9469" max="9469" width="9.28515625" style="21" customWidth="1"/>
    <col min="9470" max="9470" width="77.42578125" style="21" customWidth="1"/>
    <col min="9471" max="9471" width="21.85546875" style="21" customWidth="1"/>
    <col min="9472" max="9480" width="19" style="21"/>
    <col min="9481" max="9481" width="2.28515625" style="21" customWidth="1"/>
    <col min="9482" max="9482" width="9.28515625" style="21" customWidth="1"/>
    <col min="9483" max="9483" width="77.42578125" style="21" customWidth="1"/>
    <col min="9484" max="9484" width="22.5703125" style="21" customWidth="1"/>
    <col min="9485" max="9500" width="20.140625" style="21" customWidth="1"/>
    <col min="9501" max="9501" width="21.85546875" style="21" customWidth="1"/>
    <col min="9502" max="9506" width="24.28515625" style="21" bestFit="1" customWidth="1"/>
    <col min="9507" max="9507" width="22" style="21" bestFit="1" customWidth="1"/>
    <col min="9508" max="9508" width="26.7109375" style="21" bestFit="1" customWidth="1"/>
    <col min="9509" max="9511" width="22.5703125" style="21" customWidth="1"/>
    <col min="9512" max="9512" width="15.85546875" style="21" customWidth="1"/>
    <col min="9513" max="9723" width="9.140625" style="21" customWidth="1"/>
    <col min="9724" max="9724" width="2.28515625" style="21" customWidth="1"/>
    <col min="9725" max="9725" width="9.28515625" style="21" customWidth="1"/>
    <col min="9726" max="9726" width="77.42578125" style="21" customWidth="1"/>
    <col min="9727" max="9727" width="21.85546875" style="21" customWidth="1"/>
    <col min="9728" max="9736" width="19" style="21"/>
    <col min="9737" max="9737" width="2.28515625" style="21" customWidth="1"/>
    <col min="9738" max="9738" width="9.28515625" style="21" customWidth="1"/>
    <col min="9739" max="9739" width="77.42578125" style="21" customWidth="1"/>
    <col min="9740" max="9740" width="22.5703125" style="21" customWidth="1"/>
    <col min="9741" max="9756" width="20.140625" style="21" customWidth="1"/>
    <col min="9757" max="9757" width="21.85546875" style="21" customWidth="1"/>
    <col min="9758" max="9762" width="24.28515625" style="21" bestFit="1" customWidth="1"/>
    <col min="9763" max="9763" width="22" style="21" bestFit="1" customWidth="1"/>
    <col min="9764" max="9764" width="26.7109375" style="21" bestFit="1" customWidth="1"/>
    <col min="9765" max="9767" width="22.5703125" style="21" customWidth="1"/>
    <col min="9768" max="9768" width="15.85546875" style="21" customWidth="1"/>
    <col min="9769" max="9979" width="9.140625" style="21" customWidth="1"/>
    <col min="9980" max="9980" width="2.28515625" style="21" customWidth="1"/>
    <col min="9981" max="9981" width="9.28515625" style="21" customWidth="1"/>
    <col min="9982" max="9982" width="77.42578125" style="21" customWidth="1"/>
    <col min="9983" max="9983" width="21.85546875" style="21" customWidth="1"/>
    <col min="9984" max="9992" width="19" style="21"/>
    <col min="9993" max="9993" width="2.28515625" style="21" customWidth="1"/>
    <col min="9994" max="9994" width="9.28515625" style="21" customWidth="1"/>
    <col min="9995" max="9995" width="77.42578125" style="21" customWidth="1"/>
    <col min="9996" max="9996" width="22.5703125" style="21" customWidth="1"/>
    <col min="9997" max="10012" width="20.140625" style="21" customWidth="1"/>
    <col min="10013" max="10013" width="21.85546875" style="21" customWidth="1"/>
    <col min="10014" max="10018" width="24.28515625" style="21" bestFit="1" customWidth="1"/>
    <col min="10019" max="10019" width="22" style="21" bestFit="1" customWidth="1"/>
    <col min="10020" max="10020" width="26.7109375" style="21" bestFit="1" customWidth="1"/>
    <col min="10021" max="10023" width="22.5703125" style="21" customWidth="1"/>
    <col min="10024" max="10024" width="15.85546875" style="21" customWidth="1"/>
    <col min="10025" max="10235" width="9.140625" style="21" customWidth="1"/>
    <col min="10236" max="10236" width="2.28515625" style="21" customWidth="1"/>
    <col min="10237" max="10237" width="9.28515625" style="21" customWidth="1"/>
    <col min="10238" max="10238" width="77.42578125" style="21" customWidth="1"/>
    <col min="10239" max="10239" width="21.85546875" style="21" customWidth="1"/>
    <col min="10240" max="10248" width="19" style="21"/>
    <col min="10249" max="10249" width="2.28515625" style="21" customWidth="1"/>
    <col min="10250" max="10250" width="9.28515625" style="21" customWidth="1"/>
    <col min="10251" max="10251" width="77.42578125" style="21" customWidth="1"/>
    <col min="10252" max="10252" width="22.5703125" style="21" customWidth="1"/>
    <col min="10253" max="10268" width="20.140625" style="21" customWidth="1"/>
    <col min="10269" max="10269" width="21.85546875" style="21" customWidth="1"/>
    <col min="10270" max="10274" width="24.28515625" style="21" bestFit="1" customWidth="1"/>
    <col min="10275" max="10275" width="22" style="21" bestFit="1" customWidth="1"/>
    <col min="10276" max="10276" width="26.7109375" style="21" bestFit="1" customWidth="1"/>
    <col min="10277" max="10279" width="22.5703125" style="21" customWidth="1"/>
    <col min="10280" max="10280" width="15.85546875" style="21" customWidth="1"/>
    <col min="10281" max="10491" width="9.140625" style="21" customWidth="1"/>
    <col min="10492" max="10492" width="2.28515625" style="21" customWidth="1"/>
    <col min="10493" max="10493" width="9.28515625" style="21" customWidth="1"/>
    <col min="10494" max="10494" width="77.42578125" style="21" customWidth="1"/>
    <col min="10495" max="10495" width="21.85546875" style="21" customWidth="1"/>
    <col min="10496" max="10504" width="19" style="21"/>
    <col min="10505" max="10505" width="2.28515625" style="21" customWidth="1"/>
    <col min="10506" max="10506" width="9.28515625" style="21" customWidth="1"/>
    <col min="10507" max="10507" width="77.42578125" style="21" customWidth="1"/>
    <col min="10508" max="10508" width="22.5703125" style="21" customWidth="1"/>
    <col min="10509" max="10524" width="20.140625" style="21" customWidth="1"/>
    <col min="10525" max="10525" width="21.85546875" style="21" customWidth="1"/>
    <col min="10526" max="10530" width="24.28515625" style="21" bestFit="1" customWidth="1"/>
    <col min="10531" max="10531" width="22" style="21" bestFit="1" customWidth="1"/>
    <col min="10532" max="10532" width="26.7109375" style="21" bestFit="1" customWidth="1"/>
    <col min="10533" max="10535" width="22.5703125" style="21" customWidth="1"/>
    <col min="10536" max="10536" width="15.85546875" style="21" customWidth="1"/>
    <col min="10537" max="10747" width="9.140625" style="21" customWidth="1"/>
    <col min="10748" max="10748" width="2.28515625" style="21" customWidth="1"/>
    <col min="10749" max="10749" width="9.28515625" style="21" customWidth="1"/>
    <col min="10750" max="10750" width="77.42578125" style="21" customWidth="1"/>
    <col min="10751" max="10751" width="21.85546875" style="21" customWidth="1"/>
    <col min="10752" max="10760" width="19" style="21"/>
    <col min="10761" max="10761" width="2.28515625" style="21" customWidth="1"/>
    <col min="10762" max="10762" width="9.28515625" style="21" customWidth="1"/>
    <col min="10763" max="10763" width="77.42578125" style="21" customWidth="1"/>
    <col min="10764" max="10764" width="22.5703125" style="21" customWidth="1"/>
    <col min="10765" max="10780" width="20.140625" style="21" customWidth="1"/>
    <col min="10781" max="10781" width="21.85546875" style="21" customWidth="1"/>
    <col min="10782" max="10786" width="24.28515625" style="21" bestFit="1" customWidth="1"/>
    <col min="10787" max="10787" width="22" style="21" bestFit="1" customWidth="1"/>
    <col min="10788" max="10788" width="26.7109375" style="21" bestFit="1" customWidth="1"/>
    <col min="10789" max="10791" width="22.5703125" style="21" customWidth="1"/>
    <col min="10792" max="10792" width="15.85546875" style="21" customWidth="1"/>
    <col min="10793" max="11003" width="9.140625" style="21" customWidth="1"/>
    <col min="11004" max="11004" width="2.28515625" style="21" customWidth="1"/>
    <col min="11005" max="11005" width="9.28515625" style="21" customWidth="1"/>
    <col min="11006" max="11006" width="77.42578125" style="21" customWidth="1"/>
    <col min="11007" max="11007" width="21.85546875" style="21" customWidth="1"/>
    <col min="11008" max="11016" width="19" style="21"/>
    <col min="11017" max="11017" width="2.28515625" style="21" customWidth="1"/>
    <col min="11018" max="11018" width="9.28515625" style="21" customWidth="1"/>
    <col min="11019" max="11019" width="77.42578125" style="21" customWidth="1"/>
    <col min="11020" max="11020" width="22.5703125" style="21" customWidth="1"/>
    <col min="11021" max="11036" width="20.140625" style="21" customWidth="1"/>
    <col min="11037" max="11037" width="21.85546875" style="21" customWidth="1"/>
    <col min="11038" max="11042" width="24.28515625" style="21" bestFit="1" customWidth="1"/>
    <col min="11043" max="11043" width="22" style="21" bestFit="1" customWidth="1"/>
    <col min="11044" max="11044" width="26.7109375" style="21" bestFit="1" customWidth="1"/>
    <col min="11045" max="11047" width="22.5703125" style="21" customWidth="1"/>
    <col min="11048" max="11048" width="15.85546875" style="21" customWidth="1"/>
    <col min="11049" max="11259" width="9.140625" style="21" customWidth="1"/>
    <col min="11260" max="11260" width="2.28515625" style="21" customWidth="1"/>
    <col min="11261" max="11261" width="9.28515625" style="21" customWidth="1"/>
    <col min="11262" max="11262" width="77.42578125" style="21" customWidth="1"/>
    <col min="11263" max="11263" width="21.85546875" style="21" customWidth="1"/>
    <col min="11264" max="11272" width="19" style="21"/>
    <col min="11273" max="11273" width="2.28515625" style="21" customWidth="1"/>
    <col min="11274" max="11274" width="9.28515625" style="21" customWidth="1"/>
    <col min="11275" max="11275" width="77.42578125" style="21" customWidth="1"/>
    <col min="11276" max="11276" width="22.5703125" style="21" customWidth="1"/>
    <col min="11277" max="11292" width="20.140625" style="21" customWidth="1"/>
    <col min="11293" max="11293" width="21.85546875" style="21" customWidth="1"/>
    <col min="11294" max="11298" width="24.28515625" style="21" bestFit="1" customWidth="1"/>
    <col min="11299" max="11299" width="22" style="21" bestFit="1" customWidth="1"/>
    <col min="11300" max="11300" width="26.7109375" style="21" bestFit="1" customWidth="1"/>
    <col min="11301" max="11303" width="22.5703125" style="21" customWidth="1"/>
    <col min="11304" max="11304" width="15.85546875" style="21" customWidth="1"/>
    <col min="11305" max="11515" width="9.140625" style="21" customWidth="1"/>
    <col min="11516" max="11516" width="2.28515625" style="21" customWidth="1"/>
    <col min="11517" max="11517" width="9.28515625" style="21" customWidth="1"/>
    <col min="11518" max="11518" width="77.42578125" style="21" customWidth="1"/>
    <col min="11519" max="11519" width="21.85546875" style="21" customWidth="1"/>
    <col min="11520" max="11528" width="19" style="21"/>
    <col min="11529" max="11529" width="2.28515625" style="21" customWidth="1"/>
    <col min="11530" max="11530" width="9.28515625" style="21" customWidth="1"/>
    <col min="11531" max="11531" width="77.42578125" style="21" customWidth="1"/>
    <col min="11532" max="11532" width="22.5703125" style="21" customWidth="1"/>
    <col min="11533" max="11548" width="20.140625" style="21" customWidth="1"/>
    <col min="11549" max="11549" width="21.85546875" style="21" customWidth="1"/>
    <col min="11550" max="11554" width="24.28515625" style="21" bestFit="1" customWidth="1"/>
    <col min="11555" max="11555" width="22" style="21" bestFit="1" customWidth="1"/>
    <col min="11556" max="11556" width="26.7109375" style="21" bestFit="1" customWidth="1"/>
    <col min="11557" max="11559" width="22.5703125" style="21" customWidth="1"/>
    <col min="11560" max="11560" width="15.85546875" style="21" customWidth="1"/>
    <col min="11561" max="11771" width="9.140625" style="21" customWidth="1"/>
    <col min="11772" max="11772" width="2.28515625" style="21" customWidth="1"/>
    <col min="11773" max="11773" width="9.28515625" style="21" customWidth="1"/>
    <col min="11774" max="11774" width="77.42578125" style="21" customWidth="1"/>
    <col min="11775" max="11775" width="21.85546875" style="21" customWidth="1"/>
    <col min="11776" max="11784" width="19" style="21"/>
    <col min="11785" max="11785" width="2.28515625" style="21" customWidth="1"/>
    <col min="11786" max="11786" width="9.28515625" style="21" customWidth="1"/>
    <col min="11787" max="11787" width="77.42578125" style="21" customWidth="1"/>
    <col min="11788" max="11788" width="22.5703125" style="21" customWidth="1"/>
    <col min="11789" max="11804" width="20.140625" style="21" customWidth="1"/>
    <col min="11805" max="11805" width="21.85546875" style="21" customWidth="1"/>
    <col min="11806" max="11810" width="24.28515625" style="21" bestFit="1" customWidth="1"/>
    <col min="11811" max="11811" width="22" style="21" bestFit="1" customWidth="1"/>
    <col min="11812" max="11812" width="26.7109375" style="21" bestFit="1" customWidth="1"/>
    <col min="11813" max="11815" width="22.5703125" style="21" customWidth="1"/>
    <col min="11816" max="11816" width="15.85546875" style="21" customWidth="1"/>
    <col min="11817" max="12027" width="9.140625" style="21" customWidth="1"/>
    <col min="12028" max="12028" width="2.28515625" style="21" customWidth="1"/>
    <col min="12029" max="12029" width="9.28515625" style="21" customWidth="1"/>
    <col min="12030" max="12030" width="77.42578125" style="21" customWidth="1"/>
    <col min="12031" max="12031" width="21.85546875" style="21" customWidth="1"/>
    <col min="12032" max="12040" width="19" style="21"/>
    <col min="12041" max="12041" width="2.28515625" style="21" customWidth="1"/>
    <col min="12042" max="12042" width="9.28515625" style="21" customWidth="1"/>
    <col min="12043" max="12043" width="77.42578125" style="21" customWidth="1"/>
    <col min="12044" max="12044" width="22.5703125" style="21" customWidth="1"/>
    <col min="12045" max="12060" width="20.140625" style="21" customWidth="1"/>
    <col min="12061" max="12061" width="21.85546875" style="21" customWidth="1"/>
    <col min="12062" max="12066" width="24.28515625" style="21" bestFit="1" customWidth="1"/>
    <col min="12067" max="12067" width="22" style="21" bestFit="1" customWidth="1"/>
    <col min="12068" max="12068" width="26.7109375" style="21" bestFit="1" customWidth="1"/>
    <col min="12069" max="12071" width="22.5703125" style="21" customWidth="1"/>
    <col min="12072" max="12072" width="15.85546875" style="21" customWidth="1"/>
    <col min="12073" max="12283" width="9.140625" style="21" customWidth="1"/>
    <col min="12284" max="12284" width="2.28515625" style="21" customWidth="1"/>
    <col min="12285" max="12285" width="9.28515625" style="21" customWidth="1"/>
    <col min="12286" max="12286" width="77.42578125" style="21" customWidth="1"/>
    <col min="12287" max="12287" width="21.85546875" style="21" customWidth="1"/>
    <col min="12288" max="12296" width="19" style="21"/>
    <col min="12297" max="12297" width="2.28515625" style="21" customWidth="1"/>
    <col min="12298" max="12298" width="9.28515625" style="21" customWidth="1"/>
    <col min="12299" max="12299" width="77.42578125" style="21" customWidth="1"/>
    <col min="12300" max="12300" width="22.5703125" style="21" customWidth="1"/>
    <col min="12301" max="12316" width="20.140625" style="21" customWidth="1"/>
    <col min="12317" max="12317" width="21.85546875" style="21" customWidth="1"/>
    <col min="12318" max="12322" width="24.28515625" style="21" bestFit="1" customWidth="1"/>
    <col min="12323" max="12323" width="22" style="21" bestFit="1" customWidth="1"/>
    <col min="12324" max="12324" width="26.7109375" style="21" bestFit="1" customWidth="1"/>
    <col min="12325" max="12327" width="22.5703125" style="21" customWidth="1"/>
    <col min="12328" max="12328" width="15.85546875" style="21" customWidth="1"/>
    <col min="12329" max="12539" width="9.140625" style="21" customWidth="1"/>
    <col min="12540" max="12540" width="2.28515625" style="21" customWidth="1"/>
    <col min="12541" max="12541" width="9.28515625" style="21" customWidth="1"/>
    <col min="12542" max="12542" width="77.42578125" style="21" customWidth="1"/>
    <col min="12543" max="12543" width="21.85546875" style="21" customWidth="1"/>
    <col min="12544" max="12552" width="19" style="21"/>
    <col min="12553" max="12553" width="2.28515625" style="21" customWidth="1"/>
    <col min="12554" max="12554" width="9.28515625" style="21" customWidth="1"/>
    <col min="12555" max="12555" width="77.42578125" style="21" customWidth="1"/>
    <col min="12556" max="12556" width="22.5703125" style="21" customWidth="1"/>
    <col min="12557" max="12572" width="20.140625" style="21" customWidth="1"/>
    <col min="12573" max="12573" width="21.85546875" style="21" customWidth="1"/>
    <col min="12574" max="12578" width="24.28515625" style="21" bestFit="1" customWidth="1"/>
    <col min="12579" max="12579" width="22" style="21" bestFit="1" customWidth="1"/>
    <col min="12580" max="12580" width="26.7109375" style="21" bestFit="1" customWidth="1"/>
    <col min="12581" max="12583" width="22.5703125" style="21" customWidth="1"/>
    <col min="12584" max="12584" width="15.85546875" style="21" customWidth="1"/>
    <col min="12585" max="12795" width="9.140625" style="21" customWidth="1"/>
    <col min="12796" max="12796" width="2.28515625" style="21" customWidth="1"/>
    <col min="12797" max="12797" width="9.28515625" style="21" customWidth="1"/>
    <col min="12798" max="12798" width="77.42578125" style="21" customWidth="1"/>
    <col min="12799" max="12799" width="21.85546875" style="21" customWidth="1"/>
    <col min="12800" max="12808" width="19" style="21"/>
    <col min="12809" max="12809" width="2.28515625" style="21" customWidth="1"/>
    <col min="12810" max="12810" width="9.28515625" style="21" customWidth="1"/>
    <col min="12811" max="12811" width="77.42578125" style="21" customWidth="1"/>
    <col min="12812" max="12812" width="22.5703125" style="21" customWidth="1"/>
    <col min="12813" max="12828" width="20.140625" style="21" customWidth="1"/>
    <col min="12829" max="12829" width="21.85546875" style="21" customWidth="1"/>
    <col min="12830" max="12834" width="24.28515625" style="21" bestFit="1" customWidth="1"/>
    <col min="12835" max="12835" width="22" style="21" bestFit="1" customWidth="1"/>
    <col min="12836" max="12836" width="26.7109375" style="21" bestFit="1" customWidth="1"/>
    <col min="12837" max="12839" width="22.5703125" style="21" customWidth="1"/>
    <col min="12840" max="12840" width="15.85546875" style="21" customWidth="1"/>
    <col min="12841" max="13051" width="9.140625" style="21" customWidth="1"/>
    <col min="13052" max="13052" width="2.28515625" style="21" customWidth="1"/>
    <col min="13053" max="13053" width="9.28515625" style="21" customWidth="1"/>
    <col min="13054" max="13054" width="77.42578125" style="21" customWidth="1"/>
    <col min="13055" max="13055" width="21.85546875" style="21" customWidth="1"/>
    <col min="13056" max="13064" width="19" style="21"/>
    <col min="13065" max="13065" width="2.28515625" style="21" customWidth="1"/>
    <col min="13066" max="13066" width="9.28515625" style="21" customWidth="1"/>
    <col min="13067" max="13067" width="77.42578125" style="21" customWidth="1"/>
    <col min="13068" max="13068" width="22.5703125" style="21" customWidth="1"/>
    <col min="13069" max="13084" width="20.140625" style="21" customWidth="1"/>
    <col min="13085" max="13085" width="21.85546875" style="21" customWidth="1"/>
    <col min="13086" max="13090" width="24.28515625" style="21" bestFit="1" customWidth="1"/>
    <col min="13091" max="13091" width="22" style="21" bestFit="1" customWidth="1"/>
    <col min="13092" max="13092" width="26.7109375" style="21" bestFit="1" customWidth="1"/>
    <col min="13093" max="13095" width="22.5703125" style="21" customWidth="1"/>
    <col min="13096" max="13096" width="15.85546875" style="21" customWidth="1"/>
    <col min="13097" max="13307" width="9.140625" style="21" customWidth="1"/>
    <col min="13308" max="13308" width="2.28515625" style="21" customWidth="1"/>
    <col min="13309" max="13309" width="9.28515625" style="21" customWidth="1"/>
    <col min="13310" max="13310" width="77.42578125" style="21" customWidth="1"/>
    <col min="13311" max="13311" width="21.85546875" style="21" customWidth="1"/>
    <col min="13312" max="13320" width="19" style="21"/>
    <col min="13321" max="13321" width="2.28515625" style="21" customWidth="1"/>
    <col min="13322" max="13322" width="9.28515625" style="21" customWidth="1"/>
    <col min="13323" max="13323" width="77.42578125" style="21" customWidth="1"/>
    <col min="13324" max="13324" width="22.5703125" style="21" customWidth="1"/>
    <col min="13325" max="13340" width="20.140625" style="21" customWidth="1"/>
    <col min="13341" max="13341" width="21.85546875" style="21" customWidth="1"/>
    <col min="13342" max="13346" width="24.28515625" style="21" bestFit="1" customWidth="1"/>
    <col min="13347" max="13347" width="22" style="21" bestFit="1" customWidth="1"/>
    <col min="13348" max="13348" width="26.7109375" style="21" bestFit="1" customWidth="1"/>
    <col min="13349" max="13351" width="22.5703125" style="21" customWidth="1"/>
    <col min="13352" max="13352" width="15.85546875" style="21" customWidth="1"/>
    <col min="13353" max="13563" width="9.140625" style="21" customWidth="1"/>
    <col min="13564" max="13564" width="2.28515625" style="21" customWidth="1"/>
    <col min="13565" max="13565" width="9.28515625" style="21" customWidth="1"/>
    <col min="13566" max="13566" width="77.42578125" style="21" customWidth="1"/>
    <col min="13567" max="13567" width="21.85546875" style="21" customWidth="1"/>
    <col min="13568" max="13576" width="19" style="21"/>
    <col min="13577" max="13577" width="2.28515625" style="21" customWidth="1"/>
    <col min="13578" max="13578" width="9.28515625" style="21" customWidth="1"/>
    <col min="13579" max="13579" width="77.42578125" style="21" customWidth="1"/>
    <col min="13580" max="13580" width="22.5703125" style="21" customWidth="1"/>
    <col min="13581" max="13596" width="20.140625" style="21" customWidth="1"/>
    <col min="13597" max="13597" width="21.85546875" style="21" customWidth="1"/>
    <col min="13598" max="13602" width="24.28515625" style="21" bestFit="1" customWidth="1"/>
    <col min="13603" max="13603" width="22" style="21" bestFit="1" customWidth="1"/>
    <col min="13604" max="13604" width="26.7109375" style="21" bestFit="1" customWidth="1"/>
    <col min="13605" max="13607" width="22.5703125" style="21" customWidth="1"/>
    <col min="13608" max="13608" width="15.85546875" style="21" customWidth="1"/>
    <col min="13609" max="13819" width="9.140625" style="21" customWidth="1"/>
    <col min="13820" max="13820" width="2.28515625" style="21" customWidth="1"/>
    <col min="13821" max="13821" width="9.28515625" style="21" customWidth="1"/>
    <col min="13822" max="13822" width="77.42578125" style="21" customWidth="1"/>
    <col min="13823" max="13823" width="21.85546875" style="21" customWidth="1"/>
    <col min="13824" max="13832" width="19" style="21"/>
    <col min="13833" max="13833" width="2.28515625" style="21" customWidth="1"/>
    <col min="13834" max="13834" width="9.28515625" style="21" customWidth="1"/>
    <col min="13835" max="13835" width="77.42578125" style="21" customWidth="1"/>
    <col min="13836" max="13836" width="22.5703125" style="21" customWidth="1"/>
    <col min="13837" max="13852" width="20.140625" style="21" customWidth="1"/>
    <col min="13853" max="13853" width="21.85546875" style="21" customWidth="1"/>
    <col min="13854" max="13858" width="24.28515625" style="21" bestFit="1" customWidth="1"/>
    <col min="13859" max="13859" width="22" style="21" bestFit="1" customWidth="1"/>
    <col min="13860" max="13860" width="26.7109375" style="21" bestFit="1" customWidth="1"/>
    <col min="13861" max="13863" width="22.5703125" style="21" customWidth="1"/>
    <col min="13864" max="13864" width="15.85546875" style="21" customWidth="1"/>
    <col min="13865" max="14075" width="9.140625" style="21" customWidth="1"/>
    <col min="14076" max="14076" width="2.28515625" style="21" customWidth="1"/>
    <col min="14077" max="14077" width="9.28515625" style="21" customWidth="1"/>
    <col min="14078" max="14078" width="77.42578125" style="21" customWidth="1"/>
    <col min="14079" max="14079" width="21.85546875" style="21" customWidth="1"/>
    <col min="14080" max="14088" width="19" style="21"/>
    <col min="14089" max="14089" width="2.28515625" style="21" customWidth="1"/>
    <col min="14090" max="14090" width="9.28515625" style="21" customWidth="1"/>
    <col min="14091" max="14091" width="77.42578125" style="21" customWidth="1"/>
    <col min="14092" max="14092" width="22.5703125" style="21" customWidth="1"/>
    <col min="14093" max="14108" width="20.140625" style="21" customWidth="1"/>
    <col min="14109" max="14109" width="21.85546875" style="21" customWidth="1"/>
    <col min="14110" max="14114" width="24.28515625" style="21" bestFit="1" customWidth="1"/>
    <col min="14115" max="14115" width="22" style="21" bestFit="1" customWidth="1"/>
    <col min="14116" max="14116" width="26.7109375" style="21" bestFit="1" customWidth="1"/>
    <col min="14117" max="14119" width="22.5703125" style="21" customWidth="1"/>
    <col min="14120" max="14120" width="15.85546875" style="21" customWidth="1"/>
    <col min="14121" max="14331" width="9.140625" style="21" customWidth="1"/>
    <col min="14332" max="14332" width="2.28515625" style="21" customWidth="1"/>
    <col min="14333" max="14333" width="9.28515625" style="21" customWidth="1"/>
    <col min="14334" max="14334" width="77.42578125" style="21" customWidth="1"/>
    <col min="14335" max="14335" width="21.85546875" style="21" customWidth="1"/>
    <col min="14336" max="14344" width="19" style="21"/>
    <col min="14345" max="14345" width="2.28515625" style="21" customWidth="1"/>
    <col min="14346" max="14346" width="9.28515625" style="21" customWidth="1"/>
    <col min="14347" max="14347" width="77.42578125" style="21" customWidth="1"/>
    <col min="14348" max="14348" width="22.5703125" style="21" customWidth="1"/>
    <col min="14349" max="14364" width="20.140625" style="21" customWidth="1"/>
    <col min="14365" max="14365" width="21.85546875" style="21" customWidth="1"/>
    <col min="14366" max="14370" width="24.28515625" style="21" bestFit="1" customWidth="1"/>
    <col min="14371" max="14371" width="22" style="21" bestFit="1" customWidth="1"/>
    <col min="14372" max="14372" width="26.7109375" style="21" bestFit="1" customWidth="1"/>
    <col min="14373" max="14375" width="22.5703125" style="21" customWidth="1"/>
    <col min="14376" max="14376" width="15.85546875" style="21" customWidth="1"/>
    <col min="14377" max="14587" width="9.140625" style="21" customWidth="1"/>
    <col min="14588" max="14588" width="2.28515625" style="21" customWidth="1"/>
    <col min="14589" max="14589" width="9.28515625" style="21" customWidth="1"/>
    <col min="14590" max="14590" width="77.42578125" style="21" customWidth="1"/>
    <col min="14591" max="14591" width="21.85546875" style="21" customWidth="1"/>
    <col min="14592" max="14600" width="19" style="21"/>
    <col min="14601" max="14601" width="2.28515625" style="21" customWidth="1"/>
    <col min="14602" max="14602" width="9.28515625" style="21" customWidth="1"/>
    <col min="14603" max="14603" width="77.42578125" style="21" customWidth="1"/>
    <col min="14604" max="14604" width="22.5703125" style="21" customWidth="1"/>
    <col min="14605" max="14620" width="20.140625" style="21" customWidth="1"/>
    <col min="14621" max="14621" width="21.85546875" style="21" customWidth="1"/>
    <col min="14622" max="14626" width="24.28515625" style="21" bestFit="1" customWidth="1"/>
    <col min="14627" max="14627" width="22" style="21" bestFit="1" customWidth="1"/>
    <col min="14628" max="14628" width="26.7109375" style="21" bestFit="1" customWidth="1"/>
    <col min="14629" max="14631" width="22.5703125" style="21" customWidth="1"/>
    <col min="14632" max="14632" width="15.85546875" style="21" customWidth="1"/>
    <col min="14633" max="14843" width="9.140625" style="21" customWidth="1"/>
    <col min="14844" max="14844" width="2.28515625" style="21" customWidth="1"/>
    <col min="14845" max="14845" width="9.28515625" style="21" customWidth="1"/>
    <col min="14846" max="14846" width="77.42578125" style="21" customWidth="1"/>
    <col min="14847" max="14847" width="21.85546875" style="21" customWidth="1"/>
    <col min="14848" max="14856" width="19" style="21"/>
    <col min="14857" max="14857" width="2.28515625" style="21" customWidth="1"/>
    <col min="14858" max="14858" width="9.28515625" style="21" customWidth="1"/>
    <col min="14859" max="14859" width="77.42578125" style="21" customWidth="1"/>
    <col min="14860" max="14860" width="22.5703125" style="21" customWidth="1"/>
    <col min="14861" max="14876" width="20.140625" style="21" customWidth="1"/>
    <col min="14877" max="14877" width="21.85546875" style="21" customWidth="1"/>
    <col min="14878" max="14882" width="24.28515625" style="21" bestFit="1" customWidth="1"/>
    <col min="14883" max="14883" width="22" style="21" bestFit="1" customWidth="1"/>
    <col min="14884" max="14884" width="26.7109375" style="21" bestFit="1" customWidth="1"/>
    <col min="14885" max="14887" width="22.5703125" style="21" customWidth="1"/>
    <col min="14888" max="14888" width="15.85546875" style="21" customWidth="1"/>
    <col min="14889" max="15099" width="9.140625" style="21" customWidth="1"/>
    <col min="15100" max="15100" width="2.28515625" style="21" customWidth="1"/>
    <col min="15101" max="15101" width="9.28515625" style="21" customWidth="1"/>
    <col min="15102" max="15102" width="77.42578125" style="21" customWidth="1"/>
    <col min="15103" max="15103" width="21.85546875" style="21" customWidth="1"/>
    <col min="15104" max="15112" width="19" style="21"/>
    <col min="15113" max="15113" width="2.28515625" style="21" customWidth="1"/>
    <col min="15114" max="15114" width="9.28515625" style="21" customWidth="1"/>
    <col min="15115" max="15115" width="77.42578125" style="21" customWidth="1"/>
    <col min="15116" max="15116" width="22.5703125" style="21" customWidth="1"/>
    <col min="15117" max="15132" width="20.140625" style="21" customWidth="1"/>
    <col min="15133" max="15133" width="21.85546875" style="21" customWidth="1"/>
    <col min="15134" max="15138" width="24.28515625" style="21" bestFit="1" customWidth="1"/>
    <col min="15139" max="15139" width="22" style="21" bestFit="1" customWidth="1"/>
    <col min="15140" max="15140" width="26.7109375" style="21" bestFit="1" customWidth="1"/>
    <col min="15141" max="15143" width="22.5703125" style="21" customWidth="1"/>
    <col min="15144" max="15144" width="15.85546875" style="21" customWidth="1"/>
    <col min="15145" max="15355" width="9.140625" style="21" customWidth="1"/>
    <col min="15356" max="15356" width="2.28515625" style="21" customWidth="1"/>
    <col min="15357" max="15357" width="9.28515625" style="21" customWidth="1"/>
    <col min="15358" max="15358" width="77.42578125" style="21" customWidth="1"/>
    <col min="15359" max="15359" width="21.85546875" style="21" customWidth="1"/>
    <col min="15360" max="15368" width="19" style="21"/>
    <col min="15369" max="15369" width="2.28515625" style="21" customWidth="1"/>
    <col min="15370" max="15370" width="9.28515625" style="21" customWidth="1"/>
    <col min="15371" max="15371" width="77.42578125" style="21" customWidth="1"/>
    <col min="15372" max="15372" width="22.5703125" style="21" customWidth="1"/>
    <col min="15373" max="15388" width="20.140625" style="21" customWidth="1"/>
    <col min="15389" max="15389" width="21.85546875" style="21" customWidth="1"/>
    <col min="15390" max="15394" width="24.28515625" style="21" bestFit="1" customWidth="1"/>
    <col min="15395" max="15395" width="22" style="21" bestFit="1" customWidth="1"/>
    <col min="15396" max="15396" width="26.7109375" style="21" bestFit="1" customWidth="1"/>
    <col min="15397" max="15399" width="22.5703125" style="21" customWidth="1"/>
    <col min="15400" max="15400" width="15.85546875" style="21" customWidth="1"/>
    <col min="15401" max="15611" width="9.140625" style="21" customWidth="1"/>
    <col min="15612" max="15612" width="2.28515625" style="21" customWidth="1"/>
    <col min="15613" max="15613" width="9.28515625" style="21" customWidth="1"/>
    <col min="15614" max="15614" width="77.42578125" style="21" customWidth="1"/>
    <col min="15615" max="15615" width="21.85546875" style="21" customWidth="1"/>
    <col min="15616" max="15624" width="19" style="21"/>
    <col min="15625" max="15625" width="2.28515625" style="21" customWidth="1"/>
    <col min="15626" max="15626" width="9.28515625" style="21" customWidth="1"/>
    <col min="15627" max="15627" width="77.42578125" style="21" customWidth="1"/>
    <col min="15628" max="15628" width="22.5703125" style="21" customWidth="1"/>
    <col min="15629" max="15644" width="20.140625" style="21" customWidth="1"/>
    <col min="15645" max="15645" width="21.85546875" style="21" customWidth="1"/>
    <col min="15646" max="15650" width="24.28515625" style="21" bestFit="1" customWidth="1"/>
    <col min="15651" max="15651" width="22" style="21" bestFit="1" customWidth="1"/>
    <col min="15652" max="15652" width="26.7109375" style="21" bestFit="1" customWidth="1"/>
    <col min="15653" max="15655" width="22.5703125" style="21" customWidth="1"/>
    <col min="15656" max="15656" width="15.85546875" style="21" customWidth="1"/>
    <col min="15657" max="15867" width="9.140625" style="21" customWidth="1"/>
    <col min="15868" max="15868" width="2.28515625" style="21" customWidth="1"/>
    <col min="15869" max="15869" width="9.28515625" style="21" customWidth="1"/>
    <col min="15870" max="15870" width="77.42578125" style="21" customWidth="1"/>
    <col min="15871" max="15871" width="21.85546875" style="21" customWidth="1"/>
    <col min="15872" max="15880" width="19" style="21"/>
    <col min="15881" max="15881" width="2.28515625" style="21" customWidth="1"/>
    <col min="15882" max="15882" width="9.28515625" style="21" customWidth="1"/>
    <col min="15883" max="15883" width="77.42578125" style="21" customWidth="1"/>
    <col min="15884" max="15884" width="22.5703125" style="21" customWidth="1"/>
    <col min="15885" max="15900" width="20.140625" style="21" customWidth="1"/>
    <col min="15901" max="15901" width="21.85546875" style="21" customWidth="1"/>
    <col min="15902" max="15906" width="24.28515625" style="21" bestFit="1" customWidth="1"/>
    <col min="15907" max="15907" width="22" style="21" bestFit="1" customWidth="1"/>
    <col min="15908" max="15908" width="26.7109375" style="21" bestFit="1" customWidth="1"/>
    <col min="15909" max="15911" width="22.5703125" style="21" customWidth="1"/>
    <col min="15912" max="15912" width="15.85546875" style="21" customWidth="1"/>
    <col min="15913" max="16123" width="9.140625" style="21" customWidth="1"/>
    <col min="16124" max="16124" width="2.28515625" style="21" customWidth="1"/>
    <col min="16125" max="16125" width="9.28515625" style="21" customWidth="1"/>
    <col min="16126" max="16126" width="77.42578125" style="21" customWidth="1"/>
    <col min="16127" max="16127" width="21.85546875" style="21" customWidth="1"/>
    <col min="16128" max="16136" width="19" style="21"/>
    <col min="16137" max="16137" width="2.28515625" style="21" customWidth="1"/>
    <col min="16138" max="16138" width="9.28515625" style="21" customWidth="1"/>
    <col min="16139" max="16139" width="77.42578125" style="21" customWidth="1"/>
    <col min="16140" max="16140" width="22.5703125" style="21" customWidth="1"/>
    <col min="16141" max="16156" width="20.140625" style="21" customWidth="1"/>
    <col min="16157" max="16157" width="21.85546875" style="21" customWidth="1"/>
    <col min="16158" max="16162" width="24.28515625" style="21" bestFit="1" customWidth="1"/>
    <col min="16163" max="16163" width="22" style="21" bestFit="1" customWidth="1"/>
    <col min="16164" max="16164" width="26.7109375" style="21" bestFit="1" customWidth="1"/>
    <col min="16165" max="16167" width="22.5703125" style="21" customWidth="1"/>
    <col min="16168" max="16168" width="15.85546875" style="21" customWidth="1"/>
    <col min="16169" max="16379" width="9.140625" style="21" customWidth="1"/>
    <col min="16380" max="16384" width="2.28515625" style="21" customWidth="1"/>
  </cols>
  <sheetData>
    <row r="1" spans="1:40" s="43" customFormat="1" ht="58.15" customHeight="1" thickTop="1" x14ac:dyDescent="0.25">
      <c r="A1" s="377" t="s">
        <v>1049</v>
      </c>
      <c r="B1" s="378"/>
      <c r="C1" s="378"/>
      <c r="D1" s="378"/>
      <c r="E1" s="378"/>
      <c r="F1" s="378"/>
      <c r="G1" s="378"/>
      <c r="H1" s="378"/>
      <c r="I1" s="378"/>
      <c r="J1" s="378"/>
      <c r="K1" s="378"/>
      <c r="L1" s="378"/>
      <c r="M1" s="378"/>
      <c r="N1" s="378"/>
      <c r="O1" s="378"/>
      <c r="P1" s="378"/>
      <c r="Q1" s="378"/>
      <c r="R1" s="378"/>
      <c r="S1" s="378"/>
      <c r="T1" s="378"/>
      <c r="U1" s="378"/>
      <c r="V1" s="378"/>
      <c r="W1" s="378"/>
      <c r="X1" s="378"/>
      <c r="Y1" s="379"/>
      <c r="Z1" s="383" t="s">
        <v>1049</v>
      </c>
      <c r="AA1" s="384"/>
      <c r="AB1" s="384"/>
      <c r="AC1" s="384"/>
      <c r="AD1" s="384"/>
      <c r="AE1" s="384"/>
      <c r="AF1" s="384"/>
      <c r="AG1" s="384"/>
      <c r="AH1" s="384"/>
      <c r="AI1" s="384"/>
      <c r="AJ1" s="384"/>
      <c r="AK1" s="384"/>
      <c r="AL1" s="384"/>
      <c r="AM1" s="384"/>
      <c r="AN1" s="385"/>
    </row>
    <row r="2" spans="1:40" s="43" customFormat="1" ht="59.45" customHeight="1" x14ac:dyDescent="0.25">
      <c r="A2" s="380"/>
      <c r="B2" s="381"/>
      <c r="C2" s="381"/>
      <c r="D2" s="381"/>
      <c r="E2" s="381"/>
      <c r="F2" s="381"/>
      <c r="G2" s="381"/>
      <c r="H2" s="381"/>
      <c r="I2" s="381"/>
      <c r="J2" s="381"/>
      <c r="K2" s="381"/>
      <c r="L2" s="381"/>
      <c r="M2" s="381"/>
      <c r="N2" s="381"/>
      <c r="O2" s="381"/>
      <c r="P2" s="381"/>
      <c r="Q2" s="381"/>
      <c r="R2" s="381"/>
      <c r="S2" s="381"/>
      <c r="T2" s="381"/>
      <c r="U2" s="381"/>
      <c r="V2" s="381"/>
      <c r="W2" s="381"/>
      <c r="X2" s="381"/>
      <c r="Y2" s="382"/>
      <c r="Z2" s="386"/>
      <c r="AA2" s="387"/>
      <c r="AB2" s="387"/>
      <c r="AC2" s="387"/>
      <c r="AD2" s="387"/>
      <c r="AE2" s="387"/>
      <c r="AF2" s="387"/>
      <c r="AG2" s="387"/>
      <c r="AH2" s="387"/>
      <c r="AI2" s="387"/>
      <c r="AJ2" s="387"/>
      <c r="AK2" s="387"/>
      <c r="AL2" s="387"/>
      <c r="AM2" s="387"/>
      <c r="AN2" s="388"/>
    </row>
    <row r="3" spans="1:40" s="43" customFormat="1" ht="24.95" customHeight="1" x14ac:dyDescent="0.25">
      <c r="A3" s="375" t="s">
        <v>1041</v>
      </c>
      <c r="B3" s="373" t="s">
        <v>1074</v>
      </c>
      <c r="C3" s="371" t="s">
        <v>1075</v>
      </c>
      <c r="D3" s="191" t="s">
        <v>1050</v>
      </c>
      <c r="E3" s="191" t="s">
        <v>1051</v>
      </c>
      <c r="F3" s="191" t="s">
        <v>1052</v>
      </c>
      <c r="G3" s="191" t="s">
        <v>1053</v>
      </c>
      <c r="H3" s="191" t="s">
        <v>1054</v>
      </c>
      <c r="I3" s="191" t="s">
        <v>1055</v>
      </c>
      <c r="J3" s="191" t="s">
        <v>1056</v>
      </c>
      <c r="K3" s="191" t="s">
        <v>1057</v>
      </c>
      <c r="L3" s="191" t="s">
        <v>1058</v>
      </c>
      <c r="M3" s="191" t="s">
        <v>1059</v>
      </c>
      <c r="N3" s="191" t="s">
        <v>1060</v>
      </c>
      <c r="O3" s="191" t="s">
        <v>1061</v>
      </c>
      <c r="P3" s="191" t="s">
        <v>1062</v>
      </c>
      <c r="Q3" s="191" t="s">
        <v>1063</v>
      </c>
      <c r="R3" s="191" t="s">
        <v>1064</v>
      </c>
      <c r="S3" s="191" t="s">
        <v>1065</v>
      </c>
      <c r="T3" s="191" t="s">
        <v>1066</v>
      </c>
      <c r="U3" s="191" t="s">
        <v>1067</v>
      </c>
      <c r="V3" s="191" t="s">
        <v>1068</v>
      </c>
      <c r="W3" s="191" t="s">
        <v>1069</v>
      </c>
      <c r="X3" s="191" t="s">
        <v>1070</v>
      </c>
      <c r="Y3" s="243" t="s">
        <v>1071</v>
      </c>
      <c r="Z3" s="232" t="s">
        <v>1072</v>
      </c>
      <c r="AA3" s="191" t="s">
        <v>1073</v>
      </c>
      <c r="AB3" s="191" t="s">
        <v>1577</v>
      </c>
      <c r="AC3" s="191" t="s">
        <v>1578</v>
      </c>
      <c r="AD3" s="191" t="s">
        <v>1579</v>
      </c>
      <c r="AE3" s="191" t="s">
        <v>1580</v>
      </c>
      <c r="AF3" s="191" t="s">
        <v>1581</v>
      </c>
      <c r="AG3" s="191" t="s">
        <v>1582</v>
      </c>
      <c r="AH3" s="191" t="s">
        <v>1583</v>
      </c>
      <c r="AI3" s="191" t="s">
        <v>1584</v>
      </c>
      <c r="AJ3" s="191" t="s">
        <v>1585</v>
      </c>
      <c r="AK3" s="191" t="s">
        <v>1586</v>
      </c>
      <c r="AL3" s="191" t="s">
        <v>1587</v>
      </c>
      <c r="AM3" s="191" t="s">
        <v>1588</v>
      </c>
      <c r="AN3" s="370" t="s">
        <v>834</v>
      </c>
    </row>
    <row r="4" spans="1:40" ht="24.95" customHeight="1" x14ac:dyDescent="0.2">
      <c r="A4" s="376"/>
      <c r="B4" s="374"/>
      <c r="C4" s="372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244"/>
      <c r="Z4" s="233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370"/>
    </row>
    <row r="5" spans="1:40" ht="24.95" customHeight="1" x14ac:dyDescent="0.2">
      <c r="A5" s="394" t="s">
        <v>835</v>
      </c>
      <c r="B5" s="396" t="s">
        <v>836</v>
      </c>
      <c r="C5" s="392">
        <f>RESUMO!C17</f>
        <v>0</v>
      </c>
      <c r="D5" s="46">
        <v>2.4105000000000001E-2</v>
      </c>
      <c r="E5" s="46">
        <v>4.8083000000000001E-2</v>
      </c>
      <c r="F5" s="46">
        <v>9.5353999999999994E-2</v>
      </c>
      <c r="G5" s="46">
        <v>9.5353999999999994E-2</v>
      </c>
      <c r="H5" s="46">
        <v>8.0708000000000002E-2</v>
      </c>
      <c r="I5" s="46">
        <v>8.0708000000000002E-2</v>
      </c>
      <c r="J5" s="46"/>
      <c r="K5" s="46">
        <v>8.0708000000000002E-2</v>
      </c>
      <c r="L5" s="46"/>
      <c r="M5" s="46"/>
      <c r="N5" s="46">
        <v>8.0708000000000002E-2</v>
      </c>
      <c r="O5" s="46">
        <v>8.0708000000000002E-2</v>
      </c>
      <c r="P5" s="46"/>
      <c r="Q5" s="46">
        <v>8.0708000000000002E-2</v>
      </c>
      <c r="R5" s="46">
        <v>8.0708000000000002E-2</v>
      </c>
      <c r="S5" s="46"/>
      <c r="T5" s="46"/>
      <c r="U5" s="46">
        <v>8.0708000000000002E-2</v>
      </c>
      <c r="V5" s="46">
        <v>3.1754999999999999E-2</v>
      </c>
      <c r="W5" s="46"/>
      <c r="X5" s="46"/>
      <c r="Y5" s="245"/>
      <c r="Z5" s="234"/>
      <c r="AA5" s="46">
        <v>3.1754999999999999E-2</v>
      </c>
      <c r="AB5" s="46"/>
      <c r="AC5" s="46"/>
      <c r="AD5" s="46"/>
      <c r="AE5" s="46"/>
      <c r="AF5" s="46"/>
      <c r="AG5" s="46"/>
      <c r="AH5" s="46"/>
      <c r="AI5" s="46"/>
      <c r="AJ5" s="46"/>
      <c r="AK5" s="46"/>
      <c r="AL5" s="46"/>
      <c r="AM5" s="175">
        <v>2.793E-2</v>
      </c>
      <c r="AN5" s="183">
        <f t="shared" ref="AN5:AN42" si="0">SUM(D5:AM5)</f>
        <v>1</v>
      </c>
    </row>
    <row r="6" spans="1:40" ht="24.95" customHeight="1" x14ac:dyDescent="0.2">
      <c r="A6" s="395"/>
      <c r="B6" s="397"/>
      <c r="C6" s="398"/>
      <c r="D6" s="48">
        <f>D5*$C$5</f>
        <v>0</v>
      </c>
      <c r="E6" s="48">
        <f t="shared" ref="E6:AM6" si="1">E5*$C$5</f>
        <v>0</v>
      </c>
      <c r="F6" s="48">
        <f t="shared" si="1"/>
        <v>0</v>
      </c>
      <c r="G6" s="48">
        <f t="shared" si="1"/>
        <v>0</v>
      </c>
      <c r="H6" s="48">
        <f t="shared" si="1"/>
        <v>0</v>
      </c>
      <c r="I6" s="48">
        <f t="shared" si="1"/>
        <v>0</v>
      </c>
      <c r="J6" s="48">
        <f t="shared" si="1"/>
        <v>0</v>
      </c>
      <c r="K6" s="48">
        <f t="shared" si="1"/>
        <v>0</v>
      </c>
      <c r="L6" s="48">
        <f t="shared" si="1"/>
        <v>0</v>
      </c>
      <c r="M6" s="48">
        <f t="shared" si="1"/>
        <v>0</v>
      </c>
      <c r="N6" s="48">
        <f t="shared" si="1"/>
        <v>0</v>
      </c>
      <c r="O6" s="48">
        <f t="shared" si="1"/>
        <v>0</v>
      </c>
      <c r="P6" s="48">
        <f t="shared" si="1"/>
        <v>0</v>
      </c>
      <c r="Q6" s="48">
        <f t="shared" si="1"/>
        <v>0</v>
      </c>
      <c r="R6" s="48">
        <f t="shared" si="1"/>
        <v>0</v>
      </c>
      <c r="S6" s="48">
        <f t="shared" si="1"/>
        <v>0</v>
      </c>
      <c r="T6" s="48">
        <f t="shared" si="1"/>
        <v>0</v>
      </c>
      <c r="U6" s="48">
        <f t="shared" si="1"/>
        <v>0</v>
      </c>
      <c r="V6" s="48">
        <f t="shared" si="1"/>
        <v>0</v>
      </c>
      <c r="W6" s="48">
        <f t="shared" si="1"/>
        <v>0</v>
      </c>
      <c r="X6" s="48">
        <f t="shared" si="1"/>
        <v>0</v>
      </c>
      <c r="Y6" s="246">
        <f t="shared" si="1"/>
        <v>0</v>
      </c>
      <c r="Z6" s="235">
        <f t="shared" si="1"/>
        <v>0</v>
      </c>
      <c r="AA6" s="48">
        <f t="shared" si="1"/>
        <v>0</v>
      </c>
      <c r="AB6" s="48">
        <f t="shared" si="1"/>
        <v>0</v>
      </c>
      <c r="AC6" s="48">
        <f t="shared" si="1"/>
        <v>0</v>
      </c>
      <c r="AD6" s="48">
        <f t="shared" si="1"/>
        <v>0</v>
      </c>
      <c r="AE6" s="48">
        <f t="shared" si="1"/>
        <v>0</v>
      </c>
      <c r="AF6" s="48">
        <f t="shared" si="1"/>
        <v>0</v>
      </c>
      <c r="AG6" s="48">
        <f t="shared" si="1"/>
        <v>0</v>
      </c>
      <c r="AH6" s="48">
        <f t="shared" si="1"/>
        <v>0</v>
      </c>
      <c r="AI6" s="48">
        <f t="shared" si="1"/>
        <v>0</v>
      </c>
      <c r="AJ6" s="48">
        <f t="shared" si="1"/>
        <v>0</v>
      </c>
      <c r="AK6" s="48">
        <f t="shared" si="1"/>
        <v>0</v>
      </c>
      <c r="AL6" s="48">
        <f t="shared" si="1"/>
        <v>0</v>
      </c>
      <c r="AM6" s="176">
        <f t="shared" si="1"/>
        <v>0</v>
      </c>
      <c r="AN6" s="184">
        <f t="shared" si="0"/>
        <v>0</v>
      </c>
    </row>
    <row r="7" spans="1:40" ht="24.95" customHeight="1" x14ac:dyDescent="0.2">
      <c r="A7" s="394" t="s">
        <v>843</v>
      </c>
      <c r="B7" s="396" t="s">
        <v>844</v>
      </c>
      <c r="C7" s="392">
        <f>RESUMO!C18</f>
        <v>0</v>
      </c>
      <c r="D7" s="46">
        <v>6.5000000000000002E-2</v>
      </c>
      <c r="E7" s="46">
        <v>6.5000000000000002E-2</v>
      </c>
      <c r="F7" s="46">
        <v>6.5000000000000002E-2</v>
      </c>
      <c r="G7" s="46">
        <v>4.4999999999999998E-2</v>
      </c>
      <c r="H7" s="46">
        <v>4.4999999999999998E-2</v>
      </c>
      <c r="I7" s="46">
        <v>4.4999999999999998E-2</v>
      </c>
      <c r="J7" s="46">
        <v>4.4999999999999998E-2</v>
      </c>
      <c r="K7" s="46">
        <v>4.4999999999999998E-2</v>
      </c>
      <c r="L7" s="46">
        <v>4.4999999999999998E-2</v>
      </c>
      <c r="M7" s="46">
        <v>0.03</v>
      </c>
      <c r="N7" s="46">
        <v>0.03</v>
      </c>
      <c r="O7" s="46">
        <v>0.03</v>
      </c>
      <c r="P7" s="46">
        <v>0.03</v>
      </c>
      <c r="Q7" s="46">
        <v>0.03</v>
      </c>
      <c r="R7" s="46">
        <v>0.03</v>
      </c>
      <c r="S7" s="46">
        <v>0.03</v>
      </c>
      <c r="T7" s="46">
        <v>0.03</v>
      </c>
      <c r="U7" s="46">
        <v>0.02</v>
      </c>
      <c r="V7" s="46">
        <v>0.02</v>
      </c>
      <c r="W7" s="46">
        <v>0.02</v>
      </c>
      <c r="X7" s="46">
        <v>0.02</v>
      </c>
      <c r="Y7" s="245">
        <v>0.02</v>
      </c>
      <c r="Z7" s="234">
        <v>0.02</v>
      </c>
      <c r="AA7" s="46">
        <v>0.02</v>
      </c>
      <c r="AB7" s="46">
        <v>0.02</v>
      </c>
      <c r="AC7" s="46">
        <v>0.02</v>
      </c>
      <c r="AD7" s="46">
        <v>1.4999999999999999E-2</v>
      </c>
      <c r="AE7" s="46">
        <v>1.4999999999999999E-2</v>
      </c>
      <c r="AF7" s="46">
        <v>0.01</v>
      </c>
      <c r="AG7" s="46">
        <v>0.01</v>
      </c>
      <c r="AH7" s="46">
        <v>0.01</v>
      </c>
      <c r="AI7" s="46">
        <v>0.01</v>
      </c>
      <c r="AJ7" s="46">
        <v>0.01</v>
      </c>
      <c r="AK7" s="46">
        <v>0.01</v>
      </c>
      <c r="AL7" s="46">
        <v>0.01</v>
      </c>
      <c r="AM7" s="175">
        <v>1.4999999999999999E-2</v>
      </c>
      <c r="AN7" s="183">
        <f t="shared" si="0"/>
        <v>1.0000000000000002</v>
      </c>
    </row>
    <row r="8" spans="1:40" ht="24.95" customHeight="1" x14ac:dyDescent="0.2">
      <c r="A8" s="395"/>
      <c r="B8" s="397"/>
      <c r="C8" s="398"/>
      <c r="D8" s="48">
        <f>D7*$C$7</f>
        <v>0</v>
      </c>
      <c r="E8" s="48">
        <f t="shared" ref="E8:AM8" si="2">E7*$C$7</f>
        <v>0</v>
      </c>
      <c r="F8" s="48">
        <f t="shared" si="2"/>
        <v>0</v>
      </c>
      <c r="G8" s="48">
        <f t="shared" si="2"/>
        <v>0</v>
      </c>
      <c r="H8" s="48">
        <f t="shared" si="2"/>
        <v>0</v>
      </c>
      <c r="I8" s="48">
        <f t="shared" si="2"/>
        <v>0</v>
      </c>
      <c r="J8" s="48">
        <f t="shared" si="2"/>
        <v>0</v>
      </c>
      <c r="K8" s="48">
        <f t="shared" si="2"/>
        <v>0</v>
      </c>
      <c r="L8" s="48">
        <f t="shared" si="2"/>
        <v>0</v>
      </c>
      <c r="M8" s="48">
        <f t="shared" si="2"/>
        <v>0</v>
      </c>
      <c r="N8" s="48">
        <f t="shared" si="2"/>
        <v>0</v>
      </c>
      <c r="O8" s="48">
        <f t="shared" si="2"/>
        <v>0</v>
      </c>
      <c r="P8" s="48">
        <f t="shared" si="2"/>
        <v>0</v>
      </c>
      <c r="Q8" s="48">
        <f t="shared" si="2"/>
        <v>0</v>
      </c>
      <c r="R8" s="48">
        <f t="shared" si="2"/>
        <v>0</v>
      </c>
      <c r="S8" s="48">
        <f t="shared" si="2"/>
        <v>0</v>
      </c>
      <c r="T8" s="48">
        <f t="shared" si="2"/>
        <v>0</v>
      </c>
      <c r="U8" s="48">
        <f t="shared" si="2"/>
        <v>0</v>
      </c>
      <c r="V8" s="48">
        <f t="shared" si="2"/>
        <v>0</v>
      </c>
      <c r="W8" s="48">
        <f t="shared" si="2"/>
        <v>0</v>
      </c>
      <c r="X8" s="48">
        <f t="shared" si="2"/>
        <v>0</v>
      </c>
      <c r="Y8" s="246">
        <f t="shared" si="2"/>
        <v>0</v>
      </c>
      <c r="Z8" s="235">
        <f t="shared" si="2"/>
        <v>0</v>
      </c>
      <c r="AA8" s="48">
        <f t="shared" si="2"/>
        <v>0</v>
      </c>
      <c r="AB8" s="48">
        <f t="shared" si="2"/>
        <v>0</v>
      </c>
      <c r="AC8" s="48">
        <f t="shared" si="2"/>
        <v>0</v>
      </c>
      <c r="AD8" s="48">
        <f t="shared" si="2"/>
        <v>0</v>
      </c>
      <c r="AE8" s="48">
        <f t="shared" si="2"/>
        <v>0</v>
      </c>
      <c r="AF8" s="48">
        <f t="shared" si="2"/>
        <v>0</v>
      </c>
      <c r="AG8" s="48">
        <f t="shared" si="2"/>
        <v>0</v>
      </c>
      <c r="AH8" s="48">
        <f t="shared" si="2"/>
        <v>0</v>
      </c>
      <c r="AI8" s="48">
        <f t="shared" si="2"/>
        <v>0</v>
      </c>
      <c r="AJ8" s="48">
        <f t="shared" si="2"/>
        <v>0</v>
      </c>
      <c r="AK8" s="48">
        <f t="shared" si="2"/>
        <v>0</v>
      </c>
      <c r="AL8" s="48">
        <f t="shared" si="2"/>
        <v>0</v>
      </c>
      <c r="AM8" s="176">
        <f t="shared" si="2"/>
        <v>0</v>
      </c>
      <c r="AN8" s="184">
        <f t="shared" si="0"/>
        <v>0</v>
      </c>
    </row>
    <row r="9" spans="1:40" ht="24.95" customHeight="1" x14ac:dyDescent="0.2">
      <c r="A9" s="394" t="s">
        <v>852</v>
      </c>
      <c r="B9" s="396" t="s">
        <v>853</v>
      </c>
      <c r="C9" s="392">
        <f>RESUMO!C19</f>
        <v>0</v>
      </c>
      <c r="D9" s="46"/>
      <c r="E9" s="46">
        <v>0.1492</v>
      </c>
      <c r="F9" s="46">
        <v>0.1492</v>
      </c>
      <c r="G9" s="46">
        <v>0.1492</v>
      </c>
      <c r="H9" s="46">
        <v>7.46E-2</v>
      </c>
      <c r="I9" s="46">
        <v>7.46E-2</v>
      </c>
      <c r="J9" s="46">
        <v>7.46E-2</v>
      </c>
      <c r="K9" s="46">
        <v>7.46E-2</v>
      </c>
      <c r="L9" s="46">
        <v>7.46E-2</v>
      </c>
      <c r="M9" s="46">
        <v>7.46E-2</v>
      </c>
      <c r="N9" s="46">
        <v>6.7500000000000004E-2</v>
      </c>
      <c r="O9" s="46">
        <v>3.73E-2</v>
      </c>
      <c r="P9" s="46"/>
      <c r="Q9" s="46"/>
      <c r="R9" s="46"/>
      <c r="S9" s="46"/>
      <c r="T9" s="46"/>
      <c r="U9" s="46"/>
      <c r="V9" s="46"/>
      <c r="W9" s="46"/>
      <c r="X9" s="46"/>
      <c r="Y9" s="245"/>
      <c r="Z9" s="234"/>
      <c r="AA9" s="46"/>
      <c r="AB9" s="46"/>
      <c r="AC9" s="46"/>
      <c r="AD9" s="46"/>
      <c r="AE9" s="46"/>
      <c r="AF9" s="46"/>
      <c r="AG9" s="46"/>
      <c r="AH9" s="46"/>
      <c r="AI9" s="46"/>
      <c r="AJ9" s="46"/>
      <c r="AK9" s="46"/>
      <c r="AL9" s="46"/>
      <c r="AM9" s="175"/>
      <c r="AN9" s="183">
        <f t="shared" si="0"/>
        <v>1</v>
      </c>
    </row>
    <row r="10" spans="1:40" ht="24.95" customHeight="1" x14ac:dyDescent="0.2">
      <c r="A10" s="395"/>
      <c r="B10" s="397"/>
      <c r="C10" s="398"/>
      <c r="D10" s="48">
        <f>D9*$C$9</f>
        <v>0</v>
      </c>
      <c r="E10" s="48">
        <f t="shared" ref="E10:AM10" si="3">E9*$C$9</f>
        <v>0</v>
      </c>
      <c r="F10" s="48">
        <f t="shared" si="3"/>
        <v>0</v>
      </c>
      <c r="G10" s="48">
        <f t="shared" si="3"/>
        <v>0</v>
      </c>
      <c r="H10" s="48">
        <f t="shared" si="3"/>
        <v>0</v>
      </c>
      <c r="I10" s="48">
        <f t="shared" si="3"/>
        <v>0</v>
      </c>
      <c r="J10" s="48">
        <f t="shared" si="3"/>
        <v>0</v>
      </c>
      <c r="K10" s="48">
        <f t="shared" si="3"/>
        <v>0</v>
      </c>
      <c r="L10" s="48">
        <f t="shared" si="3"/>
        <v>0</v>
      </c>
      <c r="M10" s="48">
        <f t="shared" si="3"/>
        <v>0</v>
      </c>
      <c r="N10" s="48">
        <f t="shared" si="3"/>
        <v>0</v>
      </c>
      <c r="O10" s="48">
        <f t="shared" si="3"/>
        <v>0</v>
      </c>
      <c r="P10" s="48">
        <f t="shared" si="3"/>
        <v>0</v>
      </c>
      <c r="Q10" s="48">
        <f t="shared" si="3"/>
        <v>0</v>
      </c>
      <c r="R10" s="48">
        <f t="shared" si="3"/>
        <v>0</v>
      </c>
      <c r="S10" s="48">
        <f t="shared" si="3"/>
        <v>0</v>
      </c>
      <c r="T10" s="48">
        <f t="shared" si="3"/>
        <v>0</v>
      </c>
      <c r="U10" s="48">
        <f t="shared" si="3"/>
        <v>0</v>
      </c>
      <c r="V10" s="48">
        <f t="shared" si="3"/>
        <v>0</v>
      </c>
      <c r="W10" s="48">
        <f t="shared" si="3"/>
        <v>0</v>
      </c>
      <c r="X10" s="48">
        <f t="shared" si="3"/>
        <v>0</v>
      </c>
      <c r="Y10" s="246">
        <f t="shared" si="3"/>
        <v>0</v>
      </c>
      <c r="Z10" s="235">
        <f t="shared" si="3"/>
        <v>0</v>
      </c>
      <c r="AA10" s="48">
        <f t="shared" si="3"/>
        <v>0</v>
      </c>
      <c r="AB10" s="48">
        <f t="shared" si="3"/>
        <v>0</v>
      </c>
      <c r="AC10" s="48">
        <f t="shared" si="3"/>
        <v>0</v>
      </c>
      <c r="AD10" s="48">
        <f t="shared" si="3"/>
        <v>0</v>
      </c>
      <c r="AE10" s="48">
        <f t="shared" si="3"/>
        <v>0</v>
      </c>
      <c r="AF10" s="48">
        <f t="shared" si="3"/>
        <v>0</v>
      </c>
      <c r="AG10" s="48">
        <f t="shared" si="3"/>
        <v>0</v>
      </c>
      <c r="AH10" s="48">
        <f t="shared" si="3"/>
        <v>0</v>
      </c>
      <c r="AI10" s="48">
        <f t="shared" si="3"/>
        <v>0</v>
      </c>
      <c r="AJ10" s="48">
        <f t="shared" si="3"/>
        <v>0</v>
      </c>
      <c r="AK10" s="48">
        <f t="shared" si="3"/>
        <v>0</v>
      </c>
      <c r="AL10" s="48">
        <f t="shared" si="3"/>
        <v>0</v>
      </c>
      <c r="AM10" s="176">
        <f t="shared" si="3"/>
        <v>0</v>
      </c>
      <c r="AN10" s="184">
        <f t="shared" si="0"/>
        <v>0</v>
      </c>
    </row>
    <row r="11" spans="1:40" ht="24.95" customHeight="1" x14ac:dyDescent="0.2">
      <c r="A11" s="394" t="s">
        <v>1157</v>
      </c>
      <c r="B11" s="396" t="s">
        <v>1207</v>
      </c>
      <c r="C11" s="392">
        <f>RESUMO!C20</f>
        <v>0</v>
      </c>
      <c r="D11" s="46"/>
      <c r="E11" s="46"/>
      <c r="F11" s="46"/>
      <c r="G11" s="46">
        <v>8.3299999999999999E-2</v>
      </c>
      <c r="H11" s="46">
        <v>8.3299999999999999E-2</v>
      </c>
      <c r="I11" s="46">
        <v>8.3299999999999999E-2</v>
      </c>
      <c r="J11" s="46">
        <v>8.3299999999999999E-2</v>
      </c>
      <c r="K11" s="46">
        <v>8.3299999999999999E-2</v>
      </c>
      <c r="L11" s="46">
        <v>8.3299999999999999E-2</v>
      </c>
      <c r="M11" s="46">
        <v>8.3299999999999999E-2</v>
      </c>
      <c r="N11" s="46">
        <v>8.3299999999999999E-2</v>
      </c>
      <c r="O11" s="46">
        <v>8.3299999999999999E-2</v>
      </c>
      <c r="P11" s="46">
        <v>8.3299999999999999E-2</v>
      </c>
      <c r="Q11" s="46">
        <v>8.3299999999999999E-2</v>
      </c>
      <c r="R11" s="46">
        <v>8.3699999999999899E-2</v>
      </c>
      <c r="S11" s="46"/>
      <c r="T11" s="46"/>
      <c r="U11" s="46"/>
      <c r="V11" s="46"/>
      <c r="W11" s="46"/>
      <c r="X11" s="46"/>
      <c r="Y11" s="245"/>
      <c r="Z11" s="234"/>
      <c r="AA11" s="46"/>
      <c r="AB11" s="46"/>
      <c r="AC11" s="46"/>
      <c r="AD11" s="46"/>
      <c r="AE11" s="46"/>
      <c r="AF11" s="46"/>
      <c r="AG11" s="46"/>
      <c r="AH11" s="46"/>
      <c r="AI11" s="46"/>
      <c r="AJ11" s="46"/>
      <c r="AK11" s="46"/>
      <c r="AL11" s="46"/>
      <c r="AM11" s="175"/>
      <c r="AN11" s="183">
        <f t="shared" si="0"/>
        <v>1</v>
      </c>
    </row>
    <row r="12" spans="1:40" ht="24.95" customHeight="1" x14ac:dyDescent="0.2">
      <c r="A12" s="395"/>
      <c r="B12" s="397"/>
      <c r="C12" s="398"/>
      <c r="D12" s="48">
        <f>D11*$C$11</f>
        <v>0</v>
      </c>
      <c r="E12" s="48">
        <f t="shared" ref="E12:AM12" si="4">E11*$C$11</f>
        <v>0</v>
      </c>
      <c r="F12" s="48">
        <f t="shared" si="4"/>
        <v>0</v>
      </c>
      <c r="G12" s="48">
        <f t="shared" si="4"/>
        <v>0</v>
      </c>
      <c r="H12" s="48">
        <f t="shared" si="4"/>
        <v>0</v>
      </c>
      <c r="I12" s="48">
        <f t="shared" si="4"/>
        <v>0</v>
      </c>
      <c r="J12" s="48">
        <f t="shared" si="4"/>
        <v>0</v>
      </c>
      <c r="K12" s="48">
        <f t="shared" si="4"/>
        <v>0</v>
      </c>
      <c r="L12" s="48">
        <f t="shared" si="4"/>
        <v>0</v>
      </c>
      <c r="M12" s="48">
        <f t="shared" si="4"/>
        <v>0</v>
      </c>
      <c r="N12" s="48">
        <f t="shared" si="4"/>
        <v>0</v>
      </c>
      <c r="O12" s="48">
        <f t="shared" si="4"/>
        <v>0</v>
      </c>
      <c r="P12" s="48">
        <f t="shared" si="4"/>
        <v>0</v>
      </c>
      <c r="Q12" s="48">
        <f t="shared" si="4"/>
        <v>0</v>
      </c>
      <c r="R12" s="48">
        <f t="shared" si="4"/>
        <v>0</v>
      </c>
      <c r="S12" s="48">
        <f t="shared" si="4"/>
        <v>0</v>
      </c>
      <c r="T12" s="48">
        <f t="shared" si="4"/>
        <v>0</v>
      </c>
      <c r="U12" s="48">
        <f t="shared" si="4"/>
        <v>0</v>
      </c>
      <c r="V12" s="48">
        <f t="shared" si="4"/>
        <v>0</v>
      </c>
      <c r="W12" s="48">
        <f t="shared" si="4"/>
        <v>0</v>
      </c>
      <c r="X12" s="48">
        <f t="shared" si="4"/>
        <v>0</v>
      </c>
      <c r="Y12" s="246">
        <f t="shared" si="4"/>
        <v>0</v>
      </c>
      <c r="Z12" s="235">
        <f t="shared" si="4"/>
        <v>0</v>
      </c>
      <c r="AA12" s="48">
        <f t="shared" si="4"/>
        <v>0</v>
      </c>
      <c r="AB12" s="48">
        <f t="shared" si="4"/>
        <v>0</v>
      </c>
      <c r="AC12" s="48">
        <f t="shared" si="4"/>
        <v>0</v>
      </c>
      <c r="AD12" s="48">
        <f t="shared" si="4"/>
        <v>0</v>
      </c>
      <c r="AE12" s="48">
        <f t="shared" si="4"/>
        <v>0</v>
      </c>
      <c r="AF12" s="48">
        <f t="shared" si="4"/>
        <v>0</v>
      </c>
      <c r="AG12" s="48">
        <f t="shared" si="4"/>
        <v>0</v>
      </c>
      <c r="AH12" s="48">
        <f t="shared" si="4"/>
        <v>0</v>
      </c>
      <c r="AI12" s="48">
        <f t="shared" si="4"/>
        <v>0</v>
      </c>
      <c r="AJ12" s="48">
        <f t="shared" si="4"/>
        <v>0</v>
      </c>
      <c r="AK12" s="48">
        <f t="shared" si="4"/>
        <v>0</v>
      </c>
      <c r="AL12" s="48">
        <f t="shared" si="4"/>
        <v>0</v>
      </c>
      <c r="AM12" s="176">
        <f t="shared" si="4"/>
        <v>0</v>
      </c>
      <c r="AN12" s="184">
        <f t="shared" si="0"/>
        <v>0</v>
      </c>
    </row>
    <row r="13" spans="1:40" ht="24.95" customHeight="1" x14ac:dyDescent="0.2">
      <c r="A13" s="394" t="s">
        <v>1162</v>
      </c>
      <c r="B13" s="396" t="s">
        <v>93</v>
      </c>
      <c r="C13" s="392">
        <f>RESUMO!C21</f>
        <v>0</v>
      </c>
      <c r="D13" s="46"/>
      <c r="E13" s="46">
        <v>0.1288</v>
      </c>
      <c r="F13" s="46">
        <v>0.1288</v>
      </c>
      <c r="G13" s="46">
        <v>6.4399999999999999E-2</v>
      </c>
      <c r="H13" s="46">
        <v>6.4399999999999999E-2</v>
      </c>
      <c r="I13" s="46">
        <v>6.4399999999999999E-2</v>
      </c>
      <c r="J13" s="46">
        <v>6.4399999999999999E-2</v>
      </c>
      <c r="K13" s="46">
        <v>6.4399999999999999E-2</v>
      </c>
      <c r="L13" s="46">
        <v>6.4399999999999999E-2</v>
      </c>
      <c r="M13" s="46">
        <v>6.4399999999999999E-2</v>
      </c>
      <c r="N13" s="46">
        <v>6.4399999999999999E-2</v>
      </c>
      <c r="O13" s="46">
        <v>6.4399999999999999E-2</v>
      </c>
      <c r="P13" s="46">
        <v>3.4000000000000002E-2</v>
      </c>
      <c r="Q13" s="46">
        <v>3.2199999999999999E-2</v>
      </c>
      <c r="R13" s="46">
        <v>3.2199999999999999E-2</v>
      </c>
      <c r="S13" s="46"/>
      <c r="T13" s="46"/>
      <c r="U13" s="46"/>
      <c r="V13" s="46"/>
      <c r="W13" s="46"/>
      <c r="X13" s="46"/>
      <c r="Y13" s="245"/>
      <c r="Z13" s="234"/>
      <c r="AA13" s="46"/>
      <c r="AB13" s="46">
        <v>3.2199999999999999E-2</v>
      </c>
      <c r="AC13" s="46"/>
      <c r="AD13" s="46">
        <v>3.2199999999999999E-2</v>
      </c>
      <c r="AE13" s="46"/>
      <c r="AF13" s="46"/>
      <c r="AG13" s="46"/>
      <c r="AH13" s="46"/>
      <c r="AI13" s="46"/>
      <c r="AJ13" s="46"/>
      <c r="AK13" s="46"/>
      <c r="AL13" s="46"/>
      <c r="AM13" s="175"/>
      <c r="AN13" s="183">
        <f t="shared" si="0"/>
        <v>1</v>
      </c>
    </row>
    <row r="14" spans="1:40" ht="24.95" customHeight="1" x14ac:dyDescent="0.2">
      <c r="A14" s="395"/>
      <c r="B14" s="397"/>
      <c r="C14" s="398"/>
      <c r="D14" s="48">
        <f>D13*$C$13</f>
        <v>0</v>
      </c>
      <c r="E14" s="48">
        <f t="shared" ref="E14:AM14" si="5">E13*$C$13</f>
        <v>0</v>
      </c>
      <c r="F14" s="48">
        <f t="shared" si="5"/>
        <v>0</v>
      </c>
      <c r="G14" s="48">
        <f t="shared" si="5"/>
        <v>0</v>
      </c>
      <c r="H14" s="48">
        <f t="shared" si="5"/>
        <v>0</v>
      </c>
      <c r="I14" s="48">
        <f t="shared" si="5"/>
        <v>0</v>
      </c>
      <c r="J14" s="48">
        <f t="shared" si="5"/>
        <v>0</v>
      </c>
      <c r="K14" s="48">
        <f t="shared" si="5"/>
        <v>0</v>
      </c>
      <c r="L14" s="48">
        <f t="shared" si="5"/>
        <v>0</v>
      </c>
      <c r="M14" s="48">
        <f t="shared" si="5"/>
        <v>0</v>
      </c>
      <c r="N14" s="48">
        <f t="shared" si="5"/>
        <v>0</v>
      </c>
      <c r="O14" s="48">
        <f t="shared" si="5"/>
        <v>0</v>
      </c>
      <c r="P14" s="48">
        <f t="shared" si="5"/>
        <v>0</v>
      </c>
      <c r="Q14" s="48">
        <f t="shared" si="5"/>
        <v>0</v>
      </c>
      <c r="R14" s="48">
        <f t="shared" si="5"/>
        <v>0</v>
      </c>
      <c r="S14" s="48">
        <f t="shared" si="5"/>
        <v>0</v>
      </c>
      <c r="T14" s="48">
        <f t="shared" si="5"/>
        <v>0</v>
      </c>
      <c r="U14" s="48">
        <f t="shared" si="5"/>
        <v>0</v>
      </c>
      <c r="V14" s="48">
        <f t="shared" si="5"/>
        <v>0</v>
      </c>
      <c r="W14" s="48">
        <f t="shared" si="5"/>
        <v>0</v>
      </c>
      <c r="X14" s="48">
        <f t="shared" si="5"/>
        <v>0</v>
      </c>
      <c r="Y14" s="246">
        <f t="shared" si="5"/>
        <v>0</v>
      </c>
      <c r="Z14" s="235">
        <f t="shared" si="5"/>
        <v>0</v>
      </c>
      <c r="AA14" s="48">
        <f t="shared" si="5"/>
        <v>0</v>
      </c>
      <c r="AB14" s="48">
        <f t="shared" si="5"/>
        <v>0</v>
      </c>
      <c r="AC14" s="48">
        <f t="shared" si="5"/>
        <v>0</v>
      </c>
      <c r="AD14" s="48">
        <f t="shared" si="5"/>
        <v>0</v>
      </c>
      <c r="AE14" s="48">
        <f t="shared" si="5"/>
        <v>0</v>
      </c>
      <c r="AF14" s="48">
        <f t="shared" si="5"/>
        <v>0</v>
      </c>
      <c r="AG14" s="48">
        <f t="shared" si="5"/>
        <v>0</v>
      </c>
      <c r="AH14" s="48">
        <f t="shared" si="5"/>
        <v>0</v>
      </c>
      <c r="AI14" s="48">
        <f t="shared" si="5"/>
        <v>0</v>
      </c>
      <c r="AJ14" s="48">
        <f t="shared" si="5"/>
        <v>0</v>
      </c>
      <c r="AK14" s="48">
        <f t="shared" si="5"/>
        <v>0</v>
      </c>
      <c r="AL14" s="48">
        <f t="shared" si="5"/>
        <v>0</v>
      </c>
      <c r="AM14" s="176">
        <f t="shared" si="5"/>
        <v>0</v>
      </c>
      <c r="AN14" s="184">
        <f t="shared" si="0"/>
        <v>0</v>
      </c>
    </row>
    <row r="15" spans="1:40" ht="24.95" customHeight="1" x14ac:dyDescent="0.2">
      <c r="A15" s="394" t="s">
        <v>864</v>
      </c>
      <c r="B15" s="396" t="s">
        <v>865</v>
      </c>
      <c r="C15" s="392">
        <f>RESUMO!C22</f>
        <v>0</v>
      </c>
      <c r="D15" s="46"/>
      <c r="E15" s="46"/>
      <c r="F15" s="46"/>
      <c r="G15" s="46">
        <v>3.1099999999999999E-2</v>
      </c>
      <c r="H15" s="46">
        <v>3.1099999999999999E-2</v>
      </c>
      <c r="I15" s="46">
        <v>3.1099999999999999E-2</v>
      </c>
      <c r="J15" s="46">
        <v>3.1099999999999999E-2</v>
      </c>
      <c r="K15" s="46">
        <v>3.1099999999999999E-2</v>
      </c>
      <c r="L15" s="46">
        <v>3.1099999999999999E-2</v>
      </c>
      <c r="M15" s="46">
        <v>3.1099999999999999E-2</v>
      </c>
      <c r="N15" s="46">
        <v>3.1099999999999999E-2</v>
      </c>
      <c r="O15" s="46">
        <v>8.2600000000000007E-2</v>
      </c>
      <c r="P15" s="46">
        <v>8.2600000000000007E-2</v>
      </c>
      <c r="Q15" s="46">
        <v>8.2600000000000007E-2</v>
      </c>
      <c r="R15" s="46">
        <v>5.5391133380560002E-2</v>
      </c>
      <c r="S15" s="46">
        <v>5.5391133380560002E-2</v>
      </c>
      <c r="T15" s="46">
        <v>3.1099999999999999E-2</v>
      </c>
      <c r="U15" s="46">
        <v>3.1099999999999999E-2</v>
      </c>
      <c r="V15" s="46">
        <v>4.9785978859066132E-2</v>
      </c>
      <c r="W15" s="46">
        <v>2.4892989429533066E-2</v>
      </c>
      <c r="X15" s="46">
        <v>2.4892993465042812E-2</v>
      </c>
      <c r="Y15" s="245"/>
      <c r="Z15" s="234"/>
      <c r="AA15" s="46"/>
      <c r="AB15" s="46">
        <v>3.1701856048973097E-2</v>
      </c>
      <c r="AC15" s="46">
        <v>2.4892989429533066E-2</v>
      </c>
      <c r="AD15" s="46">
        <v>2.4892989429533066E-2</v>
      </c>
      <c r="AE15" s="46">
        <v>2.4892989429533066E-2</v>
      </c>
      <c r="AF15" s="46">
        <v>2.4892989429533066E-2</v>
      </c>
      <c r="AG15" s="46">
        <v>2.4892989429533066E-2</v>
      </c>
      <c r="AH15" s="46">
        <v>2.4892989429533066E-2</v>
      </c>
      <c r="AI15" s="46">
        <v>2.4892989429533066E-2</v>
      </c>
      <c r="AJ15" s="46">
        <v>2.4892989429533066E-2</v>
      </c>
      <c r="AK15" s="46"/>
      <c r="AL15" s="46"/>
      <c r="AM15" s="175"/>
      <c r="AN15" s="183">
        <f t="shared" si="0"/>
        <v>1</v>
      </c>
    </row>
    <row r="16" spans="1:40" ht="24.95" customHeight="1" x14ac:dyDescent="0.2">
      <c r="A16" s="395"/>
      <c r="B16" s="397"/>
      <c r="C16" s="398"/>
      <c r="D16" s="48">
        <f>D15*$C$15</f>
        <v>0</v>
      </c>
      <c r="E16" s="48">
        <f t="shared" ref="E16:AM16" si="6">E15*$C$15</f>
        <v>0</v>
      </c>
      <c r="F16" s="48">
        <f t="shared" si="6"/>
        <v>0</v>
      </c>
      <c r="G16" s="48">
        <f t="shared" si="6"/>
        <v>0</v>
      </c>
      <c r="H16" s="48">
        <f t="shared" si="6"/>
        <v>0</v>
      </c>
      <c r="I16" s="48">
        <f t="shared" si="6"/>
        <v>0</v>
      </c>
      <c r="J16" s="48">
        <f t="shared" si="6"/>
        <v>0</v>
      </c>
      <c r="K16" s="48">
        <f t="shared" si="6"/>
        <v>0</v>
      </c>
      <c r="L16" s="48">
        <f t="shared" si="6"/>
        <v>0</v>
      </c>
      <c r="M16" s="48">
        <f t="shared" si="6"/>
        <v>0</v>
      </c>
      <c r="N16" s="48">
        <f t="shared" si="6"/>
        <v>0</v>
      </c>
      <c r="O16" s="48">
        <f t="shared" si="6"/>
        <v>0</v>
      </c>
      <c r="P16" s="48">
        <f t="shared" si="6"/>
        <v>0</v>
      </c>
      <c r="Q16" s="48">
        <f t="shared" si="6"/>
        <v>0</v>
      </c>
      <c r="R16" s="48">
        <f t="shared" si="6"/>
        <v>0</v>
      </c>
      <c r="S16" s="48">
        <f t="shared" si="6"/>
        <v>0</v>
      </c>
      <c r="T16" s="48">
        <f t="shared" si="6"/>
        <v>0</v>
      </c>
      <c r="U16" s="48">
        <f t="shared" si="6"/>
        <v>0</v>
      </c>
      <c r="V16" s="48">
        <f t="shared" si="6"/>
        <v>0</v>
      </c>
      <c r="W16" s="48">
        <f t="shared" si="6"/>
        <v>0</v>
      </c>
      <c r="X16" s="48">
        <f t="shared" si="6"/>
        <v>0</v>
      </c>
      <c r="Y16" s="246">
        <f t="shared" si="6"/>
        <v>0</v>
      </c>
      <c r="Z16" s="235">
        <f t="shared" si="6"/>
        <v>0</v>
      </c>
      <c r="AA16" s="48">
        <f t="shared" si="6"/>
        <v>0</v>
      </c>
      <c r="AB16" s="48">
        <f t="shared" si="6"/>
        <v>0</v>
      </c>
      <c r="AC16" s="48">
        <f t="shared" si="6"/>
        <v>0</v>
      </c>
      <c r="AD16" s="48">
        <f t="shared" si="6"/>
        <v>0</v>
      </c>
      <c r="AE16" s="48">
        <f t="shared" si="6"/>
        <v>0</v>
      </c>
      <c r="AF16" s="48">
        <f t="shared" si="6"/>
        <v>0</v>
      </c>
      <c r="AG16" s="48">
        <f t="shared" si="6"/>
        <v>0</v>
      </c>
      <c r="AH16" s="48">
        <f t="shared" si="6"/>
        <v>0</v>
      </c>
      <c r="AI16" s="48">
        <f t="shared" si="6"/>
        <v>0</v>
      </c>
      <c r="AJ16" s="48">
        <f t="shared" si="6"/>
        <v>0</v>
      </c>
      <c r="AK16" s="48">
        <f t="shared" si="6"/>
        <v>0</v>
      </c>
      <c r="AL16" s="48">
        <f t="shared" si="6"/>
        <v>0</v>
      </c>
      <c r="AM16" s="176">
        <f t="shared" si="6"/>
        <v>0</v>
      </c>
      <c r="AN16" s="184">
        <f t="shared" si="0"/>
        <v>0</v>
      </c>
    </row>
    <row r="17" spans="1:43" ht="24.95" customHeight="1" x14ac:dyDescent="0.2">
      <c r="A17" s="394" t="s">
        <v>889</v>
      </c>
      <c r="B17" s="396" t="s">
        <v>890</v>
      </c>
      <c r="C17" s="392">
        <f>RESUMO!C23</f>
        <v>0</v>
      </c>
      <c r="D17" s="46"/>
      <c r="E17" s="46"/>
      <c r="F17" s="46"/>
      <c r="G17" s="46"/>
      <c r="H17" s="46"/>
      <c r="I17" s="46"/>
      <c r="J17" s="46"/>
      <c r="K17" s="46"/>
      <c r="L17" s="46"/>
      <c r="M17" s="46">
        <v>5.927463642860286E-2</v>
      </c>
      <c r="N17" s="46">
        <v>5.9274557517367765E-2</v>
      </c>
      <c r="O17" s="46">
        <v>5.9274557517367765E-2</v>
      </c>
      <c r="P17" s="46">
        <v>5.9274557517367765E-2</v>
      </c>
      <c r="Q17" s="46">
        <v>5.9274557517367765E-2</v>
      </c>
      <c r="R17" s="46">
        <v>5.9274557517367765E-2</v>
      </c>
      <c r="S17" s="46">
        <v>5.9274557517367765E-2</v>
      </c>
      <c r="T17" s="46">
        <v>5.9274557517367765E-2</v>
      </c>
      <c r="U17" s="46">
        <v>5.9274557517367765E-2</v>
      </c>
      <c r="V17" s="46">
        <v>5.9274557517367765E-2</v>
      </c>
      <c r="W17" s="46">
        <v>5.9274557517367765E-2</v>
      </c>
      <c r="X17" s="46">
        <v>5.9274557517367765E-2</v>
      </c>
      <c r="Y17" s="245">
        <v>5.9274557517367765E-2</v>
      </c>
      <c r="Z17" s="234">
        <v>5.9274557517367765E-2</v>
      </c>
      <c r="AA17" s="46">
        <v>5.9274557517367765E-2</v>
      </c>
      <c r="AB17" s="46">
        <v>5.9274557517367765E-2</v>
      </c>
      <c r="AC17" s="46">
        <v>5.1607000810880703E-2</v>
      </c>
      <c r="AD17" s="46"/>
      <c r="AE17" s="46"/>
      <c r="AF17" s="46"/>
      <c r="AG17" s="46"/>
      <c r="AH17" s="46"/>
      <c r="AI17" s="46"/>
      <c r="AJ17" s="46"/>
      <c r="AK17" s="46"/>
      <c r="AL17" s="46"/>
      <c r="AM17" s="175"/>
      <c r="AN17" s="183">
        <f t="shared" si="0"/>
        <v>1</v>
      </c>
    </row>
    <row r="18" spans="1:43" ht="24.95" customHeight="1" x14ac:dyDescent="0.2">
      <c r="A18" s="395"/>
      <c r="B18" s="397"/>
      <c r="C18" s="398"/>
      <c r="D18" s="48">
        <f>D17*$C$17</f>
        <v>0</v>
      </c>
      <c r="E18" s="48">
        <f t="shared" ref="E18:AM18" si="7">E17*$C$17</f>
        <v>0</v>
      </c>
      <c r="F18" s="48">
        <f t="shared" si="7"/>
        <v>0</v>
      </c>
      <c r="G18" s="48">
        <f t="shared" si="7"/>
        <v>0</v>
      </c>
      <c r="H18" s="48">
        <f t="shared" si="7"/>
        <v>0</v>
      </c>
      <c r="I18" s="48">
        <f t="shared" si="7"/>
        <v>0</v>
      </c>
      <c r="J18" s="48">
        <f t="shared" si="7"/>
        <v>0</v>
      </c>
      <c r="K18" s="48">
        <f t="shared" si="7"/>
        <v>0</v>
      </c>
      <c r="L18" s="48">
        <f t="shared" si="7"/>
        <v>0</v>
      </c>
      <c r="M18" s="48">
        <f t="shared" si="7"/>
        <v>0</v>
      </c>
      <c r="N18" s="48">
        <f t="shared" si="7"/>
        <v>0</v>
      </c>
      <c r="O18" s="48">
        <f t="shared" si="7"/>
        <v>0</v>
      </c>
      <c r="P18" s="48">
        <f t="shared" si="7"/>
        <v>0</v>
      </c>
      <c r="Q18" s="48">
        <f t="shared" si="7"/>
        <v>0</v>
      </c>
      <c r="R18" s="48">
        <f t="shared" si="7"/>
        <v>0</v>
      </c>
      <c r="S18" s="48">
        <f t="shared" si="7"/>
        <v>0</v>
      </c>
      <c r="T18" s="48">
        <f t="shared" si="7"/>
        <v>0</v>
      </c>
      <c r="U18" s="48">
        <f t="shared" si="7"/>
        <v>0</v>
      </c>
      <c r="V18" s="48">
        <f t="shared" si="7"/>
        <v>0</v>
      </c>
      <c r="W18" s="48">
        <f t="shared" si="7"/>
        <v>0</v>
      </c>
      <c r="X18" s="48">
        <f t="shared" si="7"/>
        <v>0</v>
      </c>
      <c r="Y18" s="246">
        <f t="shared" si="7"/>
        <v>0</v>
      </c>
      <c r="Z18" s="235">
        <f t="shared" si="7"/>
        <v>0</v>
      </c>
      <c r="AA18" s="48">
        <f t="shared" si="7"/>
        <v>0</v>
      </c>
      <c r="AB18" s="48">
        <f t="shared" si="7"/>
        <v>0</v>
      </c>
      <c r="AC18" s="48">
        <f t="shared" si="7"/>
        <v>0</v>
      </c>
      <c r="AD18" s="48">
        <f t="shared" si="7"/>
        <v>0</v>
      </c>
      <c r="AE18" s="48">
        <f t="shared" si="7"/>
        <v>0</v>
      </c>
      <c r="AF18" s="48">
        <f t="shared" si="7"/>
        <v>0</v>
      </c>
      <c r="AG18" s="48">
        <f t="shared" si="7"/>
        <v>0</v>
      </c>
      <c r="AH18" s="48">
        <f t="shared" si="7"/>
        <v>0</v>
      </c>
      <c r="AI18" s="48">
        <f t="shared" si="7"/>
        <v>0</v>
      </c>
      <c r="AJ18" s="48">
        <f t="shared" si="7"/>
        <v>0</v>
      </c>
      <c r="AK18" s="48">
        <f t="shared" si="7"/>
        <v>0</v>
      </c>
      <c r="AL18" s="48">
        <f t="shared" si="7"/>
        <v>0</v>
      </c>
      <c r="AM18" s="176">
        <f t="shared" si="7"/>
        <v>0</v>
      </c>
      <c r="AN18" s="184">
        <f t="shared" si="0"/>
        <v>0</v>
      </c>
    </row>
    <row r="19" spans="1:43" ht="24.95" customHeight="1" x14ac:dyDescent="0.2">
      <c r="A19" s="394" t="s">
        <v>893</v>
      </c>
      <c r="B19" s="396" t="s">
        <v>894</v>
      </c>
      <c r="C19" s="392">
        <f>RESUMO!C24</f>
        <v>0</v>
      </c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46"/>
      <c r="P19" s="46">
        <v>0.05</v>
      </c>
      <c r="Q19" s="46">
        <v>0.05</v>
      </c>
      <c r="R19" s="46">
        <v>0.05</v>
      </c>
      <c r="S19" s="46">
        <v>0.05</v>
      </c>
      <c r="T19" s="46">
        <v>0.05</v>
      </c>
      <c r="U19" s="46">
        <v>0.05</v>
      </c>
      <c r="V19" s="46">
        <v>0.05</v>
      </c>
      <c r="W19" s="46">
        <v>0.05</v>
      </c>
      <c r="X19" s="46">
        <v>0.05</v>
      </c>
      <c r="Y19" s="245">
        <v>0.05</v>
      </c>
      <c r="Z19" s="234"/>
      <c r="AA19" s="46"/>
      <c r="AB19" s="46"/>
      <c r="AC19" s="46">
        <v>0.05</v>
      </c>
      <c r="AD19" s="46">
        <v>0.05</v>
      </c>
      <c r="AE19" s="46">
        <v>0.05</v>
      </c>
      <c r="AF19" s="46">
        <v>0.05</v>
      </c>
      <c r="AG19" s="46">
        <v>0.05</v>
      </c>
      <c r="AH19" s="46">
        <v>0.05</v>
      </c>
      <c r="AI19" s="46">
        <v>0.05</v>
      </c>
      <c r="AJ19" s="46">
        <v>0.05</v>
      </c>
      <c r="AK19" s="46">
        <v>0.1</v>
      </c>
      <c r="AL19" s="46"/>
      <c r="AM19" s="175"/>
      <c r="AN19" s="183">
        <f t="shared" si="0"/>
        <v>1.0000000000000002</v>
      </c>
    </row>
    <row r="20" spans="1:43" ht="24.95" customHeight="1" x14ac:dyDescent="0.2">
      <c r="A20" s="395"/>
      <c r="B20" s="397"/>
      <c r="C20" s="398"/>
      <c r="D20" s="48">
        <f>D19*$C$19</f>
        <v>0</v>
      </c>
      <c r="E20" s="48">
        <f t="shared" ref="E20:AM20" si="8">E19*$C$19</f>
        <v>0</v>
      </c>
      <c r="F20" s="48">
        <f t="shared" si="8"/>
        <v>0</v>
      </c>
      <c r="G20" s="48">
        <f t="shared" si="8"/>
        <v>0</v>
      </c>
      <c r="H20" s="48">
        <f t="shared" si="8"/>
        <v>0</v>
      </c>
      <c r="I20" s="48">
        <f t="shared" si="8"/>
        <v>0</v>
      </c>
      <c r="J20" s="48">
        <f t="shared" si="8"/>
        <v>0</v>
      </c>
      <c r="K20" s="48">
        <f t="shared" si="8"/>
        <v>0</v>
      </c>
      <c r="L20" s="48">
        <f t="shared" si="8"/>
        <v>0</v>
      </c>
      <c r="M20" s="48">
        <f t="shared" si="8"/>
        <v>0</v>
      </c>
      <c r="N20" s="48">
        <f t="shared" si="8"/>
        <v>0</v>
      </c>
      <c r="O20" s="48">
        <f t="shared" si="8"/>
        <v>0</v>
      </c>
      <c r="P20" s="48">
        <f t="shared" si="8"/>
        <v>0</v>
      </c>
      <c r="Q20" s="48">
        <f t="shared" si="8"/>
        <v>0</v>
      </c>
      <c r="R20" s="48">
        <f t="shared" si="8"/>
        <v>0</v>
      </c>
      <c r="S20" s="48">
        <f t="shared" si="8"/>
        <v>0</v>
      </c>
      <c r="T20" s="48">
        <f t="shared" si="8"/>
        <v>0</v>
      </c>
      <c r="U20" s="48">
        <f t="shared" si="8"/>
        <v>0</v>
      </c>
      <c r="V20" s="48">
        <f t="shared" si="8"/>
        <v>0</v>
      </c>
      <c r="W20" s="48">
        <f t="shared" si="8"/>
        <v>0</v>
      </c>
      <c r="X20" s="48">
        <f t="shared" si="8"/>
        <v>0</v>
      </c>
      <c r="Y20" s="246">
        <f t="shared" si="8"/>
        <v>0</v>
      </c>
      <c r="Z20" s="235">
        <f t="shared" si="8"/>
        <v>0</v>
      </c>
      <c r="AA20" s="48">
        <f t="shared" si="8"/>
        <v>0</v>
      </c>
      <c r="AB20" s="48">
        <f t="shared" si="8"/>
        <v>0</v>
      </c>
      <c r="AC20" s="48">
        <f t="shared" si="8"/>
        <v>0</v>
      </c>
      <c r="AD20" s="48">
        <f t="shared" si="8"/>
        <v>0</v>
      </c>
      <c r="AE20" s="48">
        <f t="shared" si="8"/>
        <v>0</v>
      </c>
      <c r="AF20" s="48">
        <f t="shared" si="8"/>
        <v>0</v>
      </c>
      <c r="AG20" s="48">
        <f t="shared" si="8"/>
        <v>0</v>
      </c>
      <c r="AH20" s="48">
        <f t="shared" si="8"/>
        <v>0</v>
      </c>
      <c r="AI20" s="48">
        <f t="shared" si="8"/>
        <v>0</v>
      </c>
      <c r="AJ20" s="48">
        <f t="shared" si="8"/>
        <v>0</v>
      </c>
      <c r="AK20" s="48">
        <f t="shared" si="8"/>
        <v>0</v>
      </c>
      <c r="AL20" s="48">
        <f t="shared" si="8"/>
        <v>0</v>
      </c>
      <c r="AM20" s="176">
        <f t="shared" si="8"/>
        <v>0</v>
      </c>
      <c r="AN20" s="184">
        <f t="shared" si="0"/>
        <v>0</v>
      </c>
    </row>
    <row r="21" spans="1:43" ht="24.95" customHeight="1" x14ac:dyDescent="0.2">
      <c r="A21" s="394" t="s">
        <v>910</v>
      </c>
      <c r="B21" s="396" t="s">
        <v>1210</v>
      </c>
      <c r="C21" s="392">
        <f>RESUMO!C25</f>
        <v>0</v>
      </c>
      <c r="D21" s="46"/>
      <c r="E21" s="46"/>
      <c r="F21" s="46"/>
      <c r="G21" s="46"/>
      <c r="H21" s="46"/>
      <c r="I21" s="46"/>
      <c r="J21" s="46"/>
      <c r="K21" s="46"/>
      <c r="L21" s="46">
        <v>0.18559999999999999</v>
      </c>
      <c r="M21" s="46">
        <v>0.18559999999999999</v>
      </c>
      <c r="N21" s="46">
        <v>0.18559999999999999</v>
      </c>
      <c r="O21" s="46">
        <v>0.18559999999999999</v>
      </c>
      <c r="P21" s="46">
        <v>0.1389</v>
      </c>
      <c r="Q21" s="46"/>
      <c r="R21" s="46"/>
      <c r="S21" s="46"/>
      <c r="T21" s="46"/>
      <c r="U21" s="46"/>
      <c r="V21" s="46"/>
      <c r="W21" s="46"/>
      <c r="X21" s="46"/>
      <c r="Y21" s="245"/>
      <c r="Z21" s="234"/>
      <c r="AA21" s="46"/>
      <c r="AB21" s="46"/>
      <c r="AC21" s="46"/>
      <c r="AD21" s="46"/>
      <c r="AE21" s="46"/>
      <c r="AF21" s="46"/>
      <c r="AG21" s="46"/>
      <c r="AH21" s="46"/>
      <c r="AI21" s="46"/>
      <c r="AJ21" s="46"/>
      <c r="AK21" s="46"/>
      <c r="AL21" s="46"/>
      <c r="AM21" s="175">
        <v>0.1187</v>
      </c>
      <c r="AN21" s="183">
        <f t="shared" si="0"/>
        <v>1</v>
      </c>
    </row>
    <row r="22" spans="1:43" ht="24.95" customHeight="1" x14ac:dyDescent="0.2">
      <c r="A22" s="395"/>
      <c r="B22" s="397"/>
      <c r="C22" s="398"/>
      <c r="D22" s="48">
        <f>D21*$C$21</f>
        <v>0</v>
      </c>
      <c r="E22" s="48">
        <f t="shared" ref="E22:AM22" si="9">E21*$C$21</f>
        <v>0</v>
      </c>
      <c r="F22" s="48">
        <f t="shared" si="9"/>
        <v>0</v>
      </c>
      <c r="G22" s="48">
        <f t="shared" si="9"/>
        <v>0</v>
      </c>
      <c r="H22" s="48">
        <f t="shared" si="9"/>
        <v>0</v>
      </c>
      <c r="I22" s="48">
        <f t="shared" si="9"/>
        <v>0</v>
      </c>
      <c r="J22" s="48">
        <f t="shared" si="9"/>
        <v>0</v>
      </c>
      <c r="K22" s="48">
        <f t="shared" si="9"/>
        <v>0</v>
      </c>
      <c r="L22" s="48">
        <f t="shared" si="9"/>
        <v>0</v>
      </c>
      <c r="M22" s="48">
        <f t="shared" si="9"/>
        <v>0</v>
      </c>
      <c r="N22" s="48">
        <f t="shared" si="9"/>
        <v>0</v>
      </c>
      <c r="O22" s="48">
        <f t="shared" si="9"/>
        <v>0</v>
      </c>
      <c r="P22" s="48">
        <f t="shared" si="9"/>
        <v>0</v>
      </c>
      <c r="Q22" s="48">
        <f t="shared" si="9"/>
        <v>0</v>
      </c>
      <c r="R22" s="48">
        <f t="shared" si="9"/>
        <v>0</v>
      </c>
      <c r="S22" s="48">
        <f t="shared" si="9"/>
        <v>0</v>
      </c>
      <c r="T22" s="48">
        <f t="shared" si="9"/>
        <v>0</v>
      </c>
      <c r="U22" s="48">
        <f t="shared" si="9"/>
        <v>0</v>
      </c>
      <c r="V22" s="48">
        <f t="shared" si="9"/>
        <v>0</v>
      </c>
      <c r="W22" s="48">
        <f t="shared" si="9"/>
        <v>0</v>
      </c>
      <c r="X22" s="48">
        <f t="shared" si="9"/>
        <v>0</v>
      </c>
      <c r="Y22" s="246">
        <f t="shared" si="9"/>
        <v>0</v>
      </c>
      <c r="Z22" s="235">
        <f t="shared" si="9"/>
        <v>0</v>
      </c>
      <c r="AA22" s="48">
        <f t="shared" si="9"/>
        <v>0</v>
      </c>
      <c r="AB22" s="48">
        <f t="shared" si="9"/>
        <v>0</v>
      </c>
      <c r="AC22" s="48">
        <f t="shared" si="9"/>
        <v>0</v>
      </c>
      <c r="AD22" s="48">
        <f t="shared" si="9"/>
        <v>0</v>
      </c>
      <c r="AE22" s="48">
        <f t="shared" si="9"/>
        <v>0</v>
      </c>
      <c r="AF22" s="48">
        <f t="shared" si="9"/>
        <v>0</v>
      </c>
      <c r="AG22" s="48">
        <f t="shared" si="9"/>
        <v>0</v>
      </c>
      <c r="AH22" s="48">
        <f t="shared" si="9"/>
        <v>0</v>
      </c>
      <c r="AI22" s="48">
        <f t="shared" si="9"/>
        <v>0</v>
      </c>
      <c r="AJ22" s="48">
        <f t="shared" si="9"/>
        <v>0</v>
      </c>
      <c r="AK22" s="48">
        <f t="shared" si="9"/>
        <v>0</v>
      </c>
      <c r="AL22" s="48">
        <f t="shared" si="9"/>
        <v>0</v>
      </c>
      <c r="AM22" s="176">
        <f t="shared" si="9"/>
        <v>0</v>
      </c>
      <c r="AN22" s="184">
        <f t="shared" si="0"/>
        <v>0</v>
      </c>
    </row>
    <row r="23" spans="1:43" ht="24.95" customHeight="1" x14ac:dyDescent="0.2">
      <c r="A23" s="394" t="s">
        <v>914</v>
      </c>
      <c r="B23" s="396" t="s">
        <v>911</v>
      </c>
      <c r="C23" s="392">
        <f>RESUMO!C26</f>
        <v>0</v>
      </c>
      <c r="D23" s="46"/>
      <c r="E23" s="46"/>
      <c r="F23" s="46"/>
      <c r="G23" s="46"/>
      <c r="H23" s="46"/>
      <c r="I23" s="46"/>
      <c r="J23" s="46"/>
      <c r="K23" s="46"/>
      <c r="L23" s="46"/>
      <c r="M23" s="46"/>
      <c r="N23" s="46"/>
      <c r="O23" s="46"/>
      <c r="P23" s="46"/>
      <c r="Q23" s="46"/>
      <c r="R23" s="46"/>
      <c r="S23" s="46"/>
      <c r="T23" s="46"/>
      <c r="U23" s="46"/>
      <c r="V23" s="46"/>
      <c r="W23" s="46"/>
      <c r="X23" s="46"/>
      <c r="Y23" s="245">
        <v>0.1</v>
      </c>
      <c r="Z23" s="234">
        <v>0.1</v>
      </c>
      <c r="AA23" s="46">
        <v>0.1</v>
      </c>
      <c r="AB23" s="46">
        <v>0.1</v>
      </c>
      <c r="AC23" s="46"/>
      <c r="AD23" s="46"/>
      <c r="AE23" s="46"/>
      <c r="AF23" s="46"/>
      <c r="AG23" s="46"/>
      <c r="AH23" s="46"/>
      <c r="AI23" s="46">
        <v>0.1</v>
      </c>
      <c r="AJ23" s="46">
        <v>0.1</v>
      </c>
      <c r="AK23" s="46">
        <v>0.1</v>
      </c>
      <c r="AL23" s="46">
        <v>0.1</v>
      </c>
      <c r="AM23" s="175">
        <v>0.2</v>
      </c>
      <c r="AN23" s="183">
        <f t="shared" si="0"/>
        <v>1</v>
      </c>
    </row>
    <row r="24" spans="1:43" ht="24.95" customHeight="1" x14ac:dyDescent="0.2">
      <c r="A24" s="395"/>
      <c r="B24" s="397"/>
      <c r="C24" s="398"/>
      <c r="D24" s="48">
        <f>D23*$C$23</f>
        <v>0</v>
      </c>
      <c r="E24" s="48">
        <f t="shared" ref="E24:AM24" si="10">E23*$C$23</f>
        <v>0</v>
      </c>
      <c r="F24" s="48">
        <f t="shared" si="10"/>
        <v>0</v>
      </c>
      <c r="G24" s="48">
        <f t="shared" si="10"/>
        <v>0</v>
      </c>
      <c r="H24" s="48">
        <f t="shared" si="10"/>
        <v>0</v>
      </c>
      <c r="I24" s="48">
        <f t="shared" si="10"/>
        <v>0</v>
      </c>
      <c r="J24" s="48">
        <f t="shared" si="10"/>
        <v>0</v>
      </c>
      <c r="K24" s="48">
        <f t="shared" si="10"/>
        <v>0</v>
      </c>
      <c r="L24" s="48">
        <f t="shared" si="10"/>
        <v>0</v>
      </c>
      <c r="M24" s="48">
        <f t="shared" si="10"/>
        <v>0</v>
      </c>
      <c r="N24" s="48">
        <f t="shared" si="10"/>
        <v>0</v>
      </c>
      <c r="O24" s="48">
        <f t="shared" si="10"/>
        <v>0</v>
      </c>
      <c r="P24" s="48">
        <f t="shared" si="10"/>
        <v>0</v>
      </c>
      <c r="Q24" s="48">
        <f t="shared" si="10"/>
        <v>0</v>
      </c>
      <c r="R24" s="48">
        <f t="shared" si="10"/>
        <v>0</v>
      </c>
      <c r="S24" s="48">
        <f t="shared" si="10"/>
        <v>0</v>
      </c>
      <c r="T24" s="48">
        <f t="shared" si="10"/>
        <v>0</v>
      </c>
      <c r="U24" s="48">
        <f t="shared" si="10"/>
        <v>0</v>
      </c>
      <c r="V24" s="48">
        <f t="shared" si="10"/>
        <v>0</v>
      </c>
      <c r="W24" s="48">
        <f t="shared" si="10"/>
        <v>0</v>
      </c>
      <c r="X24" s="48">
        <f t="shared" si="10"/>
        <v>0</v>
      </c>
      <c r="Y24" s="246">
        <f t="shared" si="10"/>
        <v>0</v>
      </c>
      <c r="Z24" s="235">
        <f t="shared" si="10"/>
        <v>0</v>
      </c>
      <c r="AA24" s="48">
        <f t="shared" si="10"/>
        <v>0</v>
      </c>
      <c r="AB24" s="48">
        <f t="shared" si="10"/>
        <v>0</v>
      </c>
      <c r="AC24" s="48">
        <f t="shared" si="10"/>
        <v>0</v>
      </c>
      <c r="AD24" s="48">
        <f t="shared" si="10"/>
        <v>0</v>
      </c>
      <c r="AE24" s="48">
        <f t="shared" si="10"/>
        <v>0</v>
      </c>
      <c r="AF24" s="48">
        <f t="shared" si="10"/>
        <v>0</v>
      </c>
      <c r="AG24" s="48">
        <f t="shared" si="10"/>
        <v>0</v>
      </c>
      <c r="AH24" s="48">
        <f t="shared" si="10"/>
        <v>0</v>
      </c>
      <c r="AI24" s="48">
        <f t="shared" si="10"/>
        <v>0</v>
      </c>
      <c r="AJ24" s="48">
        <f t="shared" si="10"/>
        <v>0</v>
      </c>
      <c r="AK24" s="48">
        <f t="shared" si="10"/>
        <v>0</v>
      </c>
      <c r="AL24" s="48">
        <f t="shared" si="10"/>
        <v>0</v>
      </c>
      <c r="AM24" s="176">
        <f t="shared" si="10"/>
        <v>0</v>
      </c>
      <c r="AN24" s="184">
        <f t="shared" si="0"/>
        <v>0</v>
      </c>
    </row>
    <row r="25" spans="1:43" ht="24.95" customHeight="1" x14ac:dyDescent="0.2">
      <c r="A25" s="394" t="s">
        <v>920</v>
      </c>
      <c r="B25" s="396" t="s">
        <v>261</v>
      </c>
      <c r="C25" s="392">
        <f>RESUMO!C27</f>
        <v>0</v>
      </c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6"/>
      <c r="Q25" s="46"/>
      <c r="R25" s="46"/>
      <c r="S25" s="46"/>
      <c r="T25" s="46"/>
      <c r="U25" s="46"/>
      <c r="V25" s="46"/>
      <c r="W25" s="46"/>
      <c r="X25" s="46"/>
      <c r="Y25" s="245">
        <v>0.13059999999999999</v>
      </c>
      <c r="Z25" s="234">
        <v>0.13059999999999999</v>
      </c>
      <c r="AA25" s="46">
        <v>0.13059999999999999</v>
      </c>
      <c r="AB25" s="46"/>
      <c r="AC25" s="46"/>
      <c r="AD25" s="46"/>
      <c r="AE25" s="46"/>
      <c r="AF25" s="46"/>
      <c r="AG25" s="46">
        <v>0.13059999999999999</v>
      </c>
      <c r="AH25" s="46">
        <v>0.13059999999999999</v>
      </c>
      <c r="AI25" s="46">
        <v>0.13059999999999999</v>
      </c>
      <c r="AJ25" s="46">
        <v>0.13059999999999999</v>
      </c>
      <c r="AK25" s="46">
        <v>8.5799999999999904E-2</v>
      </c>
      <c r="AL25" s="46"/>
      <c r="AM25" s="175"/>
      <c r="AN25" s="183">
        <f t="shared" si="0"/>
        <v>1</v>
      </c>
    </row>
    <row r="26" spans="1:43" ht="24.95" customHeight="1" x14ac:dyDescent="0.2">
      <c r="A26" s="395"/>
      <c r="B26" s="397"/>
      <c r="C26" s="398"/>
      <c r="D26" s="48">
        <f>D25*$C$25</f>
        <v>0</v>
      </c>
      <c r="E26" s="48">
        <f t="shared" ref="E26:AM26" si="11">E25*$C$25</f>
        <v>0</v>
      </c>
      <c r="F26" s="48">
        <f t="shared" si="11"/>
        <v>0</v>
      </c>
      <c r="G26" s="48">
        <f t="shared" si="11"/>
        <v>0</v>
      </c>
      <c r="H26" s="48">
        <f t="shared" si="11"/>
        <v>0</v>
      </c>
      <c r="I26" s="48">
        <f t="shared" si="11"/>
        <v>0</v>
      </c>
      <c r="J26" s="48">
        <f t="shared" si="11"/>
        <v>0</v>
      </c>
      <c r="K26" s="48">
        <f t="shared" si="11"/>
        <v>0</v>
      </c>
      <c r="L26" s="48">
        <f t="shared" si="11"/>
        <v>0</v>
      </c>
      <c r="M26" s="48">
        <f t="shared" si="11"/>
        <v>0</v>
      </c>
      <c r="N26" s="48">
        <f t="shared" si="11"/>
        <v>0</v>
      </c>
      <c r="O26" s="48">
        <f t="shared" si="11"/>
        <v>0</v>
      </c>
      <c r="P26" s="48">
        <f t="shared" si="11"/>
        <v>0</v>
      </c>
      <c r="Q26" s="48">
        <f t="shared" si="11"/>
        <v>0</v>
      </c>
      <c r="R26" s="48">
        <f t="shared" si="11"/>
        <v>0</v>
      </c>
      <c r="S26" s="48">
        <f t="shared" si="11"/>
        <v>0</v>
      </c>
      <c r="T26" s="48">
        <f t="shared" si="11"/>
        <v>0</v>
      </c>
      <c r="U26" s="48">
        <f t="shared" si="11"/>
        <v>0</v>
      </c>
      <c r="V26" s="48">
        <f t="shared" si="11"/>
        <v>0</v>
      </c>
      <c r="W26" s="48">
        <f t="shared" si="11"/>
        <v>0</v>
      </c>
      <c r="X26" s="48">
        <f t="shared" si="11"/>
        <v>0</v>
      </c>
      <c r="Y26" s="246">
        <f t="shared" si="11"/>
        <v>0</v>
      </c>
      <c r="Z26" s="235">
        <f t="shared" si="11"/>
        <v>0</v>
      </c>
      <c r="AA26" s="48">
        <f t="shared" si="11"/>
        <v>0</v>
      </c>
      <c r="AB26" s="48">
        <f t="shared" si="11"/>
        <v>0</v>
      </c>
      <c r="AC26" s="48">
        <f t="shared" si="11"/>
        <v>0</v>
      </c>
      <c r="AD26" s="48">
        <f t="shared" si="11"/>
        <v>0</v>
      </c>
      <c r="AE26" s="48">
        <f t="shared" si="11"/>
        <v>0</v>
      </c>
      <c r="AF26" s="48">
        <f t="shared" si="11"/>
        <v>0</v>
      </c>
      <c r="AG26" s="48">
        <f t="shared" si="11"/>
        <v>0</v>
      </c>
      <c r="AH26" s="48">
        <f t="shared" si="11"/>
        <v>0</v>
      </c>
      <c r="AI26" s="48">
        <f t="shared" si="11"/>
        <v>0</v>
      </c>
      <c r="AJ26" s="48">
        <f t="shared" si="11"/>
        <v>0</v>
      </c>
      <c r="AK26" s="48">
        <f t="shared" si="11"/>
        <v>0</v>
      </c>
      <c r="AL26" s="48">
        <f t="shared" si="11"/>
        <v>0</v>
      </c>
      <c r="AM26" s="176">
        <f t="shared" si="11"/>
        <v>0</v>
      </c>
      <c r="AN26" s="184">
        <f t="shared" si="0"/>
        <v>0</v>
      </c>
    </row>
    <row r="27" spans="1:43" ht="24.95" customHeight="1" x14ac:dyDescent="0.2">
      <c r="A27" s="394" t="s">
        <v>929</v>
      </c>
      <c r="B27" s="396" t="s">
        <v>921</v>
      </c>
      <c r="C27" s="392">
        <f>RESUMO!C28</f>
        <v>0</v>
      </c>
      <c r="D27" s="46"/>
      <c r="E27" s="46"/>
      <c r="F27" s="46"/>
      <c r="G27" s="46"/>
      <c r="H27" s="46"/>
      <c r="I27" s="46"/>
      <c r="J27" s="46"/>
      <c r="K27" s="46"/>
      <c r="L27" s="46">
        <v>6.6799999999999998E-2</v>
      </c>
      <c r="M27" s="46">
        <v>6.6799999999999998E-2</v>
      </c>
      <c r="N27" s="46">
        <v>6.6799999999999998E-2</v>
      </c>
      <c r="O27" s="46">
        <v>6.6799999999999998E-2</v>
      </c>
      <c r="P27" s="46">
        <v>6.6799999999999998E-2</v>
      </c>
      <c r="Q27" s="46">
        <v>6.6799999999999998E-2</v>
      </c>
      <c r="R27" s="46">
        <v>6.6799999999999998E-2</v>
      </c>
      <c r="S27" s="46">
        <v>0.04</v>
      </c>
      <c r="T27" s="46">
        <v>0.04</v>
      </c>
      <c r="U27" s="46">
        <v>0.04</v>
      </c>
      <c r="V27" s="46">
        <v>0.04</v>
      </c>
      <c r="W27" s="46">
        <v>0.04</v>
      </c>
      <c r="X27" s="46">
        <v>0.04</v>
      </c>
      <c r="Y27" s="245">
        <v>2.3400000000000001E-2</v>
      </c>
      <c r="Z27" s="234">
        <v>2.3400000000000001E-2</v>
      </c>
      <c r="AA27" s="46">
        <v>2.3400000000000001E-2</v>
      </c>
      <c r="AB27" s="46">
        <v>2.3400000000000001E-2</v>
      </c>
      <c r="AC27" s="46">
        <v>2.3400000000000001E-2</v>
      </c>
      <c r="AD27" s="46">
        <v>2.3400000000000001E-2</v>
      </c>
      <c r="AE27" s="46">
        <v>2.3400000000000001E-2</v>
      </c>
      <c r="AF27" s="46">
        <v>2.3400000000000001E-2</v>
      </c>
      <c r="AG27" s="46">
        <v>0.02</v>
      </c>
      <c r="AH27" s="46">
        <v>0.02</v>
      </c>
      <c r="AI27" s="46">
        <v>1.52E-2</v>
      </c>
      <c r="AJ27" s="46">
        <v>0.01</v>
      </c>
      <c r="AK27" s="46">
        <v>0.01</v>
      </c>
      <c r="AL27" s="46">
        <v>0.01</v>
      </c>
      <c r="AM27" s="175">
        <v>0.02</v>
      </c>
      <c r="AN27" s="183">
        <f t="shared" si="0"/>
        <v>1</v>
      </c>
    </row>
    <row r="28" spans="1:43" ht="24.95" customHeight="1" x14ac:dyDescent="0.2">
      <c r="A28" s="395"/>
      <c r="B28" s="397"/>
      <c r="C28" s="398"/>
      <c r="D28" s="48">
        <f>D27*$C$27</f>
        <v>0</v>
      </c>
      <c r="E28" s="48">
        <f t="shared" ref="E28:AM28" si="12">E27*$C$27</f>
        <v>0</v>
      </c>
      <c r="F28" s="48">
        <f t="shared" si="12"/>
        <v>0</v>
      </c>
      <c r="G28" s="48">
        <f t="shared" si="12"/>
        <v>0</v>
      </c>
      <c r="H28" s="48">
        <f t="shared" si="12"/>
        <v>0</v>
      </c>
      <c r="I28" s="48">
        <f t="shared" si="12"/>
        <v>0</v>
      </c>
      <c r="J28" s="48">
        <f t="shared" si="12"/>
        <v>0</v>
      </c>
      <c r="K28" s="48">
        <f t="shared" si="12"/>
        <v>0</v>
      </c>
      <c r="L28" s="48">
        <f t="shared" si="12"/>
        <v>0</v>
      </c>
      <c r="M28" s="48">
        <f t="shared" si="12"/>
        <v>0</v>
      </c>
      <c r="N28" s="48">
        <f t="shared" si="12"/>
        <v>0</v>
      </c>
      <c r="O28" s="48">
        <f t="shared" si="12"/>
        <v>0</v>
      </c>
      <c r="P28" s="48">
        <f t="shared" si="12"/>
        <v>0</v>
      </c>
      <c r="Q28" s="48">
        <f t="shared" si="12"/>
        <v>0</v>
      </c>
      <c r="R28" s="48">
        <f t="shared" si="12"/>
        <v>0</v>
      </c>
      <c r="S28" s="48">
        <f t="shared" si="12"/>
        <v>0</v>
      </c>
      <c r="T28" s="48">
        <f t="shared" si="12"/>
        <v>0</v>
      </c>
      <c r="U28" s="48">
        <f t="shared" si="12"/>
        <v>0</v>
      </c>
      <c r="V28" s="48">
        <f t="shared" si="12"/>
        <v>0</v>
      </c>
      <c r="W28" s="48">
        <f t="shared" si="12"/>
        <v>0</v>
      </c>
      <c r="X28" s="48">
        <f t="shared" si="12"/>
        <v>0</v>
      </c>
      <c r="Y28" s="246">
        <f t="shared" si="12"/>
        <v>0</v>
      </c>
      <c r="Z28" s="235">
        <f t="shared" si="12"/>
        <v>0</v>
      </c>
      <c r="AA28" s="48">
        <f t="shared" si="12"/>
        <v>0</v>
      </c>
      <c r="AB28" s="48">
        <f t="shared" si="12"/>
        <v>0</v>
      </c>
      <c r="AC28" s="48">
        <f t="shared" si="12"/>
        <v>0</v>
      </c>
      <c r="AD28" s="48">
        <f t="shared" si="12"/>
        <v>0</v>
      </c>
      <c r="AE28" s="48">
        <f t="shared" si="12"/>
        <v>0</v>
      </c>
      <c r="AF28" s="48">
        <f t="shared" si="12"/>
        <v>0</v>
      </c>
      <c r="AG28" s="48">
        <f t="shared" si="12"/>
        <v>0</v>
      </c>
      <c r="AH28" s="48">
        <f t="shared" si="12"/>
        <v>0</v>
      </c>
      <c r="AI28" s="48">
        <f t="shared" si="12"/>
        <v>0</v>
      </c>
      <c r="AJ28" s="48">
        <f t="shared" si="12"/>
        <v>0</v>
      </c>
      <c r="AK28" s="48">
        <f t="shared" si="12"/>
        <v>0</v>
      </c>
      <c r="AL28" s="48">
        <f t="shared" si="12"/>
        <v>0</v>
      </c>
      <c r="AM28" s="176">
        <f t="shared" si="12"/>
        <v>0</v>
      </c>
      <c r="AN28" s="184">
        <f t="shared" si="0"/>
        <v>0</v>
      </c>
    </row>
    <row r="29" spans="1:43" ht="24.95" customHeight="1" x14ac:dyDescent="0.2">
      <c r="A29" s="394" t="s">
        <v>963</v>
      </c>
      <c r="B29" s="396" t="s">
        <v>930</v>
      </c>
      <c r="C29" s="392">
        <f>RESUMO!C29</f>
        <v>0</v>
      </c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6">
        <v>7.14286002156337E-2</v>
      </c>
      <c r="O29" s="46">
        <v>7.1428569214182031E-2</v>
      </c>
      <c r="P29" s="46">
        <v>7.1428569214182031E-2</v>
      </c>
      <c r="Q29" s="46">
        <v>7.1428569214182031E-2</v>
      </c>
      <c r="R29" s="46">
        <v>3.6799999999999999E-2</v>
      </c>
      <c r="S29" s="46">
        <v>3.6799999999999999E-2</v>
      </c>
      <c r="T29" s="46">
        <v>3.6799999999999999E-2</v>
      </c>
      <c r="U29" s="46">
        <v>3.6799999999999999E-2</v>
      </c>
      <c r="V29" s="46">
        <v>3.6799999999999999E-2</v>
      </c>
      <c r="W29" s="46">
        <v>3.6799999999999999E-2</v>
      </c>
      <c r="X29" s="46">
        <v>3.6799999999999999E-2</v>
      </c>
      <c r="Y29" s="245">
        <v>3.6799999999999999E-2</v>
      </c>
      <c r="Z29" s="234">
        <v>3.6799999999999999E-2</v>
      </c>
      <c r="AA29" s="46">
        <v>3.6799999999999999E-2</v>
      </c>
      <c r="AB29" s="46">
        <v>3.6799999999999999E-2</v>
      </c>
      <c r="AC29" s="46">
        <v>3.6799999999999999E-2</v>
      </c>
      <c r="AD29" s="46">
        <v>3.6799999999999999E-2</v>
      </c>
      <c r="AE29" s="46">
        <v>3.6799999999999999E-2</v>
      </c>
      <c r="AF29" s="46">
        <v>3.9085692141820602E-2</v>
      </c>
      <c r="AG29" s="46">
        <v>0.02</v>
      </c>
      <c r="AH29" s="46">
        <v>0.02</v>
      </c>
      <c r="AI29" s="46">
        <v>0.02</v>
      </c>
      <c r="AJ29" s="46">
        <v>0.02</v>
      </c>
      <c r="AK29" s="46">
        <v>0.02</v>
      </c>
      <c r="AL29" s="46">
        <v>0.02</v>
      </c>
      <c r="AM29" s="175">
        <v>0.04</v>
      </c>
      <c r="AN29" s="183">
        <f t="shared" si="0"/>
        <v>1</v>
      </c>
    </row>
    <row r="30" spans="1:43" ht="24.95" customHeight="1" x14ac:dyDescent="0.2">
      <c r="A30" s="395"/>
      <c r="B30" s="397"/>
      <c r="C30" s="398"/>
      <c r="D30" s="48">
        <f>D29*$C$29</f>
        <v>0</v>
      </c>
      <c r="E30" s="48">
        <f t="shared" ref="E30:AM30" si="13">E29*$C$29</f>
        <v>0</v>
      </c>
      <c r="F30" s="48">
        <f t="shared" si="13"/>
        <v>0</v>
      </c>
      <c r="G30" s="48">
        <f t="shared" si="13"/>
        <v>0</v>
      </c>
      <c r="H30" s="48">
        <f t="shared" si="13"/>
        <v>0</v>
      </c>
      <c r="I30" s="48">
        <f t="shared" si="13"/>
        <v>0</v>
      </c>
      <c r="J30" s="48">
        <f t="shared" si="13"/>
        <v>0</v>
      </c>
      <c r="K30" s="48">
        <f t="shared" si="13"/>
        <v>0</v>
      </c>
      <c r="L30" s="48">
        <f t="shared" si="13"/>
        <v>0</v>
      </c>
      <c r="M30" s="48">
        <f t="shared" si="13"/>
        <v>0</v>
      </c>
      <c r="N30" s="48">
        <f t="shared" si="13"/>
        <v>0</v>
      </c>
      <c r="O30" s="48">
        <f t="shared" si="13"/>
        <v>0</v>
      </c>
      <c r="P30" s="48">
        <f t="shared" si="13"/>
        <v>0</v>
      </c>
      <c r="Q30" s="48">
        <f t="shared" si="13"/>
        <v>0</v>
      </c>
      <c r="R30" s="48">
        <f t="shared" si="13"/>
        <v>0</v>
      </c>
      <c r="S30" s="48">
        <f t="shared" si="13"/>
        <v>0</v>
      </c>
      <c r="T30" s="48">
        <f t="shared" si="13"/>
        <v>0</v>
      </c>
      <c r="U30" s="48">
        <f t="shared" si="13"/>
        <v>0</v>
      </c>
      <c r="V30" s="48">
        <f t="shared" si="13"/>
        <v>0</v>
      </c>
      <c r="W30" s="48">
        <f t="shared" si="13"/>
        <v>0</v>
      </c>
      <c r="X30" s="48">
        <f t="shared" si="13"/>
        <v>0</v>
      </c>
      <c r="Y30" s="246">
        <f t="shared" si="13"/>
        <v>0</v>
      </c>
      <c r="Z30" s="235">
        <f t="shared" si="13"/>
        <v>0</v>
      </c>
      <c r="AA30" s="48">
        <f t="shared" si="13"/>
        <v>0</v>
      </c>
      <c r="AB30" s="48">
        <f t="shared" si="13"/>
        <v>0</v>
      </c>
      <c r="AC30" s="48">
        <f t="shared" si="13"/>
        <v>0</v>
      </c>
      <c r="AD30" s="48">
        <f t="shared" si="13"/>
        <v>0</v>
      </c>
      <c r="AE30" s="48">
        <f t="shared" si="13"/>
        <v>0</v>
      </c>
      <c r="AF30" s="48">
        <f t="shared" si="13"/>
        <v>0</v>
      </c>
      <c r="AG30" s="48">
        <f t="shared" si="13"/>
        <v>0</v>
      </c>
      <c r="AH30" s="48">
        <f t="shared" si="13"/>
        <v>0</v>
      </c>
      <c r="AI30" s="48">
        <f t="shared" si="13"/>
        <v>0</v>
      </c>
      <c r="AJ30" s="48">
        <f t="shared" si="13"/>
        <v>0</v>
      </c>
      <c r="AK30" s="48">
        <f t="shared" si="13"/>
        <v>0</v>
      </c>
      <c r="AL30" s="48">
        <f t="shared" si="13"/>
        <v>0</v>
      </c>
      <c r="AM30" s="176">
        <f t="shared" si="13"/>
        <v>0</v>
      </c>
      <c r="AN30" s="184">
        <f t="shared" si="0"/>
        <v>0</v>
      </c>
    </row>
    <row r="31" spans="1:43" ht="24.95" customHeight="1" x14ac:dyDescent="0.2">
      <c r="A31" s="394" t="s">
        <v>995</v>
      </c>
      <c r="B31" s="396" t="s">
        <v>964</v>
      </c>
      <c r="C31" s="392">
        <f>RESUMO!C30</f>
        <v>0</v>
      </c>
      <c r="D31" s="46"/>
      <c r="E31" s="46"/>
      <c r="F31" s="46"/>
      <c r="G31" s="46"/>
      <c r="H31" s="46"/>
      <c r="I31" s="46"/>
      <c r="J31" s="46"/>
      <c r="K31" s="46"/>
      <c r="L31" s="46">
        <v>5.9200000000000398E-2</v>
      </c>
      <c r="M31" s="46">
        <v>3.3599999999999998E-2</v>
      </c>
      <c r="N31" s="46">
        <v>3.3599999999999998E-2</v>
      </c>
      <c r="O31" s="46">
        <v>3.3599999999999998E-2</v>
      </c>
      <c r="P31" s="46">
        <v>3.3599999999999998E-2</v>
      </c>
      <c r="Q31" s="46">
        <v>3.3599999999999998E-2</v>
      </c>
      <c r="R31" s="46">
        <v>3.3599999999999998E-2</v>
      </c>
      <c r="S31" s="46">
        <v>3.3599999999999998E-2</v>
      </c>
      <c r="T31" s="46">
        <v>3.3599999999999998E-2</v>
      </c>
      <c r="U31" s="46">
        <v>3.3599999999999998E-2</v>
      </c>
      <c r="V31" s="46">
        <v>3.3599999999999998E-2</v>
      </c>
      <c r="W31" s="46">
        <v>3.3599999999999998E-2</v>
      </c>
      <c r="X31" s="46">
        <v>3.3599999999999998E-2</v>
      </c>
      <c r="Y31" s="245">
        <v>3.3599999999999998E-2</v>
      </c>
      <c r="Z31" s="234">
        <v>3.3599999999999998E-2</v>
      </c>
      <c r="AA31" s="46">
        <v>3.3599999999999998E-2</v>
      </c>
      <c r="AB31" s="46">
        <v>3.3599999999999998E-2</v>
      </c>
      <c r="AC31" s="46">
        <v>3.3599999999999998E-2</v>
      </c>
      <c r="AD31" s="46">
        <v>3.3599999999999998E-2</v>
      </c>
      <c r="AE31" s="46">
        <v>3.3599999999999998E-2</v>
      </c>
      <c r="AF31" s="46">
        <v>3.3599999999999998E-2</v>
      </c>
      <c r="AG31" s="46">
        <v>3.3599999999999998E-2</v>
      </c>
      <c r="AH31" s="46">
        <v>3.3599999999999998E-2</v>
      </c>
      <c r="AI31" s="46">
        <v>3.3599999999999998E-2</v>
      </c>
      <c r="AJ31" s="46">
        <v>3.3599999999999998E-2</v>
      </c>
      <c r="AK31" s="46">
        <v>3.3599999999999998E-2</v>
      </c>
      <c r="AL31" s="46">
        <v>3.3599999999999998E-2</v>
      </c>
      <c r="AM31" s="175">
        <v>6.7199999999999996E-2</v>
      </c>
      <c r="AN31" s="183">
        <f t="shared" si="0"/>
        <v>1</v>
      </c>
      <c r="AP31" s="155"/>
      <c r="AQ31" s="42"/>
    </row>
    <row r="32" spans="1:43" ht="24.95" customHeight="1" x14ac:dyDescent="0.2">
      <c r="A32" s="395"/>
      <c r="B32" s="397"/>
      <c r="C32" s="398"/>
      <c r="D32" s="48">
        <f>D31*$C$31</f>
        <v>0</v>
      </c>
      <c r="E32" s="48">
        <f t="shared" ref="E32:AM32" si="14">E31*$C$31</f>
        <v>0</v>
      </c>
      <c r="F32" s="48">
        <f t="shared" si="14"/>
        <v>0</v>
      </c>
      <c r="G32" s="48">
        <f t="shared" si="14"/>
        <v>0</v>
      </c>
      <c r="H32" s="48">
        <f t="shared" si="14"/>
        <v>0</v>
      </c>
      <c r="I32" s="48">
        <f t="shared" si="14"/>
        <v>0</v>
      </c>
      <c r="J32" s="48">
        <f t="shared" si="14"/>
        <v>0</v>
      </c>
      <c r="K32" s="48">
        <f t="shared" si="14"/>
        <v>0</v>
      </c>
      <c r="L32" s="48">
        <f t="shared" si="14"/>
        <v>0</v>
      </c>
      <c r="M32" s="48">
        <f t="shared" si="14"/>
        <v>0</v>
      </c>
      <c r="N32" s="48">
        <f t="shared" si="14"/>
        <v>0</v>
      </c>
      <c r="O32" s="48">
        <f t="shared" si="14"/>
        <v>0</v>
      </c>
      <c r="P32" s="48">
        <f t="shared" si="14"/>
        <v>0</v>
      </c>
      <c r="Q32" s="48">
        <f t="shared" si="14"/>
        <v>0</v>
      </c>
      <c r="R32" s="48">
        <f t="shared" si="14"/>
        <v>0</v>
      </c>
      <c r="S32" s="48">
        <f t="shared" si="14"/>
        <v>0</v>
      </c>
      <c r="T32" s="48">
        <f t="shared" si="14"/>
        <v>0</v>
      </c>
      <c r="U32" s="48">
        <f t="shared" si="14"/>
        <v>0</v>
      </c>
      <c r="V32" s="48">
        <f t="shared" si="14"/>
        <v>0</v>
      </c>
      <c r="W32" s="48">
        <f t="shared" si="14"/>
        <v>0</v>
      </c>
      <c r="X32" s="48">
        <f t="shared" si="14"/>
        <v>0</v>
      </c>
      <c r="Y32" s="246">
        <f t="shared" si="14"/>
        <v>0</v>
      </c>
      <c r="Z32" s="235">
        <f t="shared" si="14"/>
        <v>0</v>
      </c>
      <c r="AA32" s="48">
        <f t="shared" si="14"/>
        <v>0</v>
      </c>
      <c r="AB32" s="48">
        <f t="shared" si="14"/>
        <v>0</v>
      </c>
      <c r="AC32" s="48">
        <f t="shared" si="14"/>
        <v>0</v>
      </c>
      <c r="AD32" s="48">
        <f t="shared" si="14"/>
        <v>0</v>
      </c>
      <c r="AE32" s="48">
        <f t="shared" si="14"/>
        <v>0</v>
      </c>
      <c r="AF32" s="48">
        <f t="shared" si="14"/>
        <v>0</v>
      </c>
      <c r="AG32" s="48">
        <f t="shared" si="14"/>
        <v>0</v>
      </c>
      <c r="AH32" s="48">
        <f t="shared" si="14"/>
        <v>0</v>
      </c>
      <c r="AI32" s="48">
        <f t="shared" si="14"/>
        <v>0</v>
      </c>
      <c r="AJ32" s="48">
        <f t="shared" si="14"/>
        <v>0</v>
      </c>
      <c r="AK32" s="48">
        <f t="shared" si="14"/>
        <v>0</v>
      </c>
      <c r="AL32" s="48">
        <f t="shared" si="14"/>
        <v>0</v>
      </c>
      <c r="AM32" s="176">
        <f t="shared" si="14"/>
        <v>0</v>
      </c>
      <c r="AN32" s="184">
        <f t="shared" si="0"/>
        <v>0</v>
      </c>
    </row>
    <row r="33" spans="1:43" ht="24.95" customHeight="1" x14ac:dyDescent="0.2">
      <c r="A33" s="394" t="s">
        <v>1031</v>
      </c>
      <c r="B33" s="396" t="s">
        <v>996</v>
      </c>
      <c r="C33" s="392">
        <f>RESUMO!C31</f>
        <v>0</v>
      </c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6"/>
      <c r="X33" s="46"/>
      <c r="Y33" s="245"/>
      <c r="Z33" s="234">
        <v>6.7139279563714044E-2</v>
      </c>
      <c r="AA33" s="46">
        <v>6.7139309907651643E-2</v>
      </c>
      <c r="AB33" s="46">
        <v>6.7139279563714044E-2</v>
      </c>
      <c r="AC33" s="46">
        <v>6.7139279563714044E-2</v>
      </c>
      <c r="AD33" s="46">
        <v>6.7139279563714044E-2</v>
      </c>
      <c r="AE33" s="46">
        <v>6.7139279563714044E-2</v>
      </c>
      <c r="AF33" s="46">
        <v>6.7139279563714044E-2</v>
      </c>
      <c r="AG33" s="46">
        <v>6.7139279563714044E-2</v>
      </c>
      <c r="AH33" s="46">
        <v>6.7139279563714044E-2</v>
      </c>
      <c r="AI33" s="46">
        <v>6.7139279563714044E-2</v>
      </c>
      <c r="AJ33" s="46">
        <v>6.7139279563714044E-2</v>
      </c>
      <c r="AK33" s="46">
        <v>6.7139279563714044E-2</v>
      </c>
      <c r="AL33" s="46">
        <v>6.7139279563714044E-2</v>
      </c>
      <c r="AM33" s="175">
        <v>0.1271893353277801</v>
      </c>
      <c r="AN33" s="183">
        <f t="shared" si="0"/>
        <v>1</v>
      </c>
      <c r="AP33" s="155"/>
      <c r="AQ33" s="42"/>
    </row>
    <row r="34" spans="1:43" ht="24.95" customHeight="1" x14ac:dyDescent="0.2">
      <c r="A34" s="395"/>
      <c r="B34" s="397"/>
      <c r="C34" s="398"/>
      <c r="D34" s="48">
        <f>D33*$C$33</f>
        <v>0</v>
      </c>
      <c r="E34" s="48">
        <f t="shared" ref="E34:AM34" si="15">E33*$C$33</f>
        <v>0</v>
      </c>
      <c r="F34" s="48">
        <f t="shared" si="15"/>
        <v>0</v>
      </c>
      <c r="G34" s="48">
        <f t="shared" si="15"/>
        <v>0</v>
      </c>
      <c r="H34" s="48">
        <f t="shared" si="15"/>
        <v>0</v>
      </c>
      <c r="I34" s="48">
        <f t="shared" si="15"/>
        <v>0</v>
      </c>
      <c r="J34" s="48">
        <f t="shared" si="15"/>
        <v>0</v>
      </c>
      <c r="K34" s="48">
        <f t="shared" si="15"/>
        <v>0</v>
      </c>
      <c r="L34" s="48">
        <f t="shared" si="15"/>
        <v>0</v>
      </c>
      <c r="M34" s="48">
        <f t="shared" si="15"/>
        <v>0</v>
      </c>
      <c r="N34" s="48">
        <f t="shared" si="15"/>
        <v>0</v>
      </c>
      <c r="O34" s="48">
        <f t="shared" si="15"/>
        <v>0</v>
      </c>
      <c r="P34" s="48">
        <f t="shared" si="15"/>
        <v>0</v>
      </c>
      <c r="Q34" s="48">
        <f t="shared" si="15"/>
        <v>0</v>
      </c>
      <c r="R34" s="48">
        <f t="shared" si="15"/>
        <v>0</v>
      </c>
      <c r="S34" s="48">
        <f t="shared" si="15"/>
        <v>0</v>
      </c>
      <c r="T34" s="48">
        <f t="shared" si="15"/>
        <v>0</v>
      </c>
      <c r="U34" s="48">
        <f t="shared" si="15"/>
        <v>0</v>
      </c>
      <c r="V34" s="48">
        <f t="shared" si="15"/>
        <v>0</v>
      </c>
      <c r="W34" s="48">
        <f t="shared" si="15"/>
        <v>0</v>
      </c>
      <c r="X34" s="48">
        <f t="shared" si="15"/>
        <v>0</v>
      </c>
      <c r="Y34" s="246">
        <f t="shared" si="15"/>
        <v>0</v>
      </c>
      <c r="Z34" s="235">
        <f t="shared" si="15"/>
        <v>0</v>
      </c>
      <c r="AA34" s="48">
        <f t="shared" si="15"/>
        <v>0</v>
      </c>
      <c r="AB34" s="48">
        <f t="shared" si="15"/>
        <v>0</v>
      </c>
      <c r="AC34" s="48">
        <f t="shared" si="15"/>
        <v>0</v>
      </c>
      <c r="AD34" s="48">
        <f t="shared" si="15"/>
        <v>0</v>
      </c>
      <c r="AE34" s="48">
        <f t="shared" si="15"/>
        <v>0</v>
      </c>
      <c r="AF34" s="48">
        <f t="shared" si="15"/>
        <v>0</v>
      </c>
      <c r="AG34" s="48">
        <f t="shared" si="15"/>
        <v>0</v>
      </c>
      <c r="AH34" s="48">
        <f t="shared" si="15"/>
        <v>0</v>
      </c>
      <c r="AI34" s="48">
        <f t="shared" si="15"/>
        <v>0</v>
      </c>
      <c r="AJ34" s="48">
        <f t="shared" si="15"/>
        <v>0</v>
      </c>
      <c r="AK34" s="48">
        <f t="shared" si="15"/>
        <v>0</v>
      </c>
      <c r="AL34" s="48">
        <f t="shared" si="15"/>
        <v>0</v>
      </c>
      <c r="AM34" s="176">
        <f t="shared" si="15"/>
        <v>0</v>
      </c>
      <c r="AN34" s="184">
        <f t="shared" si="0"/>
        <v>0</v>
      </c>
    </row>
    <row r="35" spans="1:43" ht="24.95" customHeight="1" x14ac:dyDescent="0.2">
      <c r="A35" s="394" t="s">
        <v>1033</v>
      </c>
      <c r="B35" s="396" t="s">
        <v>1212</v>
      </c>
      <c r="C35" s="392">
        <f>RESUMO!C32</f>
        <v>0</v>
      </c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6"/>
      <c r="U35" s="46"/>
      <c r="V35" s="46"/>
      <c r="W35" s="46"/>
      <c r="X35" s="46"/>
      <c r="Y35" s="245"/>
      <c r="Z35" s="234">
        <v>0.25</v>
      </c>
      <c r="AA35" s="46">
        <v>0.25</v>
      </c>
      <c r="AB35" s="46"/>
      <c r="AC35" s="46"/>
      <c r="AD35" s="46"/>
      <c r="AE35" s="46"/>
      <c r="AF35" s="46"/>
      <c r="AG35" s="46"/>
      <c r="AH35" s="46"/>
      <c r="AI35" s="46"/>
      <c r="AJ35" s="46"/>
      <c r="AK35" s="46"/>
      <c r="AL35" s="46">
        <v>0.25</v>
      </c>
      <c r="AM35" s="175">
        <v>0.25</v>
      </c>
      <c r="AN35" s="183">
        <f t="shared" si="0"/>
        <v>1</v>
      </c>
    </row>
    <row r="36" spans="1:43" ht="24.95" customHeight="1" x14ac:dyDescent="0.2">
      <c r="A36" s="395"/>
      <c r="B36" s="397"/>
      <c r="C36" s="398"/>
      <c r="D36" s="48">
        <f>D35*$C$35</f>
        <v>0</v>
      </c>
      <c r="E36" s="48">
        <f t="shared" ref="E36:AM36" si="16">E35*$C$35</f>
        <v>0</v>
      </c>
      <c r="F36" s="48">
        <f t="shared" si="16"/>
        <v>0</v>
      </c>
      <c r="G36" s="48">
        <f t="shared" si="16"/>
        <v>0</v>
      </c>
      <c r="H36" s="48">
        <f t="shared" si="16"/>
        <v>0</v>
      </c>
      <c r="I36" s="48">
        <f t="shared" si="16"/>
        <v>0</v>
      </c>
      <c r="J36" s="48">
        <f t="shared" si="16"/>
        <v>0</v>
      </c>
      <c r="K36" s="48">
        <f t="shared" si="16"/>
        <v>0</v>
      </c>
      <c r="L36" s="48">
        <f t="shared" si="16"/>
        <v>0</v>
      </c>
      <c r="M36" s="48">
        <f t="shared" si="16"/>
        <v>0</v>
      </c>
      <c r="N36" s="48">
        <f t="shared" si="16"/>
        <v>0</v>
      </c>
      <c r="O36" s="48">
        <f t="shared" si="16"/>
        <v>0</v>
      </c>
      <c r="P36" s="48">
        <f t="shared" si="16"/>
        <v>0</v>
      </c>
      <c r="Q36" s="48">
        <f t="shared" si="16"/>
        <v>0</v>
      </c>
      <c r="R36" s="48">
        <f t="shared" si="16"/>
        <v>0</v>
      </c>
      <c r="S36" s="48">
        <f t="shared" si="16"/>
        <v>0</v>
      </c>
      <c r="T36" s="48">
        <f t="shared" si="16"/>
        <v>0</v>
      </c>
      <c r="U36" s="48">
        <f t="shared" si="16"/>
        <v>0</v>
      </c>
      <c r="V36" s="48">
        <f t="shared" si="16"/>
        <v>0</v>
      </c>
      <c r="W36" s="48">
        <f t="shared" si="16"/>
        <v>0</v>
      </c>
      <c r="X36" s="48">
        <f t="shared" si="16"/>
        <v>0</v>
      </c>
      <c r="Y36" s="246">
        <f t="shared" si="16"/>
        <v>0</v>
      </c>
      <c r="Z36" s="235">
        <f t="shared" si="16"/>
        <v>0</v>
      </c>
      <c r="AA36" s="48">
        <f t="shared" si="16"/>
        <v>0</v>
      </c>
      <c r="AB36" s="48">
        <f t="shared" si="16"/>
        <v>0</v>
      </c>
      <c r="AC36" s="48">
        <f t="shared" si="16"/>
        <v>0</v>
      </c>
      <c r="AD36" s="48">
        <f t="shared" si="16"/>
        <v>0</v>
      </c>
      <c r="AE36" s="48">
        <f t="shared" si="16"/>
        <v>0</v>
      </c>
      <c r="AF36" s="48">
        <f t="shared" si="16"/>
        <v>0</v>
      </c>
      <c r="AG36" s="48">
        <f t="shared" si="16"/>
        <v>0</v>
      </c>
      <c r="AH36" s="48">
        <f t="shared" si="16"/>
        <v>0</v>
      </c>
      <c r="AI36" s="48">
        <f t="shared" si="16"/>
        <v>0</v>
      </c>
      <c r="AJ36" s="48">
        <f t="shared" si="16"/>
        <v>0</v>
      </c>
      <c r="AK36" s="48">
        <f t="shared" si="16"/>
        <v>0</v>
      </c>
      <c r="AL36" s="48">
        <f t="shared" si="16"/>
        <v>0</v>
      </c>
      <c r="AM36" s="176">
        <f t="shared" si="16"/>
        <v>0</v>
      </c>
      <c r="AN36" s="184">
        <f t="shared" si="0"/>
        <v>0</v>
      </c>
    </row>
    <row r="37" spans="1:43" ht="24.95" customHeight="1" x14ac:dyDescent="0.2">
      <c r="A37" s="394" t="s">
        <v>1401</v>
      </c>
      <c r="B37" s="396" t="s">
        <v>804</v>
      </c>
      <c r="C37" s="392">
        <f>RESUMO!C33</f>
        <v>0</v>
      </c>
      <c r="D37" s="46"/>
      <c r="E37" s="46"/>
      <c r="F37" s="46"/>
      <c r="G37" s="46"/>
      <c r="H37" s="46"/>
      <c r="I37" s="46"/>
      <c r="J37" s="46"/>
      <c r="K37" s="46">
        <v>0.50000000000000011</v>
      </c>
      <c r="L37" s="46"/>
      <c r="M37" s="46"/>
      <c r="N37" s="46"/>
      <c r="O37" s="46"/>
      <c r="P37" s="46"/>
      <c r="Q37" s="46"/>
      <c r="R37" s="46"/>
      <c r="S37" s="46"/>
      <c r="T37" s="46"/>
      <c r="U37" s="46"/>
      <c r="V37" s="46"/>
      <c r="W37" s="46"/>
      <c r="X37" s="46"/>
      <c r="Y37" s="245"/>
      <c r="Z37" s="234"/>
      <c r="AA37" s="46">
        <v>0.25</v>
      </c>
      <c r="AB37" s="46"/>
      <c r="AC37" s="46"/>
      <c r="AD37" s="46"/>
      <c r="AE37" s="46"/>
      <c r="AF37" s="46"/>
      <c r="AG37" s="46"/>
      <c r="AH37" s="46"/>
      <c r="AI37" s="46"/>
      <c r="AJ37" s="46"/>
      <c r="AK37" s="46"/>
      <c r="AL37" s="46"/>
      <c r="AM37" s="175">
        <v>0.25</v>
      </c>
      <c r="AN37" s="183">
        <f t="shared" si="0"/>
        <v>1</v>
      </c>
    </row>
    <row r="38" spans="1:43" ht="24.95" customHeight="1" x14ac:dyDescent="0.2">
      <c r="A38" s="395"/>
      <c r="B38" s="397"/>
      <c r="C38" s="398"/>
      <c r="D38" s="48">
        <f>D37*$C$37</f>
        <v>0</v>
      </c>
      <c r="E38" s="48">
        <f t="shared" ref="E38:AM38" si="17">E37*$C$37</f>
        <v>0</v>
      </c>
      <c r="F38" s="48">
        <f t="shared" si="17"/>
        <v>0</v>
      </c>
      <c r="G38" s="48">
        <f t="shared" si="17"/>
        <v>0</v>
      </c>
      <c r="H38" s="48">
        <f t="shared" si="17"/>
        <v>0</v>
      </c>
      <c r="I38" s="48">
        <f t="shared" si="17"/>
        <v>0</v>
      </c>
      <c r="J38" s="48">
        <f t="shared" si="17"/>
        <v>0</v>
      </c>
      <c r="K38" s="48">
        <f t="shared" si="17"/>
        <v>0</v>
      </c>
      <c r="L38" s="48">
        <f t="shared" si="17"/>
        <v>0</v>
      </c>
      <c r="M38" s="48">
        <f t="shared" si="17"/>
        <v>0</v>
      </c>
      <c r="N38" s="48">
        <f t="shared" si="17"/>
        <v>0</v>
      </c>
      <c r="O38" s="48">
        <f t="shared" si="17"/>
        <v>0</v>
      </c>
      <c r="P38" s="48">
        <f t="shared" si="17"/>
        <v>0</v>
      </c>
      <c r="Q38" s="48">
        <f t="shared" si="17"/>
        <v>0</v>
      </c>
      <c r="R38" s="48">
        <f t="shared" si="17"/>
        <v>0</v>
      </c>
      <c r="S38" s="48">
        <f t="shared" si="17"/>
        <v>0</v>
      </c>
      <c r="T38" s="48">
        <f t="shared" si="17"/>
        <v>0</v>
      </c>
      <c r="U38" s="48">
        <f t="shared" si="17"/>
        <v>0</v>
      </c>
      <c r="V38" s="48">
        <f t="shared" si="17"/>
        <v>0</v>
      </c>
      <c r="W38" s="48">
        <f t="shared" si="17"/>
        <v>0</v>
      </c>
      <c r="X38" s="48">
        <f t="shared" si="17"/>
        <v>0</v>
      </c>
      <c r="Y38" s="246">
        <f t="shared" si="17"/>
        <v>0</v>
      </c>
      <c r="Z38" s="235">
        <f t="shared" si="17"/>
        <v>0</v>
      </c>
      <c r="AA38" s="48">
        <f t="shared" si="17"/>
        <v>0</v>
      </c>
      <c r="AB38" s="48">
        <f t="shared" si="17"/>
        <v>0</v>
      </c>
      <c r="AC38" s="48">
        <f t="shared" si="17"/>
        <v>0</v>
      </c>
      <c r="AD38" s="48">
        <f t="shared" si="17"/>
        <v>0</v>
      </c>
      <c r="AE38" s="48">
        <f t="shared" si="17"/>
        <v>0</v>
      </c>
      <c r="AF38" s="48">
        <f t="shared" si="17"/>
        <v>0</v>
      </c>
      <c r="AG38" s="48">
        <f t="shared" si="17"/>
        <v>0</v>
      </c>
      <c r="AH38" s="48">
        <f t="shared" si="17"/>
        <v>0</v>
      </c>
      <c r="AI38" s="48">
        <f t="shared" si="17"/>
        <v>0</v>
      </c>
      <c r="AJ38" s="48">
        <f t="shared" si="17"/>
        <v>0</v>
      </c>
      <c r="AK38" s="48">
        <f t="shared" si="17"/>
        <v>0</v>
      </c>
      <c r="AL38" s="48">
        <f t="shared" si="17"/>
        <v>0</v>
      </c>
      <c r="AM38" s="176">
        <f t="shared" si="17"/>
        <v>0</v>
      </c>
      <c r="AN38" s="184">
        <f t="shared" si="0"/>
        <v>0</v>
      </c>
      <c r="AP38" s="35"/>
    </row>
    <row r="39" spans="1:43" ht="24.95" customHeight="1" x14ac:dyDescent="0.2">
      <c r="A39" s="394" t="s">
        <v>1402</v>
      </c>
      <c r="B39" s="396" t="s">
        <v>1034</v>
      </c>
      <c r="C39" s="392">
        <f>RESUMO!C34</f>
        <v>0</v>
      </c>
      <c r="D39" s="46"/>
      <c r="E39" s="46"/>
      <c r="F39" s="46"/>
      <c r="G39" s="46"/>
      <c r="H39" s="46"/>
      <c r="I39" s="46"/>
      <c r="J39" s="46">
        <v>8.7479411119914585E-2</v>
      </c>
      <c r="K39" s="46">
        <v>8.7479411119914585E-2</v>
      </c>
      <c r="L39" s="46"/>
      <c r="M39" s="46">
        <v>5.2499999999999998E-2</v>
      </c>
      <c r="N39" s="46">
        <v>5.2499999999999998E-2</v>
      </c>
      <c r="O39" s="46">
        <v>5.2499999999999998E-2</v>
      </c>
      <c r="P39" s="46">
        <v>0.1049752943453854</v>
      </c>
      <c r="Q39" s="46">
        <v>7.435749953538473E-2</v>
      </c>
      <c r="R39" s="46">
        <v>7.435749953538473E-2</v>
      </c>
      <c r="S39" s="46">
        <v>4.3739705559957293E-2</v>
      </c>
      <c r="T39" s="46">
        <v>4.2274921864999981E-2</v>
      </c>
      <c r="U39" s="46">
        <v>1.8061166386806996E-2</v>
      </c>
      <c r="V39" s="46">
        <v>9.0477754021335236E-3</v>
      </c>
      <c r="W39" s="46">
        <v>9.0477754021335236E-3</v>
      </c>
      <c r="X39" s="46"/>
      <c r="Y39" s="245"/>
      <c r="Z39" s="234"/>
      <c r="AA39" s="46">
        <v>9.0477754021335236E-3</v>
      </c>
      <c r="AB39" s="46">
        <v>3.6600000000000001E-2</v>
      </c>
      <c r="AC39" s="46">
        <v>3.6600000000000001E-2</v>
      </c>
      <c r="AD39" s="46">
        <v>3.6600000000000001E-2</v>
      </c>
      <c r="AE39" s="46">
        <v>3.6600000000000001E-2</v>
      </c>
      <c r="AF39" s="46">
        <v>4.3739705559957293E-2</v>
      </c>
      <c r="AG39" s="46">
        <v>4.2274921864999981E-2</v>
      </c>
      <c r="AH39" s="46">
        <v>1.8061166386806996E-2</v>
      </c>
      <c r="AI39" s="46">
        <v>1.40604197098199E-2</v>
      </c>
      <c r="AJ39" s="46">
        <v>9.0477754021335236E-3</v>
      </c>
      <c r="AK39" s="46"/>
      <c r="AL39" s="46"/>
      <c r="AM39" s="175">
        <v>9.0477754021335236E-3</v>
      </c>
      <c r="AN39" s="183">
        <f t="shared" si="0"/>
        <v>1</v>
      </c>
    </row>
    <row r="40" spans="1:43" ht="24.95" customHeight="1" x14ac:dyDescent="0.2">
      <c r="A40" s="395"/>
      <c r="B40" s="397"/>
      <c r="C40" s="398"/>
      <c r="D40" s="48">
        <f>D39*$C$39</f>
        <v>0</v>
      </c>
      <c r="E40" s="48">
        <f t="shared" ref="E40:AM40" si="18">E39*$C$39</f>
        <v>0</v>
      </c>
      <c r="F40" s="48">
        <f t="shared" si="18"/>
        <v>0</v>
      </c>
      <c r="G40" s="48">
        <f t="shared" si="18"/>
        <v>0</v>
      </c>
      <c r="H40" s="48">
        <f t="shared" si="18"/>
        <v>0</v>
      </c>
      <c r="I40" s="48">
        <f t="shared" si="18"/>
        <v>0</v>
      </c>
      <c r="J40" s="48">
        <f t="shared" si="18"/>
        <v>0</v>
      </c>
      <c r="K40" s="48">
        <f t="shared" si="18"/>
        <v>0</v>
      </c>
      <c r="L40" s="48">
        <f t="shared" si="18"/>
        <v>0</v>
      </c>
      <c r="M40" s="48">
        <f t="shared" si="18"/>
        <v>0</v>
      </c>
      <c r="N40" s="48">
        <f t="shared" si="18"/>
        <v>0</v>
      </c>
      <c r="O40" s="48">
        <f t="shared" si="18"/>
        <v>0</v>
      </c>
      <c r="P40" s="48">
        <f t="shared" si="18"/>
        <v>0</v>
      </c>
      <c r="Q40" s="48">
        <f t="shared" si="18"/>
        <v>0</v>
      </c>
      <c r="R40" s="48">
        <f t="shared" si="18"/>
        <v>0</v>
      </c>
      <c r="S40" s="48">
        <f t="shared" si="18"/>
        <v>0</v>
      </c>
      <c r="T40" s="48">
        <f t="shared" si="18"/>
        <v>0</v>
      </c>
      <c r="U40" s="48">
        <f t="shared" si="18"/>
        <v>0</v>
      </c>
      <c r="V40" s="48">
        <f t="shared" si="18"/>
        <v>0</v>
      </c>
      <c r="W40" s="48">
        <f t="shared" si="18"/>
        <v>0</v>
      </c>
      <c r="X40" s="48">
        <f t="shared" si="18"/>
        <v>0</v>
      </c>
      <c r="Y40" s="246">
        <f t="shared" si="18"/>
        <v>0</v>
      </c>
      <c r="Z40" s="235">
        <f t="shared" si="18"/>
        <v>0</v>
      </c>
      <c r="AA40" s="48">
        <f t="shared" si="18"/>
        <v>0</v>
      </c>
      <c r="AB40" s="48">
        <f t="shared" si="18"/>
        <v>0</v>
      </c>
      <c r="AC40" s="48">
        <f t="shared" si="18"/>
        <v>0</v>
      </c>
      <c r="AD40" s="48">
        <f t="shared" si="18"/>
        <v>0</v>
      </c>
      <c r="AE40" s="48">
        <f t="shared" si="18"/>
        <v>0</v>
      </c>
      <c r="AF40" s="48">
        <f t="shared" si="18"/>
        <v>0</v>
      </c>
      <c r="AG40" s="48">
        <f t="shared" si="18"/>
        <v>0</v>
      </c>
      <c r="AH40" s="48">
        <f t="shared" si="18"/>
        <v>0</v>
      </c>
      <c r="AI40" s="48">
        <f t="shared" si="18"/>
        <v>0</v>
      </c>
      <c r="AJ40" s="48">
        <f t="shared" si="18"/>
        <v>0</v>
      </c>
      <c r="AK40" s="48">
        <f t="shared" si="18"/>
        <v>0</v>
      </c>
      <c r="AL40" s="48">
        <f t="shared" si="18"/>
        <v>0</v>
      </c>
      <c r="AM40" s="176">
        <f t="shared" si="18"/>
        <v>0</v>
      </c>
      <c r="AN40" s="184">
        <f t="shared" si="0"/>
        <v>0</v>
      </c>
    </row>
    <row r="41" spans="1:43" ht="24.95" customHeight="1" x14ac:dyDescent="0.2">
      <c r="A41" s="394" t="s">
        <v>1447</v>
      </c>
      <c r="B41" s="396" t="s">
        <v>1110</v>
      </c>
      <c r="C41" s="392">
        <f>RESUMO!C35</f>
        <v>0</v>
      </c>
      <c r="D41" s="46"/>
      <c r="E41" s="46"/>
      <c r="F41" s="46"/>
      <c r="G41" s="46">
        <v>7.7507224343771983E-2</v>
      </c>
      <c r="H41" s="46">
        <v>7.7507224343771983E-2</v>
      </c>
      <c r="I41" s="46">
        <v>7.7507224343771983E-2</v>
      </c>
      <c r="J41" s="46">
        <v>7.7507224343771983E-2</v>
      </c>
      <c r="K41" s="46">
        <v>7.7507224343771983E-2</v>
      </c>
      <c r="L41" s="46">
        <v>7.7507224343771983E-2</v>
      </c>
      <c r="M41" s="46">
        <v>7.7507224343771983E-2</v>
      </c>
      <c r="N41" s="46">
        <v>7.7507224343771983E-2</v>
      </c>
      <c r="O41" s="46">
        <v>7.7507224343771983E-2</v>
      </c>
      <c r="P41" s="46">
        <v>7.7507223177412404E-2</v>
      </c>
      <c r="Q41" s="46"/>
      <c r="R41" s="46"/>
      <c r="S41" s="46"/>
      <c r="T41" s="46"/>
      <c r="U41" s="46"/>
      <c r="V41" s="46"/>
      <c r="W41" s="46"/>
      <c r="X41" s="46"/>
      <c r="Y41" s="245"/>
      <c r="Z41" s="234"/>
      <c r="AA41" s="46"/>
      <c r="AB41" s="46">
        <v>0.14742053338486799</v>
      </c>
      <c r="AC41" s="46">
        <v>7.7507224343771802E-2</v>
      </c>
      <c r="AD41" s="46"/>
      <c r="AE41" s="46"/>
      <c r="AF41" s="46"/>
      <c r="AG41" s="46"/>
      <c r="AH41" s="46"/>
      <c r="AI41" s="46"/>
      <c r="AJ41" s="46"/>
      <c r="AK41" s="46"/>
      <c r="AL41" s="46"/>
      <c r="AM41" s="175"/>
      <c r="AN41" s="183">
        <f t="shared" si="0"/>
        <v>1</v>
      </c>
    </row>
    <row r="42" spans="1:43" ht="24.95" customHeight="1" x14ac:dyDescent="0.2">
      <c r="A42" s="395"/>
      <c r="B42" s="397"/>
      <c r="C42" s="398"/>
      <c r="D42" s="48">
        <f>D41*$C$41</f>
        <v>0</v>
      </c>
      <c r="E42" s="48">
        <f t="shared" ref="E42:AM42" si="19">E41*$C$41</f>
        <v>0</v>
      </c>
      <c r="F42" s="48">
        <f t="shared" si="19"/>
        <v>0</v>
      </c>
      <c r="G42" s="48">
        <f t="shared" si="19"/>
        <v>0</v>
      </c>
      <c r="H42" s="48">
        <f t="shared" si="19"/>
        <v>0</v>
      </c>
      <c r="I42" s="48">
        <f t="shared" si="19"/>
        <v>0</v>
      </c>
      <c r="J42" s="48">
        <f t="shared" si="19"/>
        <v>0</v>
      </c>
      <c r="K42" s="48">
        <f t="shared" si="19"/>
        <v>0</v>
      </c>
      <c r="L42" s="48">
        <f t="shared" si="19"/>
        <v>0</v>
      </c>
      <c r="M42" s="48">
        <f t="shared" si="19"/>
        <v>0</v>
      </c>
      <c r="N42" s="48">
        <f t="shared" si="19"/>
        <v>0</v>
      </c>
      <c r="O42" s="48">
        <f t="shared" si="19"/>
        <v>0</v>
      </c>
      <c r="P42" s="48">
        <f t="shared" si="19"/>
        <v>0</v>
      </c>
      <c r="Q42" s="48">
        <f t="shared" si="19"/>
        <v>0</v>
      </c>
      <c r="R42" s="48">
        <f t="shared" si="19"/>
        <v>0</v>
      </c>
      <c r="S42" s="48">
        <f t="shared" si="19"/>
        <v>0</v>
      </c>
      <c r="T42" s="48">
        <f t="shared" si="19"/>
        <v>0</v>
      </c>
      <c r="U42" s="48">
        <f t="shared" si="19"/>
        <v>0</v>
      </c>
      <c r="V42" s="48">
        <f t="shared" si="19"/>
        <v>0</v>
      </c>
      <c r="W42" s="48">
        <f t="shared" si="19"/>
        <v>0</v>
      </c>
      <c r="X42" s="48">
        <f t="shared" si="19"/>
        <v>0</v>
      </c>
      <c r="Y42" s="246">
        <f t="shared" si="19"/>
        <v>0</v>
      </c>
      <c r="Z42" s="235">
        <f t="shared" si="19"/>
        <v>0</v>
      </c>
      <c r="AA42" s="48">
        <f t="shared" si="19"/>
        <v>0</v>
      </c>
      <c r="AB42" s="48">
        <f t="shared" si="19"/>
        <v>0</v>
      </c>
      <c r="AC42" s="48">
        <f t="shared" si="19"/>
        <v>0</v>
      </c>
      <c r="AD42" s="48">
        <f t="shared" si="19"/>
        <v>0</v>
      </c>
      <c r="AE42" s="48">
        <f t="shared" si="19"/>
        <v>0</v>
      </c>
      <c r="AF42" s="48">
        <f t="shared" si="19"/>
        <v>0</v>
      </c>
      <c r="AG42" s="48">
        <f t="shared" si="19"/>
        <v>0</v>
      </c>
      <c r="AH42" s="48">
        <f t="shared" si="19"/>
        <v>0</v>
      </c>
      <c r="AI42" s="48">
        <f t="shared" si="19"/>
        <v>0</v>
      </c>
      <c r="AJ42" s="48">
        <f t="shared" si="19"/>
        <v>0</v>
      </c>
      <c r="AK42" s="48">
        <f t="shared" si="19"/>
        <v>0</v>
      </c>
      <c r="AL42" s="48">
        <f t="shared" si="19"/>
        <v>0</v>
      </c>
      <c r="AM42" s="176">
        <f t="shared" si="19"/>
        <v>0</v>
      </c>
      <c r="AN42" s="184">
        <f t="shared" si="0"/>
        <v>0</v>
      </c>
    </row>
    <row r="43" spans="1:43" ht="24.95" customHeight="1" x14ac:dyDescent="0.2">
      <c r="A43" s="394" t="s">
        <v>1446</v>
      </c>
      <c r="B43" s="396" t="s">
        <v>1110</v>
      </c>
      <c r="C43" s="392">
        <f>'PLANILHA ANÁLITICA'!G599</f>
        <v>0</v>
      </c>
      <c r="D43" s="46"/>
      <c r="E43" s="46"/>
      <c r="F43" s="46"/>
      <c r="G43" s="46"/>
      <c r="H43" s="46"/>
      <c r="I43" s="46"/>
      <c r="J43" s="46"/>
      <c r="K43" s="46"/>
      <c r="L43" s="46"/>
      <c r="M43" s="46"/>
      <c r="N43" s="46"/>
      <c r="O43" s="46"/>
      <c r="P43" s="46"/>
      <c r="Q43" s="46"/>
      <c r="R43" s="46"/>
      <c r="S43" s="46">
        <v>7.7507224343771983E-2</v>
      </c>
      <c r="T43" s="46">
        <v>7.7507224343771983E-2</v>
      </c>
      <c r="U43" s="46">
        <v>7.7507224343771983E-2</v>
      </c>
      <c r="V43" s="46">
        <v>7.7507224343771983E-2</v>
      </c>
      <c r="W43" s="46">
        <v>7.7507224343771983E-2</v>
      </c>
      <c r="X43" s="46">
        <v>7.7507224343771983E-2</v>
      </c>
      <c r="Y43" s="245"/>
      <c r="Z43" s="234"/>
      <c r="AA43" s="46"/>
      <c r="AB43" s="46">
        <v>0.14742053338486799</v>
      </c>
      <c r="AC43" s="46">
        <v>7.7507224343771802E-2</v>
      </c>
      <c r="AD43" s="46"/>
      <c r="AE43" s="46"/>
      <c r="AF43" s="46">
        <v>7.7507224343771983E-2</v>
      </c>
      <c r="AG43" s="46">
        <v>7.7507224343771983E-2</v>
      </c>
      <c r="AH43" s="46">
        <v>7.7507224343771983E-2</v>
      </c>
      <c r="AI43" s="46">
        <v>7.7507223177412404E-2</v>
      </c>
      <c r="AJ43" s="46"/>
      <c r="AK43" s="46"/>
      <c r="AL43" s="46"/>
      <c r="AM43" s="175"/>
      <c r="AN43" s="183" t="e">
        <f>AN44/C43</f>
        <v>#DIV/0!</v>
      </c>
    </row>
    <row r="44" spans="1:43" ht="24.95" customHeight="1" thickBot="1" x14ac:dyDescent="0.25">
      <c r="A44" s="395"/>
      <c r="B44" s="397"/>
      <c r="C44" s="398"/>
      <c r="D44" s="48">
        <f>D43*$C$43</f>
        <v>0</v>
      </c>
      <c r="E44" s="48">
        <f t="shared" ref="E44:AM44" si="20">E43*$C$43</f>
        <v>0</v>
      </c>
      <c r="F44" s="48">
        <f t="shared" si="20"/>
        <v>0</v>
      </c>
      <c r="G44" s="48">
        <f t="shared" si="20"/>
        <v>0</v>
      </c>
      <c r="H44" s="48">
        <f t="shared" si="20"/>
        <v>0</v>
      </c>
      <c r="I44" s="48">
        <f t="shared" si="20"/>
        <v>0</v>
      </c>
      <c r="J44" s="48">
        <f t="shared" si="20"/>
        <v>0</v>
      </c>
      <c r="K44" s="48">
        <f t="shared" si="20"/>
        <v>0</v>
      </c>
      <c r="L44" s="48">
        <f t="shared" si="20"/>
        <v>0</v>
      </c>
      <c r="M44" s="48">
        <f t="shared" si="20"/>
        <v>0</v>
      </c>
      <c r="N44" s="48">
        <f t="shared" si="20"/>
        <v>0</v>
      </c>
      <c r="O44" s="48">
        <f t="shared" si="20"/>
        <v>0</v>
      </c>
      <c r="P44" s="48">
        <f t="shared" si="20"/>
        <v>0</v>
      </c>
      <c r="Q44" s="48">
        <f t="shared" si="20"/>
        <v>0</v>
      </c>
      <c r="R44" s="48">
        <f t="shared" si="20"/>
        <v>0</v>
      </c>
      <c r="S44" s="48">
        <f t="shared" si="20"/>
        <v>0</v>
      </c>
      <c r="T44" s="48">
        <f t="shared" si="20"/>
        <v>0</v>
      </c>
      <c r="U44" s="48">
        <f t="shared" si="20"/>
        <v>0</v>
      </c>
      <c r="V44" s="48">
        <f t="shared" si="20"/>
        <v>0</v>
      </c>
      <c r="W44" s="48">
        <f t="shared" si="20"/>
        <v>0</v>
      </c>
      <c r="X44" s="48">
        <f t="shared" si="20"/>
        <v>0</v>
      </c>
      <c r="Y44" s="246">
        <f t="shared" si="20"/>
        <v>0</v>
      </c>
      <c r="Z44" s="235">
        <f t="shared" si="20"/>
        <v>0</v>
      </c>
      <c r="AA44" s="48">
        <f t="shared" si="20"/>
        <v>0</v>
      </c>
      <c r="AB44" s="48">
        <f t="shared" si="20"/>
        <v>0</v>
      </c>
      <c r="AC44" s="48">
        <f t="shared" si="20"/>
        <v>0</v>
      </c>
      <c r="AD44" s="48">
        <f t="shared" si="20"/>
        <v>0</v>
      </c>
      <c r="AE44" s="48">
        <f t="shared" si="20"/>
        <v>0</v>
      </c>
      <c r="AF44" s="48">
        <f t="shared" si="20"/>
        <v>0</v>
      </c>
      <c r="AG44" s="48">
        <f t="shared" si="20"/>
        <v>0</v>
      </c>
      <c r="AH44" s="48">
        <f t="shared" si="20"/>
        <v>0</v>
      </c>
      <c r="AI44" s="48">
        <f t="shared" si="20"/>
        <v>0</v>
      </c>
      <c r="AJ44" s="48">
        <f t="shared" si="20"/>
        <v>0</v>
      </c>
      <c r="AK44" s="48">
        <f t="shared" si="20"/>
        <v>0</v>
      </c>
      <c r="AL44" s="48">
        <f t="shared" si="20"/>
        <v>0</v>
      </c>
      <c r="AM44" s="48">
        <f t="shared" si="20"/>
        <v>0</v>
      </c>
      <c r="AN44" s="184">
        <f t="shared" ref="AN44" si="21">SUM(D44:AM44)</f>
        <v>0</v>
      </c>
    </row>
    <row r="45" spans="1:43" ht="24.6" customHeight="1" thickBot="1" x14ac:dyDescent="0.25">
      <c r="A45" s="389" t="s">
        <v>1045</v>
      </c>
      <c r="B45" s="49" t="s">
        <v>834</v>
      </c>
      <c r="C45" s="50">
        <f>SUM(C5:C44)</f>
        <v>0</v>
      </c>
      <c r="D45" s="50">
        <f>D6+D8+D10+D12+D14+D16+D18+D20+D22+D24+D26+D28+D30+D32+D34+D36+D38+D40+D42+D44</f>
        <v>0</v>
      </c>
      <c r="E45" s="50">
        <f t="shared" ref="E45:AN45" si="22">E6+E8+E10+E12+E14+E16+E18+E20+E22+E24+E26+E28+E30+E32+E34+E36+E38+E40+E42+E44</f>
        <v>0</v>
      </c>
      <c r="F45" s="50">
        <f t="shared" si="22"/>
        <v>0</v>
      </c>
      <c r="G45" s="50">
        <f t="shared" si="22"/>
        <v>0</v>
      </c>
      <c r="H45" s="50">
        <f t="shared" si="22"/>
        <v>0</v>
      </c>
      <c r="I45" s="50">
        <f t="shared" si="22"/>
        <v>0</v>
      </c>
      <c r="J45" s="50">
        <f t="shared" si="22"/>
        <v>0</v>
      </c>
      <c r="K45" s="50">
        <f t="shared" si="22"/>
        <v>0</v>
      </c>
      <c r="L45" s="50">
        <f t="shared" si="22"/>
        <v>0</v>
      </c>
      <c r="M45" s="50">
        <f t="shared" si="22"/>
        <v>0</v>
      </c>
      <c r="N45" s="50">
        <f t="shared" si="22"/>
        <v>0</v>
      </c>
      <c r="O45" s="50">
        <f t="shared" si="22"/>
        <v>0</v>
      </c>
      <c r="P45" s="50">
        <f t="shared" si="22"/>
        <v>0</v>
      </c>
      <c r="Q45" s="50">
        <f t="shared" si="22"/>
        <v>0</v>
      </c>
      <c r="R45" s="50">
        <f t="shared" si="22"/>
        <v>0</v>
      </c>
      <c r="S45" s="50">
        <f t="shared" si="22"/>
        <v>0</v>
      </c>
      <c r="T45" s="50">
        <f t="shared" si="22"/>
        <v>0</v>
      </c>
      <c r="U45" s="50">
        <f t="shared" si="22"/>
        <v>0</v>
      </c>
      <c r="V45" s="50">
        <f t="shared" si="22"/>
        <v>0</v>
      </c>
      <c r="W45" s="50">
        <f t="shared" si="22"/>
        <v>0</v>
      </c>
      <c r="X45" s="50">
        <f t="shared" si="22"/>
        <v>0</v>
      </c>
      <c r="Y45" s="237">
        <f t="shared" si="22"/>
        <v>0</v>
      </c>
      <c r="Z45" s="236">
        <f t="shared" si="22"/>
        <v>0</v>
      </c>
      <c r="AA45" s="50">
        <f t="shared" si="22"/>
        <v>0</v>
      </c>
      <c r="AB45" s="50">
        <f t="shared" si="22"/>
        <v>0</v>
      </c>
      <c r="AC45" s="50">
        <f t="shared" si="22"/>
        <v>0</v>
      </c>
      <c r="AD45" s="50">
        <f t="shared" si="22"/>
        <v>0</v>
      </c>
      <c r="AE45" s="50">
        <f t="shared" si="22"/>
        <v>0</v>
      </c>
      <c r="AF45" s="50">
        <f t="shared" si="22"/>
        <v>0</v>
      </c>
      <c r="AG45" s="50">
        <f t="shared" si="22"/>
        <v>0</v>
      </c>
      <c r="AH45" s="50">
        <f t="shared" si="22"/>
        <v>0</v>
      </c>
      <c r="AI45" s="50">
        <f t="shared" si="22"/>
        <v>0</v>
      </c>
      <c r="AJ45" s="50">
        <f t="shared" si="22"/>
        <v>0</v>
      </c>
      <c r="AK45" s="50">
        <f t="shared" si="22"/>
        <v>0</v>
      </c>
      <c r="AL45" s="50">
        <f t="shared" si="22"/>
        <v>0</v>
      </c>
      <c r="AM45" s="50">
        <f t="shared" si="22"/>
        <v>0</v>
      </c>
      <c r="AN45" s="237">
        <f t="shared" si="22"/>
        <v>0</v>
      </c>
    </row>
    <row r="46" spans="1:43" ht="24.95" customHeight="1" thickBot="1" x14ac:dyDescent="0.25">
      <c r="A46" s="399"/>
      <c r="B46" s="51"/>
      <c r="C46" s="52">
        <f>ROUND(C45*B46,2)</f>
        <v>0</v>
      </c>
      <c r="D46" s="52">
        <f>ROUND(D45*$B$46,2)</f>
        <v>0</v>
      </c>
      <c r="E46" s="52">
        <f t="shared" ref="E46:AA46" si="23">ROUND(E45*$B$46,2)</f>
        <v>0</v>
      </c>
      <c r="F46" s="52">
        <f t="shared" si="23"/>
        <v>0</v>
      </c>
      <c r="G46" s="52">
        <f t="shared" si="23"/>
        <v>0</v>
      </c>
      <c r="H46" s="52">
        <f t="shared" si="23"/>
        <v>0</v>
      </c>
      <c r="I46" s="52">
        <f t="shared" si="23"/>
        <v>0</v>
      </c>
      <c r="J46" s="52">
        <f t="shared" si="23"/>
        <v>0</v>
      </c>
      <c r="K46" s="52">
        <f t="shared" si="23"/>
        <v>0</v>
      </c>
      <c r="L46" s="52">
        <f t="shared" si="23"/>
        <v>0</v>
      </c>
      <c r="M46" s="52">
        <f t="shared" si="23"/>
        <v>0</v>
      </c>
      <c r="N46" s="52">
        <f t="shared" si="23"/>
        <v>0</v>
      </c>
      <c r="O46" s="52">
        <f t="shared" si="23"/>
        <v>0</v>
      </c>
      <c r="P46" s="52">
        <f t="shared" si="23"/>
        <v>0</v>
      </c>
      <c r="Q46" s="52">
        <f t="shared" si="23"/>
        <v>0</v>
      </c>
      <c r="R46" s="52">
        <f t="shared" si="23"/>
        <v>0</v>
      </c>
      <c r="S46" s="52">
        <f t="shared" si="23"/>
        <v>0</v>
      </c>
      <c r="T46" s="52">
        <f t="shared" si="23"/>
        <v>0</v>
      </c>
      <c r="U46" s="52">
        <f t="shared" si="23"/>
        <v>0</v>
      </c>
      <c r="V46" s="52">
        <f t="shared" si="23"/>
        <v>0</v>
      </c>
      <c r="W46" s="52">
        <f t="shared" si="23"/>
        <v>0</v>
      </c>
      <c r="X46" s="52">
        <f t="shared" si="23"/>
        <v>0</v>
      </c>
      <c r="Y46" s="247">
        <f t="shared" si="23"/>
        <v>0</v>
      </c>
      <c r="Z46" s="238">
        <f t="shared" si="23"/>
        <v>0</v>
      </c>
      <c r="AA46" s="52">
        <f t="shared" si="23"/>
        <v>0</v>
      </c>
      <c r="AB46" s="52">
        <f t="shared" ref="AB46:AL46" si="24">ROUND(AB45*$B$46,2)</f>
        <v>0</v>
      </c>
      <c r="AC46" s="52">
        <f t="shared" si="24"/>
        <v>0</v>
      </c>
      <c r="AD46" s="52">
        <f t="shared" si="24"/>
        <v>0</v>
      </c>
      <c r="AE46" s="52">
        <f t="shared" si="24"/>
        <v>0</v>
      </c>
      <c r="AF46" s="52">
        <f t="shared" si="24"/>
        <v>0</v>
      </c>
      <c r="AG46" s="52">
        <f t="shared" si="24"/>
        <v>0</v>
      </c>
      <c r="AH46" s="52">
        <f t="shared" si="24"/>
        <v>0</v>
      </c>
      <c r="AI46" s="52">
        <f t="shared" si="24"/>
        <v>0</v>
      </c>
      <c r="AJ46" s="52">
        <f t="shared" si="24"/>
        <v>0</v>
      </c>
      <c r="AK46" s="52">
        <f t="shared" si="24"/>
        <v>0</v>
      </c>
      <c r="AL46" s="52">
        <f t="shared" si="24"/>
        <v>0</v>
      </c>
      <c r="AM46" s="178">
        <f>ROUND(AM45*$B$46,2)</f>
        <v>0</v>
      </c>
      <c r="AN46" s="185">
        <f>ROUND(AN45*$B$46,2)</f>
        <v>0</v>
      </c>
    </row>
    <row r="47" spans="1:43" ht="24.95" customHeight="1" thickBot="1" x14ac:dyDescent="0.25">
      <c r="A47" s="399"/>
      <c r="B47" s="53" t="s">
        <v>1046</v>
      </c>
      <c r="C47" s="54">
        <f t="shared" ref="C47:AA47" si="25">C46+C45</f>
        <v>0</v>
      </c>
      <c r="D47" s="54">
        <f t="shared" si="25"/>
        <v>0</v>
      </c>
      <c r="E47" s="54">
        <f t="shared" si="25"/>
        <v>0</v>
      </c>
      <c r="F47" s="54">
        <f t="shared" si="25"/>
        <v>0</v>
      </c>
      <c r="G47" s="54">
        <f t="shared" si="25"/>
        <v>0</v>
      </c>
      <c r="H47" s="54">
        <f t="shared" si="25"/>
        <v>0</v>
      </c>
      <c r="I47" s="54">
        <f t="shared" si="25"/>
        <v>0</v>
      </c>
      <c r="J47" s="54">
        <f t="shared" si="25"/>
        <v>0</v>
      </c>
      <c r="K47" s="54">
        <f t="shared" si="25"/>
        <v>0</v>
      </c>
      <c r="L47" s="54">
        <f t="shared" si="25"/>
        <v>0</v>
      </c>
      <c r="M47" s="54">
        <f t="shared" si="25"/>
        <v>0</v>
      </c>
      <c r="N47" s="54">
        <f t="shared" si="25"/>
        <v>0</v>
      </c>
      <c r="O47" s="54">
        <f t="shared" si="25"/>
        <v>0</v>
      </c>
      <c r="P47" s="54">
        <f t="shared" si="25"/>
        <v>0</v>
      </c>
      <c r="Q47" s="54">
        <f t="shared" si="25"/>
        <v>0</v>
      </c>
      <c r="R47" s="54">
        <f t="shared" si="25"/>
        <v>0</v>
      </c>
      <c r="S47" s="54">
        <f t="shared" si="25"/>
        <v>0</v>
      </c>
      <c r="T47" s="54">
        <f t="shared" si="25"/>
        <v>0</v>
      </c>
      <c r="U47" s="54">
        <f t="shared" si="25"/>
        <v>0</v>
      </c>
      <c r="V47" s="54">
        <f t="shared" si="25"/>
        <v>0</v>
      </c>
      <c r="W47" s="54">
        <f t="shared" si="25"/>
        <v>0</v>
      </c>
      <c r="X47" s="54">
        <f t="shared" si="25"/>
        <v>0</v>
      </c>
      <c r="Y47" s="248">
        <f t="shared" si="25"/>
        <v>0</v>
      </c>
      <c r="Z47" s="239">
        <f t="shared" si="25"/>
        <v>0</v>
      </c>
      <c r="AA47" s="54">
        <f t="shared" si="25"/>
        <v>0</v>
      </c>
      <c r="AB47" s="54">
        <f t="shared" ref="AB47:AL47" si="26">AB46+AB45</f>
        <v>0</v>
      </c>
      <c r="AC47" s="54">
        <f t="shared" si="26"/>
        <v>0</v>
      </c>
      <c r="AD47" s="54">
        <f t="shared" si="26"/>
        <v>0</v>
      </c>
      <c r="AE47" s="54">
        <f t="shared" si="26"/>
        <v>0</v>
      </c>
      <c r="AF47" s="54">
        <f t="shared" si="26"/>
        <v>0</v>
      </c>
      <c r="AG47" s="54">
        <f t="shared" si="26"/>
        <v>0</v>
      </c>
      <c r="AH47" s="54">
        <f t="shared" si="26"/>
        <v>0</v>
      </c>
      <c r="AI47" s="54">
        <f t="shared" si="26"/>
        <v>0</v>
      </c>
      <c r="AJ47" s="54">
        <f t="shared" si="26"/>
        <v>0</v>
      </c>
      <c r="AK47" s="54">
        <f t="shared" si="26"/>
        <v>0</v>
      </c>
      <c r="AL47" s="54">
        <f t="shared" si="26"/>
        <v>0</v>
      </c>
      <c r="AM47" s="179">
        <f>AM46+AM45</f>
        <v>0</v>
      </c>
      <c r="AN47" s="186">
        <f>AN46+AN45</f>
        <v>0</v>
      </c>
    </row>
    <row r="48" spans="1:43" ht="24.95" customHeight="1" thickBot="1" x14ac:dyDescent="0.25">
      <c r="A48" s="390"/>
      <c r="B48" s="55" t="s">
        <v>1076</v>
      </c>
      <c r="C48" s="56">
        <f>C47</f>
        <v>0</v>
      </c>
      <c r="D48" s="57">
        <f>D47</f>
        <v>0</v>
      </c>
      <c r="E48" s="57">
        <f>D48+E47</f>
        <v>0</v>
      </c>
      <c r="F48" s="57">
        <f t="shared" ref="F48:AK48" si="27">E48+F47</f>
        <v>0</v>
      </c>
      <c r="G48" s="57">
        <f t="shared" si="27"/>
        <v>0</v>
      </c>
      <c r="H48" s="57">
        <f t="shared" si="27"/>
        <v>0</v>
      </c>
      <c r="I48" s="57">
        <f t="shared" si="27"/>
        <v>0</v>
      </c>
      <c r="J48" s="57">
        <f t="shared" si="27"/>
        <v>0</v>
      </c>
      <c r="K48" s="57">
        <f t="shared" si="27"/>
        <v>0</v>
      </c>
      <c r="L48" s="57">
        <f t="shared" si="27"/>
        <v>0</v>
      </c>
      <c r="M48" s="57">
        <f t="shared" si="27"/>
        <v>0</v>
      </c>
      <c r="N48" s="57">
        <f t="shared" si="27"/>
        <v>0</v>
      </c>
      <c r="O48" s="57">
        <f t="shared" si="27"/>
        <v>0</v>
      </c>
      <c r="P48" s="57">
        <f t="shared" si="27"/>
        <v>0</v>
      </c>
      <c r="Q48" s="57">
        <f t="shared" si="27"/>
        <v>0</v>
      </c>
      <c r="R48" s="57">
        <f t="shared" si="27"/>
        <v>0</v>
      </c>
      <c r="S48" s="57">
        <f t="shared" si="27"/>
        <v>0</v>
      </c>
      <c r="T48" s="57">
        <f t="shared" si="27"/>
        <v>0</v>
      </c>
      <c r="U48" s="57">
        <f t="shared" si="27"/>
        <v>0</v>
      </c>
      <c r="V48" s="57">
        <f t="shared" si="27"/>
        <v>0</v>
      </c>
      <c r="W48" s="57">
        <f t="shared" si="27"/>
        <v>0</v>
      </c>
      <c r="X48" s="57">
        <f t="shared" si="27"/>
        <v>0</v>
      </c>
      <c r="Y48" s="156">
        <f t="shared" si="27"/>
        <v>0</v>
      </c>
      <c r="Z48" s="240">
        <f t="shared" si="27"/>
        <v>0</v>
      </c>
      <c r="AA48" s="57">
        <f t="shared" si="27"/>
        <v>0</v>
      </c>
      <c r="AB48" s="57">
        <f t="shared" si="27"/>
        <v>0</v>
      </c>
      <c r="AC48" s="57">
        <f t="shared" si="27"/>
        <v>0</v>
      </c>
      <c r="AD48" s="57">
        <f t="shared" si="27"/>
        <v>0</v>
      </c>
      <c r="AE48" s="57">
        <f t="shared" si="27"/>
        <v>0</v>
      </c>
      <c r="AF48" s="57">
        <f t="shared" si="27"/>
        <v>0</v>
      </c>
      <c r="AG48" s="57">
        <f t="shared" si="27"/>
        <v>0</v>
      </c>
      <c r="AH48" s="57">
        <f t="shared" si="27"/>
        <v>0</v>
      </c>
      <c r="AI48" s="57">
        <f t="shared" si="27"/>
        <v>0</v>
      </c>
      <c r="AJ48" s="57">
        <f t="shared" si="27"/>
        <v>0</v>
      </c>
      <c r="AK48" s="57">
        <f t="shared" si="27"/>
        <v>0</v>
      </c>
      <c r="AL48" s="57">
        <f>AK48+AL47</f>
        <v>0</v>
      </c>
      <c r="AM48" s="180">
        <f>AL48+AM47</f>
        <v>0</v>
      </c>
      <c r="AN48" s="156">
        <f>AM48-AN47</f>
        <v>0</v>
      </c>
    </row>
    <row r="49" spans="1:43" ht="24.95" customHeight="1" x14ac:dyDescent="0.2">
      <c r="A49" s="391" t="s">
        <v>1702</v>
      </c>
      <c r="B49" s="58" t="str">
        <f>RESUMO!B40</f>
        <v>EQUIPAMENTOS</v>
      </c>
      <c r="C49" s="392">
        <f>RESUMO!C43</f>
        <v>0</v>
      </c>
      <c r="D49" s="59">
        <v>2.7699999999999999E-2</v>
      </c>
      <c r="E49" s="59">
        <v>2.7699999999999999E-2</v>
      </c>
      <c r="F49" s="59">
        <v>2.7699999999999999E-2</v>
      </c>
      <c r="G49" s="59">
        <v>2.7699999999999999E-2</v>
      </c>
      <c r="H49" s="59">
        <v>2.7699999999999999E-2</v>
      </c>
      <c r="I49" s="59">
        <v>2.7699999999999999E-2</v>
      </c>
      <c r="J49" s="59">
        <v>2.7699999999999999E-2</v>
      </c>
      <c r="K49" s="59">
        <v>2.7699999999999999E-2</v>
      </c>
      <c r="L49" s="59">
        <v>2.7699999999999999E-2</v>
      </c>
      <c r="M49" s="59">
        <v>2.7699999999999999E-2</v>
      </c>
      <c r="N49" s="59">
        <v>2.7699999999999999E-2</v>
      </c>
      <c r="O49" s="59">
        <v>2.7699999999999999E-2</v>
      </c>
      <c r="P49" s="59">
        <v>2.7699999999999999E-2</v>
      </c>
      <c r="Q49" s="59">
        <v>2.7699999999999999E-2</v>
      </c>
      <c r="R49" s="59">
        <v>2.7699999999999999E-2</v>
      </c>
      <c r="S49" s="59">
        <v>2.7699999999999999E-2</v>
      </c>
      <c r="T49" s="59">
        <v>2.7699999999999999E-2</v>
      </c>
      <c r="U49" s="59">
        <v>2.7699999999999999E-2</v>
      </c>
      <c r="V49" s="59">
        <v>2.7699999999999999E-2</v>
      </c>
      <c r="W49" s="59">
        <v>2.7699999999999999E-2</v>
      </c>
      <c r="X49" s="59">
        <v>2.7699999999999999E-2</v>
      </c>
      <c r="Y49" s="249">
        <v>2.7699999999999999E-2</v>
      </c>
      <c r="Z49" s="241">
        <v>2.7699999999999999E-2</v>
      </c>
      <c r="AA49" s="59">
        <v>2.7699999999999999E-2</v>
      </c>
      <c r="AB49" s="59">
        <v>2.7699999999999999E-2</v>
      </c>
      <c r="AC49" s="59">
        <v>2.7699999999999999E-2</v>
      </c>
      <c r="AD49" s="59">
        <v>2.7699999999999999E-2</v>
      </c>
      <c r="AE49" s="59">
        <v>2.7699999999999999E-2</v>
      </c>
      <c r="AF49" s="59">
        <v>2.7699999999999999E-2</v>
      </c>
      <c r="AG49" s="59">
        <v>2.7699999999999999E-2</v>
      </c>
      <c r="AH49" s="59">
        <v>2.7699999999999999E-2</v>
      </c>
      <c r="AI49" s="59">
        <v>2.7699999999999999E-2</v>
      </c>
      <c r="AJ49" s="59">
        <v>2.7699999999999999E-2</v>
      </c>
      <c r="AK49" s="59">
        <v>2.7699999999999999E-2</v>
      </c>
      <c r="AL49" s="59">
        <v>3.0499999999999999E-2</v>
      </c>
      <c r="AM49" s="181">
        <v>2.7700000000000835E-2</v>
      </c>
      <c r="AN49" s="231" t="e">
        <f>AN50/C51</f>
        <v>#DIV/0!</v>
      </c>
    </row>
    <row r="50" spans="1:43" ht="24.95" customHeight="1" thickBot="1" x14ac:dyDescent="0.25">
      <c r="A50" s="391"/>
      <c r="B50" s="61"/>
      <c r="C50" s="393"/>
      <c r="D50" s="62">
        <f>ROUND(D49*$C$49,2)</f>
        <v>0</v>
      </c>
      <c r="E50" s="62">
        <f t="shared" ref="E50:AM50" si="28">ROUND(E49*$C$49,2)</f>
        <v>0</v>
      </c>
      <c r="F50" s="62">
        <f t="shared" si="28"/>
        <v>0</v>
      </c>
      <c r="G50" s="62">
        <f t="shared" si="28"/>
        <v>0</v>
      </c>
      <c r="H50" s="62">
        <f t="shared" si="28"/>
        <v>0</v>
      </c>
      <c r="I50" s="62">
        <f t="shared" si="28"/>
        <v>0</v>
      </c>
      <c r="J50" s="62">
        <f t="shared" si="28"/>
        <v>0</v>
      </c>
      <c r="K50" s="62">
        <f t="shared" si="28"/>
        <v>0</v>
      </c>
      <c r="L50" s="62">
        <f t="shared" si="28"/>
        <v>0</v>
      </c>
      <c r="M50" s="62">
        <f t="shared" si="28"/>
        <v>0</v>
      </c>
      <c r="N50" s="62">
        <f t="shared" si="28"/>
        <v>0</v>
      </c>
      <c r="O50" s="62">
        <f t="shared" si="28"/>
        <v>0</v>
      </c>
      <c r="P50" s="62">
        <f t="shared" si="28"/>
        <v>0</v>
      </c>
      <c r="Q50" s="62">
        <f t="shared" si="28"/>
        <v>0</v>
      </c>
      <c r="R50" s="62">
        <f t="shared" si="28"/>
        <v>0</v>
      </c>
      <c r="S50" s="62">
        <f t="shared" si="28"/>
        <v>0</v>
      </c>
      <c r="T50" s="62">
        <f t="shared" si="28"/>
        <v>0</v>
      </c>
      <c r="U50" s="62">
        <f t="shared" si="28"/>
        <v>0</v>
      </c>
      <c r="V50" s="62">
        <f t="shared" si="28"/>
        <v>0</v>
      </c>
      <c r="W50" s="62">
        <f t="shared" si="28"/>
        <v>0</v>
      </c>
      <c r="X50" s="62">
        <f t="shared" si="28"/>
        <v>0</v>
      </c>
      <c r="Y50" s="62">
        <f t="shared" si="28"/>
        <v>0</v>
      </c>
      <c r="Z50" s="62">
        <f t="shared" si="28"/>
        <v>0</v>
      </c>
      <c r="AA50" s="62">
        <f t="shared" si="28"/>
        <v>0</v>
      </c>
      <c r="AB50" s="62">
        <f t="shared" si="28"/>
        <v>0</v>
      </c>
      <c r="AC50" s="62">
        <f t="shared" si="28"/>
        <v>0</v>
      </c>
      <c r="AD50" s="62">
        <f t="shared" si="28"/>
        <v>0</v>
      </c>
      <c r="AE50" s="62">
        <f t="shared" si="28"/>
        <v>0</v>
      </c>
      <c r="AF50" s="62">
        <f t="shared" si="28"/>
        <v>0</v>
      </c>
      <c r="AG50" s="62">
        <f t="shared" si="28"/>
        <v>0</v>
      </c>
      <c r="AH50" s="62">
        <f t="shared" si="28"/>
        <v>0</v>
      </c>
      <c r="AI50" s="62">
        <f t="shared" si="28"/>
        <v>0</v>
      </c>
      <c r="AJ50" s="62">
        <f t="shared" si="28"/>
        <v>0</v>
      </c>
      <c r="AK50" s="62">
        <f t="shared" si="28"/>
        <v>0</v>
      </c>
      <c r="AL50" s="62">
        <f t="shared" si="28"/>
        <v>0</v>
      </c>
      <c r="AM50" s="62">
        <f t="shared" si="28"/>
        <v>0</v>
      </c>
      <c r="AN50" s="187">
        <f>SUM(D50:AM50)-0.02</f>
        <v>-0.02</v>
      </c>
    </row>
    <row r="51" spans="1:43" ht="24.95" customHeight="1" thickBot="1" x14ac:dyDescent="0.25">
      <c r="A51" s="290" t="s">
        <v>1045</v>
      </c>
      <c r="B51" s="63" t="s">
        <v>834</v>
      </c>
      <c r="C51" s="50">
        <f>SUM(C49:C50)</f>
        <v>0</v>
      </c>
      <c r="D51" s="50">
        <f>D50</f>
        <v>0</v>
      </c>
      <c r="E51" s="50">
        <f t="shared" ref="E51:AM51" si="29">E50</f>
        <v>0</v>
      </c>
      <c r="F51" s="50">
        <f t="shared" si="29"/>
        <v>0</v>
      </c>
      <c r="G51" s="50">
        <f t="shared" si="29"/>
        <v>0</v>
      </c>
      <c r="H51" s="50">
        <f t="shared" si="29"/>
        <v>0</v>
      </c>
      <c r="I51" s="50">
        <f t="shared" si="29"/>
        <v>0</v>
      </c>
      <c r="J51" s="50">
        <f t="shared" si="29"/>
        <v>0</v>
      </c>
      <c r="K51" s="50">
        <f t="shared" si="29"/>
        <v>0</v>
      </c>
      <c r="L51" s="50">
        <f t="shared" si="29"/>
        <v>0</v>
      </c>
      <c r="M51" s="50">
        <f t="shared" si="29"/>
        <v>0</v>
      </c>
      <c r="N51" s="50">
        <f t="shared" si="29"/>
        <v>0</v>
      </c>
      <c r="O51" s="50">
        <f t="shared" si="29"/>
        <v>0</v>
      </c>
      <c r="P51" s="50">
        <f t="shared" si="29"/>
        <v>0</v>
      </c>
      <c r="Q51" s="50">
        <f t="shared" si="29"/>
        <v>0</v>
      </c>
      <c r="R51" s="50">
        <f t="shared" si="29"/>
        <v>0</v>
      </c>
      <c r="S51" s="50">
        <f t="shared" si="29"/>
        <v>0</v>
      </c>
      <c r="T51" s="50">
        <f t="shared" si="29"/>
        <v>0</v>
      </c>
      <c r="U51" s="50">
        <f t="shared" si="29"/>
        <v>0</v>
      </c>
      <c r="V51" s="50">
        <f t="shared" si="29"/>
        <v>0</v>
      </c>
      <c r="W51" s="50">
        <f t="shared" si="29"/>
        <v>0</v>
      </c>
      <c r="X51" s="50">
        <f t="shared" si="29"/>
        <v>0</v>
      </c>
      <c r="Y51" s="50">
        <f t="shared" si="29"/>
        <v>0</v>
      </c>
      <c r="Z51" s="50">
        <f t="shared" si="29"/>
        <v>0</v>
      </c>
      <c r="AA51" s="50">
        <f t="shared" si="29"/>
        <v>0</v>
      </c>
      <c r="AB51" s="50">
        <f t="shared" si="29"/>
        <v>0</v>
      </c>
      <c r="AC51" s="50">
        <f t="shared" si="29"/>
        <v>0</v>
      </c>
      <c r="AD51" s="50">
        <f t="shared" si="29"/>
        <v>0</v>
      </c>
      <c r="AE51" s="50">
        <f t="shared" si="29"/>
        <v>0</v>
      </c>
      <c r="AF51" s="50">
        <f t="shared" si="29"/>
        <v>0</v>
      </c>
      <c r="AG51" s="50">
        <f t="shared" si="29"/>
        <v>0</v>
      </c>
      <c r="AH51" s="50">
        <f t="shared" si="29"/>
        <v>0</v>
      </c>
      <c r="AI51" s="50">
        <f t="shared" si="29"/>
        <v>0</v>
      </c>
      <c r="AJ51" s="50">
        <f t="shared" si="29"/>
        <v>0</v>
      </c>
      <c r="AK51" s="50">
        <f t="shared" si="29"/>
        <v>0</v>
      </c>
      <c r="AL51" s="50">
        <f t="shared" si="29"/>
        <v>0</v>
      </c>
      <c r="AM51" s="50">
        <f t="shared" si="29"/>
        <v>0</v>
      </c>
      <c r="AN51" s="188"/>
    </row>
    <row r="52" spans="1:43" s="60" customFormat="1" ht="24.95" customHeight="1" x14ac:dyDescent="0.25">
      <c r="A52" s="391" t="str">
        <f>[1]RESUMO!A53</f>
        <v>25.0</v>
      </c>
      <c r="B52" s="58" t="str">
        <f>[1]RESUMO!B53</f>
        <v>ADMINISTRAÇÃO LOCAL</v>
      </c>
      <c r="C52" s="392">
        <f>'PLANILHA ANÁLITICA'!F639</f>
        <v>0</v>
      </c>
      <c r="D52" s="59">
        <v>2.7699999999999999E-2</v>
      </c>
      <c r="E52" s="59">
        <v>2.7699999999999999E-2</v>
      </c>
      <c r="F52" s="59">
        <v>2.7699999999999999E-2</v>
      </c>
      <c r="G52" s="59">
        <v>2.7699999999999999E-2</v>
      </c>
      <c r="H52" s="59">
        <v>2.7699999999999999E-2</v>
      </c>
      <c r="I52" s="59">
        <v>2.7699999999999999E-2</v>
      </c>
      <c r="J52" s="59">
        <v>2.7699999999999999E-2</v>
      </c>
      <c r="K52" s="59">
        <v>2.7699999999999999E-2</v>
      </c>
      <c r="L52" s="59">
        <v>2.7699999999999999E-2</v>
      </c>
      <c r="M52" s="59">
        <v>2.7699999999999999E-2</v>
      </c>
      <c r="N52" s="59">
        <v>2.7699999999999999E-2</v>
      </c>
      <c r="O52" s="59">
        <v>2.7699999999999999E-2</v>
      </c>
      <c r="P52" s="59">
        <v>2.7699999999999999E-2</v>
      </c>
      <c r="Q52" s="59">
        <v>2.7699999999999999E-2</v>
      </c>
      <c r="R52" s="59">
        <v>2.7699999999999999E-2</v>
      </c>
      <c r="S52" s="59">
        <v>2.7699999999999999E-2</v>
      </c>
      <c r="T52" s="59">
        <v>2.7699999999999999E-2</v>
      </c>
      <c r="U52" s="59">
        <v>2.7699999999999999E-2</v>
      </c>
      <c r="V52" s="59">
        <v>2.7699999999999999E-2</v>
      </c>
      <c r="W52" s="59">
        <v>2.7699999999999999E-2</v>
      </c>
      <c r="X52" s="59">
        <v>2.7699999999999999E-2</v>
      </c>
      <c r="Y52" s="249">
        <v>2.7699999999999999E-2</v>
      </c>
      <c r="Z52" s="241">
        <v>2.7699999999999999E-2</v>
      </c>
      <c r="AA52" s="59">
        <v>2.7699999999999999E-2</v>
      </c>
      <c r="AB52" s="59">
        <v>2.7699999999999999E-2</v>
      </c>
      <c r="AC52" s="59">
        <v>2.7699999999999999E-2</v>
      </c>
      <c r="AD52" s="59">
        <v>2.7699999999999999E-2</v>
      </c>
      <c r="AE52" s="59">
        <v>2.7699999999999999E-2</v>
      </c>
      <c r="AF52" s="59">
        <v>2.7699999999999999E-2</v>
      </c>
      <c r="AG52" s="59">
        <v>2.7699999999999999E-2</v>
      </c>
      <c r="AH52" s="59">
        <v>2.7699999999999999E-2</v>
      </c>
      <c r="AI52" s="59">
        <v>2.7699999999999999E-2</v>
      </c>
      <c r="AJ52" s="59">
        <v>2.7699999999999999E-2</v>
      </c>
      <c r="AK52" s="59">
        <v>2.7699999999999999E-2</v>
      </c>
      <c r="AL52" s="59">
        <v>3.0499999999999999E-2</v>
      </c>
      <c r="AM52" s="181">
        <v>2.7700039163697121E-2</v>
      </c>
      <c r="AN52" s="231" t="e">
        <f>AN53/C52</f>
        <v>#DIV/0!</v>
      </c>
      <c r="AO52" s="153"/>
      <c r="AP52" s="153"/>
      <c r="AQ52" s="154"/>
    </row>
    <row r="53" spans="1:43" s="60" customFormat="1" ht="24.95" customHeight="1" thickBot="1" x14ac:dyDescent="0.3">
      <c r="A53" s="391"/>
      <c r="B53" s="61"/>
      <c r="C53" s="393"/>
      <c r="D53" s="62">
        <f>ROUND(D52*$C$52,2)</f>
        <v>0</v>
      </c>
      <c r="E53" s="62">
        <f t="shared" ref="E53:AM53" si="30">ROUND(E52*$C$52,2)</f>
        <v>0</v>
      </c>
      <c r="F53" s="62">
        <f t="shared" si="30"/>
        <v>0</v>
      </c>
      <c r="G53" s="62">
        <f t="shared" si="30"/>
        <v>0</v>
      </c>
      <c r="H53" s="62">
        <f t="shared" si="30"/>
        <v>0</v>
      </c>
      <c r="I53" s="62">
        <f t="shared" si="30"/>
        <v>0</v>
      </c>
      <c r="J53" s="62">
        <f t="shared" si="30"/>
        <v>0</v>
      </c>
      <c r="K53" s="62">
        <f t="shared" si="30"/>
        <v>0</v>
      </c>
      <c r="L53" s="62">
        <f t="shared" si="30"/>
        <v>0</v>
      </c>
      <c r="M53" s="62">
        <f t="shared" si="30"/>
        <v>0</v>
      </c>
      <c r="N53" s="62">
        <f t="shared" si="30"/>
        <v>0</v>
      </c>
      <c r="O53" s="62">
        <f t="shared" si="30"/>
        <v>0</v>
      </c>
      <c r="P53" s="62">
        <f t="shared" si="30"/>
        <v>0</v>
      </c>
      <c r="Q53" s="62">
        <f t="shared" si="30"/>
        <v>0</v>
      </c>
      <c r="R53" s="62">
        <f t="shared" si="30"/>
        <v>0</v>
      </c>
      <c r="S53" s="62">
        <f t="shared" si="30"/>
        <v>0</v>
      </c>
      <c r="T53" s="62">
        <f t="shared" si="30"/>
        <v>0</v>
      </c>
      <c r="U53" s="62">
        <f t="shared" si="30"/>
        <v>0</v>
      </c>
      <c r="V53" s="62">
        <f t="shared" si="30"/>
        <v>0</v>
      </c>
      <c r="W53" s="62">
        <f t="shared" si="30"/>
        <v>0</v>
      </c>
      <c r="X53" s="62">
        <f t="shared" si="30"/>
        <v>0</v>
      </c>
      <c r="Y53" s="62">
        <f t="shared" si="30"/>
        <v>0</v>
      </c>
      <c r="Z53" s="62">
        <f t="shared" si="30"/>
        <v>0</v>
      </c>
      <c r="AA53" s="62">
        <f t="shared" si="30"/>
        <v>0</v>
      </c>
      <c r="AB53" s="62">
        <f t="shared" si="30"/>
        <v>0</v>
      </c>
      <c r="AC53" s="62">
        <f t="shared" si="30"/>
        <v>0</v>
      </c>
      <c r="AD53" s="62">
        <f t="shared" si="30"/>
        <v>0</v>
      </c>
      <c r="AE53" s="62">
        <f t="shared" si="30"/>
        <v>0</v>
      </c>
      <c r="AF53" s="62">
        <f t="shared" si="30"/>
        <v>0</v>
      </c>
      <c r="AG53" s="62">
        <f t="shared" si="30"/>
        <v>0</v>
      </c>
      <c r="AH53" s="62">
        <f t="shared" si="30"/>
        <v>0</v>
      </c>
      <c r="AI53" s="62">
        <f t="shared" si="30"/>
        <v>0</v>
      </c>
      <c r="AJ53" s="62">
        <f t="shared" si="30"/>
        <v>0</v>
      </c>
      <c r="AK53" s="62">
        <f t="shared" si="30"/>
        <v>0</v>
      </c>
      <c r="AL53" s="62">
        <f t="shared" si="30"/>
        <v>0</v>
      </c>
      <c r="AM53" s="62">
        <f t="shared" si="30"/>
        <v>0</v>
      </c>
      <c r="AN53" s="187">
        <f>SUM(D53:AM53)</f>
        <v>0</v>
      </c>
    </row>
    <row r="54" spans="1:43" s="60" customFormat="1" ht="24.95" customHeight="1" thickBot="1" x14ac:dyDescent="0.3">
      <c r="A54" s="389" t="s">
        <v>1045</v>
      </c>
      <c r="B54" s="63" t="s">
        <v>834</v>
      </c>
      <c r="C54" s="50">
        <f>SUM(C52:C53)</f>
        <v>0</v>
      </c>
      <c r="D54" s="50">
        <f>D53</f>
        <v>0</v>
      </c>
      <c r="E54" s="50">
        <f t="shared" ref="E54:AM54" si="31">E53</f>
        <v>0</v>
      </c>
      <c r="F54" s="50">
        <f t="shared" si="31"/>
        <v>0</v>
      </c>
      <c r="G54" s="50">
        <f t="shared" si="31"/>
        <v>0</v>
      </c>
      <c r="H54" s="50">
        <f t="shared" si="31"/>
        <v>0</v>
      </c>
      <c r="I54" s="50">
        <f t="shared" si="31"/>
        <v>0</v>
      </c>
      <c r="J54" s="50">
        <f t="shared" si="31"/>
        <v>0</v>
      </c>
      <c r="K54" s="50">
        <f t="shared" si="31"/>
        <v>0</v>
      </c>
      <c r="L54" s="50">
        <f t="shared" si="31"/>
        <v>0</v>
      </c>
      <c r="M54" s="50">
        <f t="shared" si="31"/>
        <v>0</v>
      </c>
      <c r="N54" s="50">
        <f t="shared" si="31"/>
        <v>0</v>
      </c>
      <c r="O54" s="50">
        <f t="shared" si="31"/>
        <v>0</v>
      </c>
      <c r="P54" s="50">
        <f t="shared" si="31"/>
        <v>0</v>
      </c>
      <c r="Q54" s="50">
        <f t="shared" si="31"/>
        <v>0</v>
      </c>
      <c r="R54" s="50">
        <f t="shared" si="31"/>
        <v>0</v>
      </c>
      <c r="S54" s="50">
        <f t="shared" si="31"/>
        <v>0</v>
      </c>
      <c r="T54" s="50">
        <f t="shared" si="31"/>
        <v>0</v>
      </c>
      <c r="U54" s="50">
        <f t="shared" si="31"/>
        <v>0</v>
      </c>
      <c r="V54" s="50">
        <f t="shared" si="31"/>
        <v>0</v>
      </c>
      <c r="W54" s="50">
        <f t="shared" si="31"/>
        <v>0</v>
      </c>
      <c r="X54" s="50">
        <f t="shared" si="31"/>
        <v>0</v>
      </c>
      <c r="Y54" s="237">
        <f t="shared" si="31"/>
        <v>0</v>
      </c>
      <c r="Z54" s="236">
        <f t="shared" si="31"/>
        <v>0</v>
      </c>
      <c r="AA54" s="50">
        <f t="shared" si="31"/>
        <v>0</v>
      </c>
      <c r="AB54" s="50">
        <f t="shared" si="31"/>
        <v>0</v>
      </c>
      <c r="AC54" s="50">
        <f t="shared" si="31"/>
        <v>0</v>
      </c>
      <c r="AD54" s="50">
        <f t="shared" si="31"/>
        <v>0</v>
      </c>
      <c r="AE54" s="50">
        <f t="shared" si="31"/>
        <v>0</v>
      </c>
      <c r="AF54" s="50">
        <f t="shared" si="31"/>
        <v>0</v>
      </c>
      <c r="AG54" s="50">
        <f t="shared" si="31"/>
        <v>0</v>
      </c>
      <c r="AH54" s="50">
        <f t="shared" si="31"/>
        <v>0</v>
      </c>
      <c r="AI54" s="50">
        <f t="shared" si="31"/>
        <v>0</v>
      </c>
      <c r="AJ54" s="50">
        <f t="shared" si="31"/>
        <v>0</v>
      </c>
      <c r="AK54" s="50">
        <f t="shared" si="31"/>
        <v>0</v>
      </c>
      <c r="AL54" s="50">
        <f t="shared" si="31"/>
        <v>0</v>
      </c>
      <c r="AM54" s="177">
        <f t="shared" si="31"/>
        <v>0</v>
      </c>
      <c r="AN54" s="188"/>
    </row>
    <row r="55" spans="1:43" s="60" customFormat="1" ht="24.95" customHeight="1" thickBot="1" x14ac:dyDescent="0.3">
      <c r="A55" s="390"/>
      <c r="B55" s="64" t="s">
        <v>1046</v>
      </c>
      <c r="C55" s="65">
        <f>C54+C48+C51</f>
        <v>0</v>
      </c>
      <c r="D55" s="65">
        <f>D54+D47+D51</f>
        <v>0</v>
      </c>
      <c r="E55" s="65">
        <f t="shared" ref="E55:AM55" si="32">E54+E47+E51</f>
        <v>0</v>
      </c>
      <c r="F55" s="65">
        <f t="shared" si="32"/>
        <v>0</v>
      </c>
      <c r="G55" s="65">
        <f t="shared" si="32"/>
        <v>0</v>
      </c>
      <c r="H55" s="65">
        <f t="shared" si="32"/>
        <v>0</v>
      </c>
      <c r="I55" s="65">
        <f t="shared" si="32"/>
        <v>0</v>
      </c>
      <c r="J55" s="65">
        <f t="shared" si="32"/>
        <v>0</v>
      </c>
      <c r="K55" s="65">
        <f t="shared" si="32"/>
        <v>0</v>
      </c>
      <c r="L55" s="65">
        <f t="shared" si="32"/>
        <v>0</v>
      </c>
      <c r="M55" s="65">
        <f t="shared" si="32"/>
        <v>0</v>
      </c>
      <c r="N55" s="65">
        <f t="shared" si="32"/>
        <v>0</v>
      </c>
      <c r="O55" s="65">
        <f t="shared" si="32"/>
        <v>0</v>
      </c>
      <c r="P55" s="65">
        <f t="shared" si="32"/>
        <v>0</v>
      </c>
      <c r="Q55" s="65">
        <f t="shared" si="32"/>
        <v>0</v>
      </c>
      <c r="R55" s="65">
        <f t="shared" si="32"/>
        <v>0</v>
      </c>
      <c r="S55" s="65">
        <f t="shared" si="32"/>
        <v>0</v>
      </c>
      <c r="T55" s="65">
        <f t="shared" si="32"/>
        <v>0</v>
      </c>
      <c r="U55" s="65">
        <f t="shared" si="32"/>
        <v>0</v>
      </c>
      <c r="V55" s="65">
        <f t="shared" si="32"/>
        <v>0</v>
      </c>
      <c r="W55" s="65">
        <f t="shared" si="32"/>
        <v>0</v>
      </c>
      <c r="X55" s="65">
        <f t="shared" si="32"/>
        <v>0</v>
      </c>
      <c r="Y55" s="65">
        <f t="shared" si="32"/>
        <v>0</v>
      </c>
      <c r="Z55" s="65">
        <f t="shared" si="32"/>
        <v>0</v>
      </c>
      <c r="AA55" s="65">
        <f t="shared" si="32"/>
        <v>0</v>
      </c>
      <c r="AB55" s="65">
        <f t="shared" si="32"/>
        <v>0</v>
      </c>
      <c r="AC55" s="65">
        <f t="shared" si="32"/>
        <v>0</v>
      </c>
      <c r="AD55" s="65">
        <f t="shared" si="32"/>
        <v>0</v>
      </c>
      <c r="AE55" s="65">
        <f t="shared" si="32"/>
        <v>0</v>
      </c>
      <c r="AF55" s="65">
        <f t="shared" si="32"/>
        <v>0</v>
      </c>
      <c r="AG55" s="65">
        <f t="shared" si="32"/>
        <v>0</v>
      </c>
      <c r="AH55" s="65">
        <f t="shared" si="32"/>
        <v>0</v>
      </c>
      <c r="AI55" s="65">
        <f t="shared" si="32"/>
        <v>0</v>
      </c>
      <c r="AJ55" s="65">
        <f t="shared" si="32"/>
        <v>0</v>
      </c>
      <c r="AK55" s="65">
        <f t="shared" si="32"/>
        <v>0</v>
      </c>
      <c r="AL55" s="65">
        <f t="shared" si="32"/>
        <v>0</v>
      </c>
      <c r="AM55" s="65">
        <f t="shared" si="32"/>
        <v>0</v>
      </c>
      <c r="AN55" s="189"/>
    </row>
    <row r="56" spans="1:43" s="60" customFormat="1" ht="24.95" customHeight="1" thickBot="1" x14ac:dyDescent="0.3">
      <c r="A56" s="173"/>
      <c r="B56" s="157" t="s">
        <v>1077</v>
      </c>
      <c r="C56" s="158"/>
      <c r="D56" s="159">
        <f>D55</f>
        <v>0</v>
      </c>
      <c r="E56" s="159">
        <f t="shared" ref="E56:M56" si="33">D56+E55</f>
        <v>0</v>
      </c>
      <c r="F56" s="159">
        <f t="shared" si="33"/>
        <v>0</v>
      </c>
      <c r="G56" s="159">
        <f t="shared" si="33"/>
        <v>0</v>
      </c>
      <c r="H56" s="159">
        <f t="shared" si="33"/>
        <v>0</v>
      </c>
      <c r="I56" s="159">
        <f t="shared" si="33"/>
        <v>0</v>
      </c>
      <c r="J56" s="159">
        <f t="shared" si="33"/>
        <v>0</v>
      </c>
      <c r="K56" s="159">
        <f t="shared" si="33"/>
        <v>0</v>
      </c>
      <c r="L56" s="159">
        <f t="shared" si="33"/>
        <v>0</v>
      </c>
      <c r="M56" s="159">
        <f t="shared" si="33"/>
        <v>0</v>
      </c>
      <c r="N56" s="159">
        <f t="shared" ref="N56:Y56" si="34">M56+N55</f>
        <v>0</v>
      </c>
      <c r="O56" s="159">
        <f t="shared" si="34"/>
        <v>0</v>
      </c>
      <c r="P56" s="159">
        <f t="shared" si="34"/>
        <v>0</v>
      </c>
      <c r="Q56" s="159">
        <f t="shared" si="34"/>
        <v>0</v>
      </c>
      <c r="R56" s="159">
        <f t="shared" si="34"/>
        <v>0</v>
      </c>
      <c r="S56" s="159">
        <f t="shared" si="34"/>
        <v>0</v>
      </c>
      <c r="T56" s="159">
        <f t="shared" si="34"/>
        <v>0</v>
      </c>
      <c r="U56" s="159">
        <f t="shared" si="34"/>
        <v>0</v>
      </c>
      <c r="V56" s="159">
        <f t="shared" si="34"/>
        <v>0</v>
      </c>
      <c r="W56" s="159">
        <f t="shared" si="34"/>
        <v>0</v>
      </c>
      <c r="X56" s="159">
        <f t="shared" si="34"/>
        <v>0</v>
      </c>
      <c r="Y56" s="250">
        <f t="shared" si="34"/>
        <v>0</v>
      </c>
      <c r="Z56" s="242">
        <f>Y56+Z55</f>
        <v>0</v>
      </c>
      <c r="AA56" s="159">
        <f>Z56+AA55</f>
        <v>0</v>
      </c>
      <c r="AB56" s="159">
        <f t="shared" ref="AB56" si="35">AA56+AB55</f>
        <v>0</v>
      </c>
      <c r="AC56" s="159">
        <f t="shared" ref="AC56" si="36">AB56+AC55</f>
        <v>0</v>
      </c>
      <c r="AD56" s="159">
        <f t="shared" ref="AD56" si="37">AC56+AD55</f>
        <v>0</v>
      </c>
      <c r="AE56" s="159">
        <f t="shared" ref="AE56" si="38">AD56+AE55</f>
        <v>0</v>
      </c>
      <c r="AF56" s="159">
        <f t="shared" ref="AF56" si="39">AE56+AF55</f>
        <v>0</v>
      </c>
      <c r="AG56" s="159">
        <f t="shared" ref="AG56" si="40">AF56+AG55</f>
        <v>0</v>
      </c>
      <c r="AH56" s="159">
        <f t="shared" ref="AH56" si="41">AG56+AH55</f>
        <v>0</v>
      </c>
      <c r="AI56" s="159">
        <f t="shared" ref="AI56" si="42">AH56+AI55</f>
        <v>0</v>
      </c>
      <c r="AJ56" s="159">
        <f t="shared" ref="AJ56" si="43">AI56+AJ55</f>
        <v>0</v>
      </c>
      <c r="AK56" s="159">
        <f>AJ56+AK55+0.04</f>
        <v>0.04</v>
      </c>
      <c r="AL56" s="159">
        <f>AK56+AL55</f>
        <v>0.04</v>
      </c>
      <c r="AM56" s="182">
        <f>AL56+AM55</f>
        <v>0.04</v>
      </c>
      <c r="AN56" s="190"/>
      <c r="AO56" s="301"/>
    </row>
    <row r="57" spans="1:43" ht="18.75" thickTop="1" x14ac:dyDescent="0.25"/>
    <row r="58" spans="1:43" x14ac:dyDescent="0.25">
      <c r="P58" s="67"/>
      <c r="X58" s="67"/>
      <c r="Y58" s="67"/>
      <c r="AA58" s="68"/>
      <c r="AB58" s="68"/>
      <c r="AC58" s="68"/>
      <c r="AD58" s="68"/>
      <c r="AE58" s="68"/>
      <c r="AF58" s="68"/>
      <c r="AG58" s="68"/>
      <c r="AH58" s="68"/>
      <c r="AI58" s="68"/>
      <c r="AJ58" s="68"/>
      <c r="AK58" s="68"/>
      <c r="AL58" s="68"/>
      <c r="AM58" s="69"/>
      <c r="AN58" s="69"/>
    </row>
    <row r="59" spans="1:43" x14ac:dyDescent="0.25">
      <c r="C59" s="69"/>
      <c r="F59" s="66"/>
      <c r="G59" s="66"/>
      <c r="U59" s="67"/>
      <c r="W59" s="67"/>
      <c r="AA59" s="67"/>
      <c r="AB59" s="67"/>
      <c r="AC59" s="67"/>
      <c r="AD59" s="67"/>
      <c r="AE59" s="67"/>
      <c r="AF59" s="67"/>
      <c r="AG59" s="67"/>
      <c r="AH59" s="67"/>
      <c r="AI59" s="67"/>
      <c r="AJ59" s="67"/>
      <c r="AK59" s="67"/>
      <c r="AL59" s="67"/>
      <c r="AM59" s="69"/>
      <c r="AN59" s="69"/>
    </row>
    <row r="60" spans="1:43" x14ac:dyDescent="0.25">
      <c r="C60" s="69"/>
      <c r="D60" s="68"/>
      <c r="E60" s="68"/>
      <c r="F60" s="68"/>
      <c r="G60" s="68"/>
      <c r="H60" s="68"/>
      <c r="I60" s="68"/>
      <c r="J60" s="68"/>
      <c r="K60" s="68"/>
      <c r="L60" s="68"/>
      <c r="M60" s="68"/>
      <c r="N60" s="68"/>
      <c r="O60" s="68"/>
      <c r="P60" s="68"/>
      <c r="Q60" s="68"/>
      <c r="R60" s="68"/>
      <c r="S60" s="68"/>
      <c r="T60" s="68"/>
      <c r="U60" s="68"/>
      <c r="V60" s="68"/>
      <c r="W60" s="68"/>
      <c r="X60" s="68"/>
      <c r="Y60" s="68"/>
      <c r="Z60" s="68"/>
      <c r="AA60" s="68"/>
      <c r="AB60" s="68"/>
      <c r="AC60" s="68"/>
      <c r="AD60" s="68"/>
      <c r="AE60" s="68"/>
      <c r="AF60" s="68"/>
      <c r="AG60" s="68"/>
      <c r="AH60" s="68"/>
      <c r="AI60" s="68"/>
      <c r="AJ60" s="68"/>
      <c r="AK60" s="68"/>
      <c r="AL60" s="68"/>
      <c r="AM60" s="69"/>
      <c r="AN60" s="69"/>
    </row>
    <row r="61" spans="1:43" x14ac:dyDescent="0.25">
      <c r="C61" s="69"/>
      <c r="E61" s="68"/>
      <c r="U61" s="66"/>
      <c r="AM61" s="69"/>
      <c r="AN61" s="69"/>
    </row>
    <row r="62" spans="1:43" x14ac:dyDescent="0.25">
      <c r="C62" s="69"/>
      <c r="E62" s="47"/>
      <c r="AA62" s="69"/>
      <c r="AB62" s="69"/>
      <c r="AC62" s="69"/>
      <c r="AD62" s="69"/>
      <c r="AE62" s="69"/>
      <c r="AF62" s="69"/>
      <c r="AG62" s="69"/>
      <c r="AH62" s="69"/>
      <c r="AI62" s="69"/>
      <c r="AJ62" s="69"/>
      <c r="AK62" s="69"/>
      <c r="AL62" s="69"/>
      <c r="AM62" s="69"/>
      <c r="AN62" s="69"/>
    </row>
    <row r="63" spans="1:43" x14ac:dyDescent="0.25">
      <c r="C63" s="69"/>
      <c r="D63" s="40"/>
      <c r="E63" s="70"/>
      <c r="U63" s="68"/>
    </row>
    <row r="68" spans="3:4" x14ac:dyDescent="0.25">
      <c r="C68" s="69"/>
      <c r="D68" s="68"/>
    </row>
  </sheetData>
  <mergeCells count="72">
    <mergeCell ref="A5:A6"/>
    <mergeCell ref="B5:B6"/>
    <mergeCell ref="C5:C6"/>
    <mergeCell ref="A7:A8"/>
    <mergeCell ref="B7:B8"/>
    <mergeCell ref="C7:C8"/>
    <mergeCell ref="A9:A10"/>
    <mergeCell ref="B9:B10"/>
    <mergeCell ref="C9:C10"/>
    <mergeCell ref="A11:A12"/>
    <mergeCell ref="B11:B12"/>
    <mergeCell ref="C11:C12"/>
    <mergeCell ref="A13:A14"/>
    <mergeCell ref="B13:B14"/>
    <mergeCell ref="C13:C14"/>
    <mergeCell ref="A15:A16"/>
    <mergeCell ref="B15:B16"/>
    <mergeCell ref="C15:C16"/>
    <mergeCell ref="A17:A18"/>
    <mergeCell ref="B17:B18"/>
    <mergeCell ref="C17:C18"/>
    <mergeCell ref="A19:A20"/>
    <mergeCell ref="B19:B20"/>
    <mergeCell ref="C19:C20"/>
    <mergeCell ref="A21:A22"/>
    <mergeCell ref="B21:B22"/>
    <mergeCell ref="C21:C22"/>
    <mergeCell ref="A23:A24"/>
    <mergeCell ref="B23:B24"/>
    <mergeCell ref="C23:C24"/>
    <mergeCell ref="A25:A26"/>
    <mergeCell ref="B25:B26"/>
    <mergeCell ref="C25:C26"/>
    <mergeCell ref="A27:A28"/>
    <mergeCell ref="B27:B28"/>
    <mergeCell ref="C27:C28"/>
    <mergeCell ref="A29:A30"/>
    <mergeCell ref="B29:B30"/>
    <mergeCell ref="C29:C30"/>
    <mergeCell ref="A31:A32"/>
    <mergeCell ref="B31:B32"/>
    <mergeCell ref="C31:C32"/>
    <mergeCell ref="A33:A34"/>
    <mergeCell ref="B33:B34"/>
    <mergeCell ref="C33:C34"/>
    <mergeCell ref="A35:A36"/>
    <mergeCell ref="B35:B36"/>
    <mergeCell ref="C35:C36"/>
    <mergeCell ref="A37:A38"/>
    <mergeCell ref="B37:B38"/>
    <mergeCell ref="C37:C38"/>
    <mergeCell ref="A39:A40"/>
    <mergeCell ref="B39:B40"/>
    <mergeCell ref="C39:C40"/>
    <mergeCell ref="A54:A55"/>
    <mergeCell ref="A52:A53"/>
    <mergeCell ref="C52:C53"/>
    <mergeCell ref="A41:A42"/>
    <mergeCell ref="B41:B42"/>
    <mergeCell ref="C41:C42"/>
    <mergeCell ref="A45:A48"/>
    <mergeCell ref="A43:A44"/>
    <mergeCell ref="B43:B44"/>
    <mergeCell ref="C43:C44"/>
    <mergeCell ref="A49:A50"/>
    <mergeCell ref="C49:C50"/>
    <mergeCell ref="AN3:AN4"/>
    <mergeCell ref="C3:C4"/>
    <mergeCell ref="B3:B4"/>
    <mergeCell ref="A3:A4"/>
    <mergeCell ref="A1:Y2"/>
    <mergeCell ref="Z1:AN2"/>
  </mergeCells>
  <conditionalFormatting sqref="D6:AM6 D8:AM8 D10:AM10 D12:AM12 D14:AM14 D16:AM16 D18:AM18 D20:AM20 D22:AM22 D24:AM24 D26:AM26 D28:AM28 D30:AM30 D32:AM32 D34:AM34 D36:AM36 D38:AM38 D40:AM40 D42:AM42 D44:AM44 D53:AM53">
    <cfRule type="cellIs" dxfId="1" priority="57" stopIfTrue="1" operator="greaterThan">
      <formula>0</formula>
    </cfRule>
  </conditionalFormatting>
  <conditionalFormatting sqref="D50:AM50">
    <cfRule type="cellIs" dxfId="0" priority="1" stopIfTrue="1" operator="greaterThan">
      <formula>0</formula>
    </cfRule>
  </conditionalFormatting>
  <printOptions horizontalCentered="1" verticalCentered="1"/>
  <pageMargins left="0.25" right="0.25" top="0.75" bottom="0.75" header="0.3" footer="0.3"/>
  <pageSetup paperSize="9" scale="24" orientation="landscape" horizontalDpi="4294967294" verticalDpi="429496729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5</vt:i4>
      </vt:variant>
    </vt:vector>
  </HeadingPairs>
  <TitlesOfParts>
    <vt:vector size="8" baseType="lpstr">
      <vt:lpstr>PLANILHA ANÁLITICA</vt:lpstr>
      <vt:lpstr>RESUMO</vt:lpstr>
      <vt:lpstr>cronograma físico-financeiro</vt:lpstr>
      <vt:lpstr>'cronograma físico-financeiro'!Area_de_impressao</vt:lpstr>
      <vt:lpstr>'PLANILHA ANÁLITICA'!Area_de_impressao</vt:lpstr>
      <vt:lpstr>RESUMO!Area_de_impressao</vt:lpstr>
      <vt:lpstr>'cronograma físico-financeiro'!Titulos_de_impressao</vt:lpstr>
      <vt:lpstr>'PLANILHA ANÁLITICA'!Titulos_de_impressao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Geraldo Aniceto Vaz Filho</cp:lastModifiedBy>
  <cp:lastPrinted>2023-06-23T19:42:47Z</cp:lastPrinted>
  <dcterms:created xsi:type="dcterms:W3CDTF">2023-03-18T10:53:28Z</dcterms:created>
  <dcterms:modified xsi:type="dcterms:W3CDTF">2023-11-22T18:23:21Z</dcterms:modified>
</cp:coreProperties>
</file>