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040" activeTab="2"/>
  </bookViews>
  <sheets>
    <sheet name="Planilha" sheetId="2" r:id="rId1"/>
    <sheet name="Resumo" sheetId="3" r:id="rId2"/>
    <sheet name="Cronograma" sheetId="4" r:id="rId3"/>
  </sheets>
  <externalReferences>
    <externalReference r:id="rId4"/>
    <externalReference r:id="rId5"/>
  </externalReferences>
  <definedNames>
    <definedName name="_xlnm.Print_Area" localSheetId="2">Cronograma!$A$1:$BA$62</definedName>
    <definedName name="_xlnm.Print_Area" localSheetId="0">Planilha!$A$1:$G$1134</definedName>
    <definedName name="_xlnm.Print_Area" localSheetId="1">Resumo!$A$1:$E$41</definedName>
    <definedName name="_xlnm.Print_Titles" localSheetId="0">Planilha!$1:$9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1" i="4" l="1"/>
  <c r="BA56" i="4"/>
  <c r="BA55" i="4"/>
  <c r="AZ35" i="4"/>
  <c r="AM62" i="4"/>
  <c r="E869" i="2" l="1"/>
  <c r="C13" i="3"/>
  <c r="BA57" i="4" l="1"/>
  <c r="BA52" i="4"/>
  <c r="C37" i="3" l="1"/>
  <c r="A37" i="3"/>
  <c r="D1123" i="2" l="1"/>
  <c r="D1122" i="2"/>
  <c r="D1121" i="2"/>
  <c r="E1120" i="2"/>
  <c r="D1120" i="2"/>
  <c r="D1119" i="2"/>
  <c r="D1118" i="2"/>
  <c r="D1117" i="2"/>
  <c r="D1116" i="2"/>
  <c r="E1112" i="2"/>
  <c r="D1110" i="2"/>
  <c r="D1109" i="2"/>
  <c r="E1108" i="2"/>
  <c r="D1108" i="2"/>
  <c r="E1107" i="2"/>
  <c r="D1107" i="2"/>
  <c r="D1106" i="2"/>
  <c r="D1105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E1072" i="2"/>
  <c r="D1071" i="2"/>
  <c r="D1070" i="2"/>
  <c r="D1069" i="2"/>
  <c r="D1068" i="2"/>
  <c r="D1067" i="2"/>
  <c r="D1066" i="2"/>
  <c r="D1065" i="2"/>
  <c r="D1064" i="2"/>
  <c r="D1063" i="2"/>
  <c r="D1062" i="2"/>
  <c r="D1061" i="2"/>
  <c r="D1059" i="2"/>
  <c r="E1058" i="2"/>
  <c r="D1058" i="2"/>
  <c r="D1057" i="2"/>
  <c r="D1056" i="2"/>
  <c r="D1055" i="2"/>
  <c r="D1054" i="2"/>
  <c r="D1053" i="2"/>
  <c r="D1052" i="2"/>
  <c r="D1051" i="2"/>
  <c r="D1050" i="2"/>
  <c r="D1049" i="2"/>
  <c r="D1047" i="2"/>
  <c r="D1046" i="2"/>
  <c r="D1044" i="2"/>
  <c r="D1043" i="2"/>
  <c r="D1042" i="2"/>
  <c r="D1041" i="2"/>
  <c r="D1040" i="2"/>
  <c r="D1039" i="2"/>
  <c r="D1038" i="2"/>
  <c r="D1037" i="2"/>
  <c r="D1036" i="2"/>
  <c r="D1033" i="2"/>
  <c r="D1032" i="2"/>
  <c r="D1031" i="2"/>
  <c r="D1030" i="2"/>
  <c r="D1029" i="2"/>
  <c r="D1027" i="2"/>
  <c r="D1026" i="2"/>
  <c r="D1021" i="2"/>
  <c r="D1020" i="2"/>
  <c r="D1018" i="2"/>
  <c r="D1017" i="2"/>
  <c r="D1016" i="2"/>
  <c r="D1014" i="2"/>
  <c r="D1013" i="2"/>
  <c r="D1011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E990" i="2"/>
  <c r="D990" i="2"/>
  <c r="D988" i="2"/>
  <c r="D985" i="2"/>
  <c r="D983" i="2"/>
  <c r="D982" i="2"/>
  <c r="D981" i="2"/>
  <c r="E980" i="2"/>
  <c r="D980" i="2"/>
  <c r="D978" i="2"/>
  <c r="D977" i="2"/>
  <c r="D976" i="2"/>
  <c r="E975" i="2"/>
  <c r="D975" i="2"/>
  <c r="D974" i="2"/>
  <c r="E973" i="2"/>
  <c r="D973" i="2"/>
  <c r="D972" i="2"/>
  <c r="E971" i="2"/>
  <c r="D971" i="2"/>
  <c r="D970" i="2"/>
  <c r="E969" i="2"/>
  <c r="E968" i="2"/>
  <c r="D967" i="2"/>
  <c r="D966" i="2"/>
  <c r="D965" i="2"/>
  <c r="E963" i="2"/>
  <c r="D963" i="2"/>
  <c r="D962" i="2"/>
  <c r="E961" i="2"/>
  <c r="D961" i="2"/>
  <c r="E960" i="2"/>
  <c r="D960" i="2"/>
  <c r="E959" i="2"/>
  <c r="D959" i="2"/>
  <c r="D958" i="2"/>
  <c r="D957" i="2"/>
  <c r="D956" i="2"/>
  <c r="D955" i="2"/>
  <c r="E954" i="2"/>
  <c r="D954" i="2"/>
  <c r="D952" i="2"/>
  <c r="E950" i="2"/>
  <c r="D949" i="2"/>
  <c r="D940" i="2"/>
  <c r="D939" i="2"/>
  <c r="D938" i="2"/>
  <c r="E937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E925" i="2"/>
  <c r="D925" i="2"/>
  <c r="D924" i="2"/>
  <c r="D923" i="2"/>
  <c r="D922" i="2"/>
  <c r="D921" i="2"/>
  <c r="D920" i="2"/>
  <c r="D919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E903" i="2"/>
  <c r="D903" i="2"/>
  <c r="D902" i="2"/>
  <c r="D901" i="2"/>
  <c r="E900" i="2"/>
  <c r="D900" i="2"/>
  <c r="D897" i="2"/>
  <c r="E896" i="2"/>
  <c r="D896" i="2"/>
  <c r="E895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2" i="2"/>
  <c r="D871" i="2"/>
  <c r="D870" i="2"/>
  <c r="D869" i="2"/>
  <c r="D868" i="2"/>
  <c r="D866" i="2"/>
  <c r="D865" i="2"/>
  <c r="D864" i="2"/>
  <c r="D863" i="2"/>
  <c r="D862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0" i="2"/>
  <c r="D819" i="2"/>
  <c r="D818" i="2"/>
  <c r="D817" i="2"/>
  <c r="D814" i="2"/>
  <c r="D813" i="2"/>
  <c r="D811" i="2"/>
  <c r="D810" i="2"/>
  <c r="D809" i="2"/>
  <c r="D808" i="2"/>
  <c r="D807" i="2"/>
  <c r="D806" i="2"/>
  <c r="D805" i="2"/>
  <c r="D804" i="2"/>
  <c r="D798" i="2"/>
  <c r="D797" i="2"/>
  <c r="D796" i="2"/>
  <c r="D795" i="2"/>
  <c r="D794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36" i="2"/>
  <c r="D635" i="2"/>
  <c r="D634" i="2"/>
  <c r="D633" i="2"/>
  <c r="D632" i="2"/>
  <c r="D631" i="2"/>
  <c r="D611" i="2"/>
  <c r="D610" i="2"/>
  <c r="D608" i="2"/>
  <c r="D607" i="2"/>
  <c r="D605" i="2"/>
  <c r="D603" i="2"/>
  <c r="D602" i="2"/>
  <c r="D601" i="2"/>
  <c r="D600" i="2"/>
  <c r="D599" i="2"/>
  <c r="D598" i="2"/>
  <c r="D597" i="2"/>
  <c r="D596" i="2"/>
  <c r="D594" i="2"/>
  <c r="D593" i="2"/>
  <c r="D591" i="2"/>
  <c r="D590" i="2"/>
  <c r="D585" i="2"/>
  <c r="D584" i="2"/>
  <c r="D583" i="2"/>
  <c r="D581" i="2"/>
  <c r="D580" i="2"/>
  <c r="D578" i="2"/>
  <c r="D576" i="2"/>
  <c r="D575" i="2"/>
  <c r="D568" i="2"/>
  <c r="D567" i="2"/>
  <c r="D566" i="2"/>
  <c r="D565" i="2"/>
  <c r="D564" i="2"/>
  <c r="D563" i="2"/>
  <c r="D562" i="2"/>
  <c r="D561" i="2"/>
  <c r="D560" i="2"/>
  <c r="D550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2" i="2"/>
  <c r="D481" i="2"/>
  <c r="D480" i="2"/>
  <c r="D479" i="2"/>
  <c r="D478" i="2"/>
  <c r="D477" i="2"/>
  <c r="D476" i="2"/>
  <c r="D475" i="2"/>
  <c r="D473" i="2"/>
  <c r="D472" i="2"/>
  <c r="D471" i="2"/>
  <c r="D470" i="2"/>
  <c r="D469" i="2"/>
  <c r="D468" i="2"/>
  <c r="D466" i="2"/>
  <c r="D465" i="2"/>
  <c r="D464" i="2"/>
  <c r="D463" i="2"/>
  <c r="D462" i="2"/>
  <c r="D461" i="2"/>
  <c r="D460" i="2"/>
  <c r="D459" i="2"/>
  <c r="D457" i="2"/>
  <c r="D456" i="2"/>
  <c r="D455" i="2"/>
  <c r="D39" i="4" l="1"/>
  <c r="E955" i="2"/>
  <c r="E952" i="2"/>
  <c r="D23" i="4" l="1"/>
  <c r="D7" i="4" l="1"/>
  <c r="F7" i="4" s="1"/>
  <c r="D33" i="4" l="1"/>
  <c r="D21" i="4"/>
  <c r="D17" i="4"/>
  <c r="D13" i="4"/>
  <c r="D11" i="4"/>
  <c r="D25" i="4"/>
  <c r="D15" i="4"/>
  <c r="D9" i="4"/>
  <c r="D624" i="2"/>
  <c r="B58" i="4" l="1"/>
  <c r="A58" i="4"/>
  <c r="D58" i="4"/>
  <c r="D59" i="4" l="1"/>
  <c r="AT58" i="4"/>
  <c r="AT59" i="4" s="1"/>
  <c r="AL58" i="4"/>
  <c r="AL59" i="4" s="1"/>
  <c r="AD58" i="4"/>
  <c r="AD59" i="4" s="1"/>
  <c r="V58" i="4"/>
  <c r="V59" i="4" s="1"/>
  <c r="N58" i="4"/>
  <c r="N59" i="4" s="1"/>
  <c r="F58" i="4"/>
  <c r="F59" i="4" s="1"/>
  <c r="AR58" i="4"/>
  <c r="AR59" i="4" s="1"/>
  <c r="AJ58" i="4"/>
  <c r="AJ59" i="4" s="1"/>
  <c r="T58" i="4"/>
  <c r="AZ58" i="4"/>
  <c r="AZ59" i="4" s="1"/>
  <c r="AB58" i="4"/>
  <c r="L58" i="4"/>
  <c r="L59" i="4" s="1"/>
  <c r="AX58" i="4"/>
  <c r="AX59" i="4" s="1"/>
  <c r="AP58" i="4"/>
  <c r="AP59" i="4" s="1"/>
  <c r="AH58" i="4"/>
  <c r="AH59" i="4" s="1"/>
  <c r="Z58" i="4"/>
  <c r="Z59" i="4" s="1"/>
  <c r="R58" i="4"/>
  <c r="R59" i="4" s="1"/>
  <c r="J58" i="4"/>
  <c r="J59" i="4" s="1"/>
  <c r="AV58" i="4"/>
  <c r="AV59" i="4" s="1"/>
  <c r="AN58" i="4"/>
  <c r="AN59" i="4" s="1"/>
  <c r="AF58" i="4"/>
  <c r="AF59" i="4" s="1"/>
  <c r="X58" i="4"/>
  <c r="X59" i="4" s="1"/>
  <c r="P58" i="4"/>
  <c r="P59" i="4" s="1"/>
  <c r="H58" i="4"/>
  <c r="H59" i="4" s="1"/>
  <c r="T59" i="4"/>
  <c r="BA50" i="4"/>
  <c r="BA48" i="4"/>
  <c r="BA46" i="4"/>
  <c r="BA44" i="4"/>
  <c r="BA42" i="4"/>
  <c r="BA40" i="4"/>
  <c r="BA38" i="4"/>
  <c r="BA36" i="4"/>
  <c r="BA34" i="4"/>
  <c r="BA32" i="4"/>
  <c r="BA30" i="4"/>
  <c r="BA28" i="4"/>
  <c r="BA26" i="4"/>
  <c r="BA24" i="4"/>
  <c r="BA22" i="4"/>
  <c r="BA20" i="4"/>
  <c r="BA18" i="4"/>
  <c r="BA16" i="4"/>
  <c r="BA14" i="4"/>
  <c r="BA12" i="4"/>
  <c r="BA10" i="4"/>
  <c r="BA8" i="4"/>
  <c r="BA6" i="4"/>
  <c r="A34" i="3"/>
  <c r="A53" i="4" s="1"/>
  <c r="A33" i="3"/>
  <c r="A51" i="4" s="1"/>
  <c r="A32" i="3"/>
  <c r="A49" i="4" s="1"/>
  <c r="A31" i="3"/>
  <c r="A47" i="4" s="1"/>
  <c r="A30" i="3"/>
  <c r="A45" i="4" s="1"/>
  <c r="A29" i="3"/>
  <c r="A43" i="4" s="1"/>
  <c r="A28" i="3"/>
  <c r="A41" i="4" s="1"/>
  <c r="A27" i="3"/>
  <c r="A39" i="4" s="1"/>
  <c r="A26" i="3"/>
  <c r="A37" i="4" s="1"/>
  <c r="A25" i="3"/>
  <c r="A35" i="4" s="1"/>
  <c r="A24" i="3"/>
  <c r="A33" i="4" s="1"/>
  <c r="A23" i="3"/>
  <c r="A31" i="4" s="1"/>
  <c r="A22" i="3"/>
  <c r="A29" i="4" s="1"/>
  <c r="A21" i="3"/>
  <c r="A27" i="4" s="1"/>
  <c r="A20" i="3"/>
  <c r="A25" i="4" s="1"/>
  <c r="A19" i="3"/>
  <c r="A23" i="4" s="1"/>
  <c r="A18" i="3"/>
  <c r="A21" i="4" s="1"/>
  <c r="A17" i="3"/>
  <c r="A19" i="4" s="1"/>
  <c r="A16" i="3"/>
  <c r="A17" i="4" s="1"/>
  <c r="A15" i="3"/>
  <c r="A15" i="4" s="1"/>
  <c r="A14" i="3"/>
  <c r="A13" i="4" s="1"/>
  <c r="A12" i="3"/>
  <c r="A9" i="4" s="1"/>
  <c r="A11" i="3"/>
  <c r="A7" i="4" s="1"/>
  <c r="C34" i="3"/>
  <c r="B53" i="4" s="1"/>
  <c r="C33" i="3"/>
  <c r="B51" i="4" s="1"/>
  <c r="C32" i="3"/>
  <c r="B49" i="4" s="1"/>
  <c r="C31" i="3"/>
  <c r="B47" i="4" s="1"/>
  <c r="C30" i="3"/>
  <c r="B45" i="4" s="1"/>
  <c r="C29" i="3"/>
  <c r="B43" i="4" s="1"/>
  <c r="C28" i="3"/>
  <c r="B41" i="4" s="1"/>
  <c r="C27" i="3"/>
  <c r="B39" i="4" s="1"/>
  <c r="C26" i="3"/>
  <c r="B37" i="4" s="1"/>
  <c r="C25" i="3"/>
  <c r="B35" i="4" s="1"/>
  <c r="C24" i="3"/>
  <c r="B33" i="4" s="1"/>
  <c r="C23" i="3"/>
  <c r="B31" i="4" s="1"/>
  <c r="C22" i="3"/>
  <c r="B29" i="4" s="1"/>
  <c r="C21" i="3"/>
  <c r="B27" i="4" s="1"/>
  <c r="C20" i="3"/>
  <c r="B25" i="4" s="1"/>
  <c r="C19" i="3"/>
  <c r="B23" i="4" s="1"/>
  <c r="C18" i="3"/>
  <c r="B21" i="4" s="1"/>
  <c r="C17" i="3"/>
  <c r="B19" i="4" s="1"/>
  <c r="C16" i="3"/>
  <c r="B17" i="4" s="1"/>
  <c r="C15" i="3"/>
  <c r="B15" i="4" s="1"/>
  <c r="C14" i="3"/>
  <c r="B13" i="4" s="1"/>
  <c r="B11" i="4"/>
  <c r="A13" i="3"/>
  <c r="A11" i="4" s="1"/>
  <c r="C12" i="3"/>
  <c r="B9" i="4" s="1"/>
  <c r="C11" i="3"/>
  <c r="B7" i="4" s="1"/>
  <c r="D628" i="2"/>
  <c r="D627" i="2"/>
  <c r="D621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07" i="2"/>
  <c r="D402" i="2"/>
  <c r="D401" i="2"/>
  <c r="D397" i="2"/>
  <c r="D390" i="2"/>
  <c r="D375" i="2"/>
  <c r="D374" i="2"/>
  <c r="D373" i="2"/>
  <c r="D365" i="2"/>
  <c r="D363" i="2"/>
  <c r="D362" i="2"/>
  <c r="D361" i="2"/>
  <c r="D360" i="2"/>
  <c r="D359" i="2"/>
  <c r="D347" i="2"/>
  <c r="D346" i="2"/>
  <c r="D343" i="2"/>
  <c r="D342" i="2"/>
  <c r="D324" i="2"/>
  <c r="D317" i="2"/>
  <c r="D315" i="2"/>
  <c r="D304" i="2"/>
  <c r="D303" i="2"/>
  <c r="D302" i="2"/>
  <c r="D301" i="2"/>
  <c r="D297" i="2"/>
  <c r="D296" i="2"/>
  <c r="D295" i="2"/>
  <c r="D294" i="2"/>
  <c r="D293" i="2"/>
  <c r="D292" i="2"/>
  <c r="D291" i="2"/>
  <c r="D290" i="2"/>
  <c r="D289" i="2"/>
  <c r="D286" i="2"/>
  <c r="D284" i="2"/>
  <c r="D279" i="2"/>
  <c r="D277" i="2"/>
  <c r="D275" i="2"/>
  <c r="D274" i="2"/>
  <c r="D269" i="2"/>
  <c r="D268" i="2"/>
  <c r="D266" i="2"/>
  <c r="D264" i="2"/>
  <c r="D263" i="2"/>
  <c r="D262" i="2"/>
  <c r="D258" i="2"/>
  <c r="D257" i="2"/>
  <c r="D253" i="2"/>
  <c r="D249" i="2"/>
  <c r="D248" i="2"/>
  <c r="D247" i="2"/>
  <c r="D246" i="2"/>
  <c r="D245" i="2"/>
  <c r="D244" i="2"/>
  <c r="D233" i="2"/>
  <c r="D232" i="2"/>
  <c r="D230" i="2"/>
  <c r="D227" i="2"/>
  <c r="D225" i="2"/>
  <c r="D224" i="2"/>
  <c r="D223" i="2"/>
  <c r="D222" i="2"/>
  <c r="D216" i="2"/>
  <c r="D213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80" i="2"/>
  <c r="D179" i="2"/>
  <c r="D177" i="2"/>
  <c r="D176" i="2"/>
  <c r="D175" i="2"/>
  <c r="D174" i="2"/>
  <c r="D169" i="2"/>
  <c r="D168" i="2"/>
  <c r="D167" i="2"/>
  <c r="D166" i="2"/>
  <c r="D165" i="2"/>
  <c r="D164" i="2"/>
  <c r="D163" i="2"/>
  <c r="D160" i="2"/>
  <c r="D157" i="2"/>
  <c r="D151" i="2"/>
  <c r="D150" i="2"/>
  <c r="D149" i="2"/>
  <c r="D142" i="2"/>
  <c r="D140" i="2"/>
  <c r="D138" i="2"/>
  <c r="D134" i="2"/>
  <c r="D133" i="2"/>
  <c r="D132" i="2"/>
  <c r="D130" i="2"/>
  <c r="D129" i="2"/>
  <c r="D127" i="2"/>
  <c r="E118" i="2"/>
  <c r="D117" i="2"/>
  <c r="D116" i="2"/>
  <c r="D115" i="2"/>
  <c r="D111" i="2"/>
  <c r="D110" i="2"/>
  <c r="D107" i="2"/>
  <c r="D101" i="2"/>
  <c r="D97" i="2"/>
  <c r="D96" i="2"/>
  <c r="D95" i="2"/>
  <c r="D94" i="2"/>
  <c r="D93" i="2"/>
  <c r="D92" i="2"/>
  <c r="D91" i="2"/>
  <c r="D89" i="2"/>
  <c r="D88" i="2"/>
  <c r="D45" i="2"/>
  <c r="D32" i="2"/>
  <c r="D31" i="2"/>
  <c r="D30" i="2"/>
  <c r="D29" i="2"/>
  <c r="D25" i="2"/>
  <c r="D24" i="2"/>
  <c r="D35" i="4" l="1"/>
  <c r="D53" i="4"/>
  <c r="AB59" i="4"/>
  <c r="BA58" i="4"/>
  <c r="BB58" i="4" s="1"/>
  <c r="AX33" i="4"/>
  <c r="AN35" i="4" l="1"/>
  <c r="D49" i="4"/>
  <c r="AB49" i="4" s="1"/>
  <c r="D37" i="4"/>
  <c r="H37" i="4" s="1"/>
  <c r="D19" i="4"/>
  <c r="J19" i="4" s="1"/>
  <c r="D45" i="4"/>
  <c r="J45" i="4" s="1"/>
  <c r="D31" i="4"/>
  <c r="X31" i="4" s="1"/>
  <c r="D29" i="4"/>
  <c r="P29" i="4" s="1"/>
  <c r="D51" i="4"/>
  <c r="H51" i="4" s="1"/>
  <c r="BA59" i="4"/>
  <c r="BB59" i="4" s="1"/>
  <c r="AP33" i="4"/>
  <c r="N33" i="4"/>
  <c r="J33" i="4"/>
  <c r="V33" i="4"/>
  <c r="AF33" i="4"/>
  <c r="AB33" i="4"/>
  <c r="X25" i="4"/>
  <c r="AN33" i="4"/>
  <c r="AJ33" i="4"/>
  <c r="AT33" i="4"/>
  <c r="L33" i="4"/>
  <c r="P33" i="4"/>
  <c r="AV33" i="4"/>
  <c r="AD33" i="4"/>
  <c r="AR33" i="4"/>
  <c r="Z33" i="4"/>
  <c r="R33" i="4"/>
  <c r="H33" i="4"/>
  <c r="AL9" i="4"/>
  <c r="R23" i="4"/>
  <c r="AF11" i="4"/>
  <c r="Z35" i="4"/>
  <c r="Z21" i="4"/>
  <c r="AL39" i="4"/>
  <c r="X15" i="4"/>
  <c r="AN17" i="4"/>
  <c r="AL33" i="4"/>
  <c r="F33" i="4"/>
  <c r="AZ33" i="4"/>
  <c r="T33" i="4"/>
  <c r="AH33" i="4"/>
  <c r="X33" i="4"/>
  <c r="D47" i="4" l="1"/>
  <c r="AV47" i="4" s="1"/>
  <c r="AH45" i="4"/>
  <c r="AR35" i="4"/>
  <c r="R49" i="4"/>
  <c r="T45" i="4"/>
  <c r="H49" i="4"/>
  <c r="AP9" i="4"/>
  <c r="AH9" i="4"/>
  <c r="H45" i="4"/>
  <c r="AF37" i="4"/>
  <c r="AJ35" i="4"/>
  <c r="AL29" i="4"/>
  <c r="AX45" i="4"/>
  <c r="Z15" i="4"/>
  <c r="AJ37" i="4"/>
  <c r="P17" i="4"/>
  <c r="AD45" i="4"/>
  <c r="AF31" i="4"/>
  <c r="AP21" i="4"/>
  <c r="AD15" i="4"/>
  <c r="T9" i="4"/>
  <c r="L19" i="4"/>
  <c r="AZ29" i="4"/>
  <c r="F11" i="4"/>
  <c r="X11" i="4"/>
  <c r="V21" i="4"/>
  <c r="AV21" i="4"/>
  <c r="H29" i="4"/>
  <c r="H23" i="4"/>
  <c r="Z37" i="4"/>
  <c r="V37" i="4"/>
  <c r="AX37" i="4"/>
  <c r="R15" i="4"/>
  <c r="V31" i="4"/>
  <c r="V35" i="4"/>
  <c r="AR37" i="4"/>
  <c r="L15" i="4"/>
  <c r="AZ37" i="4"/>
  <c r="AJ31" i="4"/>
  <c r="AT15" i="4"/>
  <c r="AF35" i="4"/>
  <c r="AP31" i="4"/>
  <c r="P37" i="4"/>
  <c r="F15" i="4"/>
  <c r="AF9" i="4"/>
  <c r="N9" i="4"/>
  <c r="AZ49" i="4"/>
  <c r="AH31" i="4"/>
  <c r="X39" i="4"/>
  <c r="F19" i="4"/>
  <c r="AV35" i="4"/>
  <c r="F35" i="4"/>
  <c r="P35" i="4"/>
  <c r="L35" i="4"/>
  <c r="AB31" i="4"/>
  <c r="F31" i="4"/>
  <c r="V49" i="4"/>
  <c r="AP37" i="4"/>
  <c r="AT17" i="4"/>
  <c r="AJ19" i="4"/>
  <c r="AH15" i="4"/>
  <c r="AJ9" i="4"/>
  <c r="V9" i="4"/>
  <c r="AX9" i="4"/>
  <c r="T37" i="4"/>
  <c r="AZ51" i="4"/>
  <c r="H31" i="4"/>
  <c r="T31" i="4"/>
  <c r="N15" i="4"/>
  <c r="AL31" i="4"/>
  <c r="N37" i="4"/>
  <c r="R35" i="4"/>
  <c r="X35" i="4"/>
  <c r="AV15" i="4"/>
  <c r="F9" i="4"/>
  <c r="AR31" i="4"/>
  <c r="L49" i="4"/>
  <c r="AV37" i="4"/>
  <c r="AN15" i="4"/>
  <c r="AJ15" i="4"/>
  <c r="R9" i="4"/>
  <c r="J9" i="4"/>
  <c r="P9" i="4"/>
  <c r="AT49" i="4"/>
  <c r="AR49" i="4"/>
  <c r="R31" i="4"/>
  <c r="AD31" i="4"/>
  <c r="AF29" i="4"/>
  <c r="AB19" i="4"/>
  <c r="AH39" i="4"/>
  <c r="AJ49" i="4"/>
  <c r="H35" i="4"/>
  <c r="AL35" i="4"/>
  <c r="AH35" i="4"/>
  <c r="AB25" i="4"/>
  <c r="AV19" i="4"/>
  <c r="V39" i="4"/>
  <c r="R25" i="4"/>
  <c r="Z49" i="4"/>
  <c r="AR29" i="4"/>
  <c r="N25" i="4"/>
  <c r="AH19" i="4"/>
  <c r="P21" i="4"/>
  <c r="AR9" i="4"/>
  <c r="X9" i="4"/>
  <c r="AV9" i="4"/>
  <c r="AX29" i="4"/>
  <c r="L39" i="4"/>
  <c r="X49" i="4"/>
  <c r="X51" i="4"/>
  <c r="T39" i="4"/>
  <c r="AD29" i="4"/>
  <c r="AP51" i="4"/>
  <c r="AR51" i="4"/>
  <c r="AZ19" i="4"/>
  <c r="AN19" i="4"/>
  <c r="AT19" i="4"/>
  <c r="R19" i="4"/>
  <c r="AT31" i="4"/>
  <c r="AZ31" i="4"/>
  <c r="Z31" i="4"/>
  <c r="AV31" i="4"/>
  <c r="AL51" i="4"/>
  <c r="AN51" i="4"/>
  <c r="AF51" i="4"/>
  <c r="AB15" i="4"/>
  <c r="L31" i="4"/>
  <c r="AX35" i="4"/>
  <c r="N35" i="4"/>
  <c r="AP35" i="4"/>
  <c r="J35" i="4"/>
  <c r="T19" i="4"/>
  <c r="AR19" i="4"/>
  <c r="P19" i="4"/>
  <c r="AF19" i="4"/>
  <c r="V19" i="4"/>
  <c r="N51" i="4"/>
  <c r="AV51" i="4"/>
  <c r="AH51" i="4"/>
  <c r="H19" i="4"/>
  <c r="N19" i="4"/>
  <c r="J51" i="4"/>
  <c r="L51" i="4"/>
  <c r="X19" i="4"/>
  <c r="Z19" i="4"/>
  <c r="AX19" i="4"/>
  <c r="Z11" i="4"/>
  <c r="J31" i="4"/>
  <c r="AX51" i="4"/>
  <c r="N31" i="4"/>
  <c r="AX31" i="4"/>
  <c r="AN31" i="4"/>
  <c r="P31" i="4"/>
  <c r="AT37" i="4"/>
  <c r="AB51" i="4"/>
  <c r="F51" i="4"/>
  <c r="AL19" i="4"/>
  <c r="T35" i="4"/>
  <c r="AT35" i="4"/>
  <c r="AD35" i="4"/>
  <c r="AB35" i="4"/>
  <c r="AN49" i="4"/>
  <c r="L29" i="4"/>
  <c r="F29" i="4"/>
  <c r="T49" i="4"/>
  <c r="AF21" i="4"/>
  <c r="AT21" i="4"/>
  <c r="AD9" i="4"/>
  <c r="AB9" i="4"/>
  <c r="L9" i="4"/>
  <c r="AT9" i="4"/>
  <c r="AP29" i="4"/>
  <c r="AX49" i="4"/>
  <c r="N49" i="4"/>
  <c r="AD21" i="4"/>
  <c r="R51" i="4"/>
  <c r="T51" i="4"/>
  <c r="AH29" i="4"/>
  <c r="R29" i="4"/>
  <c r="AN29" i="4"/>
  <c r="AP19" i="4"/>
  <c r="AD19" i="4"/>
  <c r="AL49" i="4"/>
  <c r="Z51" i="4"/>
  <c r="AD51" i="4"/>
  <c r="P51" i="4"/>
  <c r="AF39" i="4"/>
  <c r="AV29" i="4"/>
  <c r="AH49" i="4"/>
  <c r="AJ21" i="4"/>
  <c r="AZ21" i="4"/>
  <c r="N29" i="4"/>
  <c r="Z29" i="4"/>
  <c r="J29" i="4"/>
  <c r="AP49" i="4"/>
  <c r="F49" i="4"/>
  <c r="AV49" i="4"/>
  <c r="AJ29" i="4"/>
  <c r="AF49" i="4"/>
  <c r="T29" i="4"/>
  <c r="AT29" i="4"/>
  <c r="X29" i="4"/>
  <c r="AX21" i="4"/>
  <c r="H9" i="4"/>
  <c r="Z9" i="4"/>
  <c r="J49" i="4"/>
  <c r="AB29" i="4"/>
  <c r="V29" i="4"/>
  <c r="AZ9" i="4"/>
  <c r="P49" i="4"/>
  <c r="N21" i="4"/>
  <c r="BA33" i="4"/>
  <c r="BB33" i="4" s="1"/>
  <c r="Z17" i="4"/>
  <c r="N17" i="4"/>
  <c r="AR17" i="4"/>
  <c r="R39" i="4"/>
  <c r="H39" i="4"/>
  <c r="AD39" i="4"/>
  <c r="AR39" i="4"/>
  <c r="V17" i="4"/>
  <c r="AP39" i="4"/>
  <c r="AL17" i="4"/>
  <c r="AR25" i="4"/>
  <c r="N39" i="4"/>
  <c r="AX39" i="4"/>
  <c r="AN39" i="4"/>
  <c r="P39" i="4"/>
  <c r="AZ39" i="4"/>
  <c r="AV25" i="4"/>
  <c r="H17" i="4"/>
  <c r="F39" i="4"/>
  <c r="F17" i="4"/>
  <c r="J39" i="4"/>
  <c r="J17" i="4"/>
  <c r="AD25" i="4"/>
  <c r="AT39" i="4"/>
  <c r="AJ39" i="4"/>
  <c r="Z39" i="4"/>
  <c r="AV39" i="4"/>
  <c r="H25" i="4"/>
  <c r="T17" i="4"/>
  <c r="AB39" i="4"/>
  <c r="AT11" i="4"/>
  <c r="AX11" i="4"/>
  <c r="AN11" i="4"/>
  <c r="AD11" i="4"/>
  <c r="T11" i="4"/>
  <c r="AV11" i="4"/>
  <c r="AJ11" i="4"/>
  <c r="AP11" i="4"/>
  <c r="J11" i="4"/>
  <c r="P11" i="4"/>
  <c r="AR11" i="4"/>
  <c r="R11" i="4"/>
  <c r="AL11" i="4"/>
  <c r="H11" i="4"/>
  <c r="N11" i="4"/>
  <c r="AH11" i="4"/>
  <c r="AZ11" i="4"/>
  <c r="AH23" i="4"/>
  <c r="Z23" i="4"/>
  <c r="AD23" i="4"/>
  <c r="T23" i="4"/>
  <c r="J23" i="4"/>
  <c r="F23" i="4"/>
  <c r="AN23" i="4"/>
  <c r="AL23" i="4"/>
  <c r="AT23" i="4"/>
  <c r="V23" i="4"/>
  <c r="AF23" i="4"/>
  <c r="AP23" i="4"/>
  <c r="AZ23" i="4"/>
  <c r="P23" i="4"/>
  <c r="L23" i="4"/>
  <c r="AV23" i="4"/>
  <c r="AX23" i="4"/>
  <c r="X23" i="4"/>
  <c r="AB23" i="4"/>
  <c r="AP45" i="4"/>
  <c r="F45" i="4"/>
  <c r="P45" i="4"/>
  <c r="Z45" i="4"/>
  <c r="AZ45" i="4"/>
  <c r="AT45" i="4"/>
  <c r="X45" i="4"/>
  <c r="AV45" i="4"/>
  <c r="L45" i="4"/>
  <c r="V45" i="4"/>
  <c r="AF45" i="4"/>
  <c r="AR45" i="4"/>
  <c r="AJ45" i="4"/>
  <c r="N45" i="4"/>
  <c r="AN45" i="4"/>
  <c r="AR23" i="4"/>
  <c r="L11" i="4"/>
  <c r="AJ23" i="4"/>
  <c r="AB11" i="4"/>
  <c r="AL45" i="4"/>
  <c r="R45" i="4"/>
  <c r="AB45" i="4"/>
  <c r="V11" i="4"/>
  <c r="N23" i="4"/>
  <c r="AP25" i="4"/>
  <c r="AX25" i="4"/>
  <c r="AF25" i="4"/>
  <c r="F25" i="4"/>
  <c r="T25" i="4"/>
  <c r="AH25" i="4"/>
  <c r="AT25" i="4"/>
  <c r="Z25" i="4"/>
  <c r="AL25" i="4"/>
  <c r="AZ25" i="4"/>
  <c r="L25" i="4"/>
  <c r="J25" i="4"/>
  <c r="P25" i="4"/>
  <c r="AN25" i="4"/>
  <c r="V25" i="4"/>
  <c r="AJ25" i="4"/>
  <c r="AB17" i="4"/>
  <c r="AR21" i="4"/>
  <c r="L37" i="4"/>
  <c r="X37" i="4"/>
  <c r="AN37" i="4"/>
  <c r="L17" i="4"/>
  <c r="X17" i="4"/>
  <c r="AV17" i="4"/>
  <c r="AX17" i="4"/>
  <c r="T15" i="4"/>
  <c r="AR15" i="4"/>
  <c r="AF15" i="4"/>
  <c r="H15" i="4"/>
  <c r="H21" i="4"/>
  <c r="AN21" i="4"/>
  <c r="AH17" i="4"/>
  <c r="T21" i="4"/>
  <c r="AD37" i="4"/>
  <c r="AL21" i="4"/>
  <c r="AL37" i="4"/>
  <c r="V51" i="4"/>
  <c r="AT51" i="4"/>
  <c r="AN9" i="4"/>
  <c r="R17" i="4"/>
  <c r="AD49" i="4"/>
  <c r="AJ51" i="4"/>
  <c r="AR7" i="4"/>
  <c r="L21" i="4"/>
  <c r="R37" i="4"/>
  <c r="AH37" i="4"/>
  <c r="J37" i="4"/>
  <c r="AF17" i="4"/>
  <c r="AZ17" i="4"/>
  <c r="AJ17" i="4"/>
  <c r="AD17" i="4"/>
  <c r="AZ15" i="4"/>
  <c r="P15" i="4"/>
  <c r="J15" i="4"/>
  <c r="AX15" i="4"/>
  <c r="J21" i="4"/>
  <c r="X21" i="4"/>
  <c r="R21" i="4"/>
  <c r="AL15" i="4"/>
  <c r="AP17" i="4"/>
  <c r="AB21" i="4"/>
  <c r="AB37" i="4"/>
  <c r="F21" i="4"/>
  <c r="F37" i="4"/>
  <c r="AH21" i="4"/>
  <c r="AP15" i="4"/>
  <c r="V15" i="4"/>
  <c r="AD47" i="4" l="1"/>
  <c r="AL47" i="4"/>
  <c r="AZ47" i="4"/>
  <c r="AF47" i="4"/>
  <c r="AP47" i="4"/>
  <c r="P47" i="4"/>
  <c r="AB47" i="4"/>
  <c r="R47" i="4"/>
  <c r="F47" i="4"/>
  <c r="L47" i="4"/>
  <c r="J47" i="4"/>
  <c r="AN47" i="4"/>
  <c r="AX47" i="4"/>
  <c r="X47" i="4"/>
  <c r="T47" i="4"/>
  <c r="Z47" i="4"/>
  <c r="N47" i="4"/>
  <c r="V47" i="4"/>
  <c r="H47" i="4"/>
  <c r="AR47" i="4"/>
  <c r="AH47" i="4"/>
  <c r="AJ47" i="4"/>
  <c r="AT47" i="4"/>
  <c r="D27" i="4"/>
  <c r="F27" i="4" s="1"/>
  <c r="BA19" i="4"/>
  <c r="BB19" i="4" s="1"/>
  <c r="BA31" i="4"/>
  <c r="BB31" i="4" s="1"/>
  <c r="BA9" i="4"/>
  <c r="BA35" i="4"/>
  <c r="BB35" i="4" s="1"/>
  <c r="BA51" i="4"/>
  <c r="BB51" i="4" s="1"/>
  <c r="BA21" i="4"/>
  <c r="BB21" i="4" s="1"/>
  <c r="BA29" i="4"/>
  <c r="BB29" i="4" s="1"/>
  <c r="BA49" i="4"/>
  <c r="BB49" i="4" s="1"/>
  <c r="N7" i="4"/>
  <c r="AB7" i="4"/>
  <c r="BA17" i="4"/>
  <c r="BB17" i="4" s="1"/>
  <c r="BA39" i="4"/>
  <c r="BB39" i="4" s="1"/>
  <c r="BA37" i="4"/>
  <c r="BB37" i="4" s="1"/>
  <c r="BA23" i="4"/>
  <c r="BB23" i="4" s="1"/>
  <c r="AX7" i="4"/>
  <c r="BA45" i="4"/>
  <c r="BB45" i="4" s="1"/>
  <c r="BA11" i="4"/>
  <c r="BB11" i="4" s="1"/>
  <c r="BA15" i="4"/>
  <c r="BB15" i="4" s="1"/>
  <c r="BA25" i="4"/>
  <c r="BB25" i="4" s="1"/>
  <c r="T7" i="4"/>
  <c r="AN7" i="4"/>
  <c r="Z7" i="4"/>
  <c r="AL7" i="4"/>
  <c r="AT7" i="4"/>
  <c r="X7" i="4"/>
  <c r="AP7" i="4"/>
  <c r="R7" i="4"/>
  <c r="J7" i="4"/>
  <c r="AZ7" i="4"/>
  <c r="AH7" i="4"/>
  <c r="AJ7" i="4"/>
  <c r="AD7" i="4"/>
  <c r="L7" i="4"/>
  <c r="AV7" i="4"/>
  <c r="AF7" i="4"/>
  <c r="V7" i="4"/>
  <c r="P7" i="4"/>
  <c r="H7" i="4"/>
  <c r="BB9" i="4" l="1"/>
  <c r="N27" i="4"/>
  <c r="AV27" i="4"/>
  <c r="AT27" i="4"/>
  <c r="AJ27" i="4"/>
  <c r="AL27" i="4"/>
  <c r="J27" i="4"/>
  <c r="T27" i="4"/>
  <c r="H27" i="4"/>
  <c r="AR27" i="4"/>
  <c r="R27" i="4"/>
  <c r="AX27" i="4"/>
  <c r="L27" i="4"/>
  <c r="AH27" i="4"/>
  <c r="BA47" i="4"/>
  <c r="BB47" i="4" s="1"/>
  <c r="AB27" i="4"/>
  <c r="P27" i="4"/>
  <c r="X27" i="4"/>
  <c r="Z27" i="4"/>
  <c r="AD27" i="4"/>
  <c r="AF27" i="4"/>
  <c r="V27" i="4"/>
  <c r="AZ27" i="4"/>
  <c r="AP27" i="4"/>
  <c r="AN27" i="4"/>
  <c r="BA7" i="4"/>
  <c r="BB7" i="4" s="1"/>
  <c r="L13" i="4"/>
  <c r="BA27" i="4" l="1"/>
  <c r="BB27" i="4" s="1"/>
  <c r="AD53" i="4"/>
  <c r="AN53" i="4"/>
  <c r="AT53" i="4"/>
  <c r="F53" i="4"/>
  <c r="L53" i="4"/>
  <c r="N53" i="4"/>
  <c r="T53" i="4"/>
  <c r="AB53" i="4"/>
  <c r="F13" i="4"/>
  <c r="AP13" i="4"/>
  <c r="AN13" i="4"/>
  <c r="AT13" i="4"/>
  <c r="AB13" i="4"/>
  <c r="J13" i="4"/>
  <c r="AH53" i="4"/>
  <c r="AJ53" i="4"/>
  <c r="AX53" i="4"/>
  <c r="H53" i="4"/>
  <c r="R53" i="4"/>
  <c r="X53" i="4"/>
  <c r="Z13" i="4"/>
  <c r="AF13" i="4"/>
  <c r="T13" i="4"/>
  <c r="AD13" i="4"/>
  <c r="AJ13" i="4"/>
  <c r="AF53" i="4"/>
  <c r="AL53" i="4"/>
  <c r="AV53" i="4"/>
  <c r="AZ53" i="4"/>
  <c r="AR13" i="4"/>
  <c r="R13" i="4"/>
  <c r="P13" i="4"/>
  <c r="H13" i="4"/>
  <c r="AL13" i="4"/>
  <c r="AV13" i="4"/>
  <c r="V53" i="4"/>
  <c r="J53" i="4"/>
  <c r="P53" i="4"/>
  <c r="Z53" i="4"/>
  <c r="AP53" i="4"/>
  <c r="AR53" i="4"/>
  <c r="AZ13" i="4"/>
  <c r="AH13" i="4"/>
  <c r="X13" i="4"/>
  <c r="AX13" i="4"/>
  <c r="V13" i="4"/>
  <c r="N13" i="4"/>
  <c r="BA13" i="4" l="1"/>
  <c r="BB13" i="4" s="1"/>
  <c r="BA53" i="4"/>
  <c r="BB53" i="4" l="1"/>
  <c r="D43" i="4" l="1"/>
  <c r="D41" i="4" l="1"/>
  <c r="C55" i="4" s="1"/>
  <c r="C56" i="4" s="1"/>
  <c r="C61" i="4" s="1"/>
  <c r="AT43" i="4"/>
  <c r="AF43" i="4"/>
  <c r="V43" i="4"/>
  <c r="AB43" i="4"/>
  <c r="R43" i="4"/>
  <c r="N43" i="4"/>
  <c r="AP43" i="4"/>
  <c r="X43" i="4"/>
  <c r="AZ43" i="4"/>
  <c r="AN43" i="4"/>
  <c r="T43" i="4"/>
  <c r="H43" i="4"/>
  <c r="AR43" i="4"/>
  <c r="AL43" i="4"/>
  <c r="AH43" i="4"/>
  <c r="AD43" i="4"/>
  <c r="AV43" i="4"/>
  <c r="AJ43" i="4"/>
  <c r="J43" i="4"/>
  <c r="F43" i="4"/>
  <c r="L43" i="4"/>
  <c r="AX43" i="4"/>
  <c r="Z43" i="4"/>
  <c r="P43" i="4"/>
  <c r="BA43" i="4" l="1"/>
  <c r="H35" i="3"/>
  <c r="J41" i="4"/>
  <c r="J55" i="4" s="1"/>
  <c r="J56" i="4" s="1"/>
  <c r="J61" i="4" s="1"/>
  <c r="T41" i="4"/>
  <c r="T55" i="4" s="1"/>
  <c r="T56" i="4" s="1"/>
  <c r="T61" i="4" s="1"/>
  <c r="L41" i="4"/>
  <c r="L55" i="4" s="1"/>
  <c r="L56" i="4" s="1"/>
  <c r="L61" i="4" s="1"/>
  <c r="AL41" i="4"/>
  <c r="AL55" i="4" s="1"/>
  <c r="AL56" i="4" s="1"/>
  <c r="AL61" i="4" s="1"/>
  <c r="N41" i="4"/>
  <c r="N55" i="4" s="1"/>
  <c r="N56" i="4" s="1"/>
  <c r="N61" i="4" s="1"/>
  <c r="AH41" i="4"/>
  <c r="AH55" i="4" s="1"/>
  <c r="AH56" i="4" s="1"/>
  <c r="AH61" i="4" s="1"/>
  <c r="AT41" i="4"/>
  <c r="AT55" i="4" s="1"/>
  <c r="AT56" i="4" s="1"/>
  <c r="AT61" i="4" s="1"/>
  <c r="X41" i="4"/>
  <c r="X55" i="4" s="1"/>
  <c r="X56" i="4" s="1"/>
  <c r="X61" i="4" s="1"/>
  <c r="AJ41" i="4"/>
  <c r="AJ55" i="4" s="1"/>
  <c r="AJ56" i="4" s="1"/>
  <c r="AJ61" i="4" s="1"/>
  <c r="P41" i="4"/>
  <c r="P55" i="4" s="1"/>
  <c r="P56" i="4" s="1"/>
  <c r="P61" i="4" s="1"/>
  <c r="AF41" i="4"/>
  <c r="AF55" i="4" s="1"/>
  <c r="AF56" i="4" s="1"/>
  <c r="AF61" i="4" s="1"/>
  <c r="F41" i="4"/>
  <c r="F55" i="4" s="1"/>
  <c r="F56" i="4" s="1"/>
  <c r="AZ41" i="4"/>
  <c r="AZ55" i="4" s="1"/>
  <c r="AZ56" i="4" s="1"/>
  <c r="AZ61" i="4" s="1"/>
  <c r="R41" i="4"/>
  <c r="R55" i="4" s="1"/>
  <c r="R56" i="4" s="1"/>
  <c r="R61" i="4" s="1"/>
  <c r="Z41" i="4"/>
  <c r="Z55" i="4" s="1"/>
  <c r="Z56" i="4" s="1"/>
  <c r="Z61" i="4" s="1"/>
  <c r="AV41" i="4"/>
  <c r="AV55" i="4" s="1"/>
  <c r="AV56" i="4" s="1"/>
  <c r="AV61" i="4" s="1"/>
  <c r="AR41" i="4"/>
  <c r="AR55" i="4" s="1"/>
  <c r="AR56" i="4" s="1"/>
  <c r="AR61" i="4" s="1"/>
  <c r="AP41" i="4"/>
  <c r="AP55" i="4" s="1"/>
  <c r="AP56" i="4" s="1"/>
  <c r="AP61" i="4" s="1"/>
  <c r="AX41" i="4"/>
  <c r="AX55" i="4" s="1"/>
  <c r="AX56" i="4" s="1"/>
  <c r="AX61" i="4" s="1"/>
  <c r="H41" i="4"/>
  <c r="H55" i="4" s="1"/>
  <c r="H56" i="4" s="1"/>
  <c r="H61" i="4" s="1"/>
  <c r="V41" i="4"/>
  <c r="V55" i="4" s="1"/>
  <c r="V56" i="4" s="1"/>
  <c r="V61" i="4" s="1"/>
  <c r="AB41" i="4"/>
  <c r="AB55" i="4" s="1"/>
  <c r="AB56" i="4" s="1"/>
  <c r="AB61" i="4" s="1"/>
  <c r="AN41" i="4"/>
  <c r="AN55" i="4" s="1"/>
  <c r="AN56" i="4" s="1"/>
  <c r="AN61" i="4" s="1"/>
  <c r="AD41" i="4"/>
  <c r="AD55" i="4" s="1"/>
  <c r="AD56" i="4" s="1"/>
  <c r="AD61" i="4" s="1"/>
  <c r="BB56" i="4" l="1"/>
  <c r="F61" i="4"/>
  <c r="BB43" i="4"/>
  <c r="BA41" i="4"/>
  <c r="BB41" i="4" s="1"/>
  <c r="BB55" i="4" l="1"/>
  <c r="BB61" i="4"/>
  <c r="E62" i="4"/>
  <c r="G62" i="4" s="1"/>
  <c r="I62" i="4" s="1"/>
  <c r="K62" i="4" s="1"/>
  <c r="M62" i="4" s="1"/>
  <c r="O62" i="4" s="1"/>
  <c r="Q62" i="4" l="1"/>
  <c r="S62" i="4" s="1"/>
  <c r="U62" i="4" s="1"/>
  <c r="W62" i="4" s="1"/>
  <c r="Y62" i="4" s="1"/>
  <c r="AA62" i="4" s="1"/>
  <c r="AC62" i="4" s="1"/>
  <c r="AE62" i="4" s="1"/>
  <c r="AG62" i="4" s="1"/>
  <c r="AI62" i="4" s="1"/>
  <c r="AK62" i="4" s="1"/>
  <c r="AO62" i="4" s="1"/>
  <c r="AQ62" i="4" s="1"/>
  <c r="AS62" i="4" s="1"/>
  <c r="AU62" i="4" s="1"/>
  <c r="AW62" i="4" s="1"/>
  <c r="AY62" i="4" s="1"/>
  <c r="BB62" i="4" l="1"/>
  <c r="BA64" i="4" l="1"/>
</calcChain>
</file>

<file path=xl/sharedStrings.xml><?xml version="1.0" encoding="utf-8"?>
<sst xmlns="http://schemas.openxmlformats.org/spreadsheetml/2006/main" count="4346" uniqueCount="2692">
  <si>
    <t>ITEM</t>
  </si>
  <si>
    <t>CPOS</t>
  </si>
  <si>
    <t>DESCRIÇÃO DOS SERVIÇOS</t>
  </si>
  <si>
    <t>UNID</t>
  </si>
  <si>
    <t>Total</t>
  </si>
  <si>
    <t>1.0</t>
  </si>
  <si>
    <t xml:space="preserve">Serviço técnico especializado </t>
  </si>
  <si>
    <t>1.1</t>
  </si>
  <si>
    <t>01.17.031</t>
  </si>
  <si>
    <t>Projeto executivo de arquitetura em formato A1</t>
  </si>
  <si>
    <t>un</t>
  </si>
  <si>
    <t>1.2</t>
  </si>
  <si>
    <t>01.17.051</t>
  </si>
  <si>
    <t>Projeto executivo de estrutura em formato A1</t>
  </si>
  <si>
    <t>1.3</t>
  </si>
  <si>
    <t>01.17.081</t>
  </si>
  <si>
    <t>Projeto executivo de instalações hidráulicas em formato A0</t>
  </si>
  <si>
    <t>1.4</t>
  </si>
  <si>
    <t>01.17.151</t>
  </si>
  <si>
    <t>Projeto executivo de climatização em formato A1</t>
  </si>
  <si>
    <t>1.5</t>
  </si>
  <si>
    <t>01.17.161</t>
  </si>
  <si>
    <t>Projeto executivo de climatização em formato A0</t>
  </si>
  <si>
    <t>1.6</t>
  </si>
  <si>
    <t>01.17.121</t>
  </si>
  <si>
    <t>Projeto executivo de instalações elétricas em formato A0</t>
  </si>
  <si>
    <t>1.7</t>
  </si>
  <si>
    <t>preço mercado</t>
  </si>
  <si>
    <t>Atestados de comissionamento e certificação das instalações elétricas e hidráulicas (incluindo laudo de potabilidade) e de ar condicionado, cabeamento estruturado, gases medicinais, elevadores, bem como Manual do Edifício Hospitalar</t>
  </si>
  <si>
    <t>gb</t>
  </si>
  <si>
    <t>1.8</t>
  </si>
  <si>
    <t xml:space="preserve">Aprovações legais, para Edifício Novo (Bombeiros, concessionárias água, energia elétrica e outros) </t>
  </si>
  <si>
    <t>1.9</t>
  </si>
  <si>
    <t>"As built"</t>
  </si>
  <si>
    <t>2.0</t>
  </si>
  <si>
    <t>Início, apoio e administração da obra</t>
  </si>
  <si>
    <t>2.1</t>
  </si>
  <si>
    <t>02.01.021</t>
  </si>
  <si>
    <t>Construção provisória em madeira - fornecimento e montagem</t>
  </si>
  <si>
    <t>m²</t>
  </si>
  <si>
    <t>2.2</t>
  </si>
  <si>
    <t>2.3</t>
  </si>
  <si>
    <t>02.01.200</t>
  </si>
  <si>
    <t>Desmobilização de construção provisória</t>
  </si>
  <si>
    <t>2.4</t>
  </si>
  <si>
    <t>02.03.060</t>
  </si>
  <si>
    <t>2.5</t>
  </si>
  <si>
    <t>02.03.120</t>
  </si>
  <si>
    <t>m²xmês</t>
  </si>
  <si>
    <t>2.7</t>
  </si>
  <si>
    <t>02.05.212</t>
  </si>
  <si>
    <t>Andaime tubular fachadeiro com piso metálico e sapatas ajustáveis</t>
  </si>
  <si>
    <t>2.8</t>
  </si>
  <si>
    <t>02.05.202</t>
  </si>
  <si>
    <t>Andaime torre metálico (1,5 x 1,5 m) com piso metálico</t>
  </si>
  <si>
    <t>mxmês</t>
  </si>
  <si>
    <t>2.9</t>
  </si>
  <si>
    <t>02.05.060</t>
  </si>
  <si>
    <t>Montagem e desmontagem de andaime torre metálica com altura até 10 m</t>
  </si>
  <si>
    <t>m</t>
  </si>
  <si>
    <t>2.10</t>
  </si>
  <si>
    <t>02.05.090</t>
  </si>
  <si>
    <t>2.13</t>
  </si>
  <si>
    <t>02.08.020</t>
  </si>
  <si>
    <t>2.14</t>
  </si>
  <si>
    <t>02.03.080</t>
  </si>
  <si>
    <t>02.03.030</t>
  </si>
  <si>
    <t>03.09.040</t>
  </si>
  <si>
    <t>Demolição manual de argamassa regularizante, isolante ou protetora e papel Kraft</t>
  </si>
  <si>
    <t>05.07.040</t>
  </si>
  <si>
    <t>Remoção de entulho separado de obra com caçamba metálica - terra, alvenaria, concreto, argamassa, madeira, papel, plástico ou metal</t>
  </si>
  <si>
    <t>m³</t>
  </si>
  <si>
    <t>CPU-01</t>
  </si>
  <si>
    <t>3.0</t>
  </si>
  <si>
    <t>15.03.030</t>
  </si>
  <si>
    <t>Fornecimento e montagem de estrutura em aço ASTM-A36, sem pintura</t>
  </si>
  <si>
    <t>kg</t>
  </si>
  <si>
    <t>25.01.450</t>
  </si>
  <si>
    <t>Caixilho em alumínio para pele de vidro, tipo fachada</t>
  </si>
  <si>
    <t>Vidro liso laminado colorido de 10 mm</t>
  </si>
  <si>
    <t>21.03.151</t>
  </si>
  <si>
    <t>Revestimento em placas de alumínio composto "ACM", espessura de 4 mm e acabamento em PVDF</t>
  </si>
  <si>
    <t>Calha, afins em chapa galvanizada nº 24 - corte 1,00 m</t>
  </si>
  <si>
    <t>Rufo, afins em chapa galvanizada nº 24 - corte 0,50 m</t>
  </si>
  <si>
    <t>33.07.140</t>
  </si>
  <si>
    <t>Pintura com esmalte alquídico em estrutura metálica</t>
  </si>
  <si>
    <t>16.13.060</t>
  </si>
  <si>
    <t>4.0</t>
  </si>
  <si>
    <t>Alvenaria e elemento divisor</t>
  </si>
  <si>
    <t>4.1</t>
  </si>
  <si>
    <t>14.04.210</t>
  </si>
  <si>
    <t>Alvenaria de bloco cerâmico de vedação, uso revestido, de 14 cm</t>
  </si>
  <si>
    <t>4.2</t>
  </si>
  <si>
    <t>14.20.010</t>
  </si>
  <si>
    <t>Vergas, contravergas e pilaretes de concreto armado</t>
  </si>
  <si>
    <t>4.3</t>
  </si>
  <si>
    <t>14.30.300</t>
  </si>
  <si>
    <t>Divisória em placas de gesso acartonado, resistência ao fogo 30 minutos, espessura 100/70mm - 1ST / 1ST LM</t>
  </si>
  <si>
    <t>4.4</t>
  </si>
  <si>
    <t>14.30.070</t>
  </si>
  <si>
    <t>Divisória sanitária em painel laminado melamínico estrutural com perfis em alumínio, inclusive ferragem completa para vão de porta</t>
  </si>
  <si>
    <t>4.5</t>
  </si>
  <si>
    <t>14.30.843</t>
  </si>
  <si>
    <t>Divisória tipo piso/teto em vidro temperado duplo e micro persianas, com coluna estrutural em alumínio extrudado</t>
  </si>
  <si>
    <t>4.6</t>
  </si>
  <si>
    <t>14.25.040</t>
  </si>
  <si>
    <t>Alvenaria em bloco de vidro com armação</t>
  </si>
  <si>
    <t>5.0</t>
  </si>
  <si>
    <t>Revestimentos</t>
  </si>
  <si>
    <t>5.1</t>
  </si>
  <si>
    <t>17.01.020</t>
  </si>
  <si>
    <t>Argamassa de regularização e/ou proteção</t>
  </si>
  <si>
    <t>5.2</t>
  </si>
  <si>
    <t>17.01.060</t>
  </si>
  <si>
    <t>Regularização de piso com nata de cimento e bianco</t>
  </si>
  <si>
    <t>5.3</t>
  </si>
  <si>
    <t>17.02.020</t>
  </si>
  <si>
    <t>Chapisco</t>
  </si>
  <si>
    <t>5.4</t>
  </si>
  <si>
    <t>17.02.120</t>
  </si>
  <si>
    <t>Emboço comum</t>
  </si>
  <si>
    <t>5.5</t>
  </si>
  <si>
    <t>17.02.140</t>
  </si>
  <si>
    <t>Emboço desempenado com espuma de poliéster</t>
  </si>
  <si>
    <t>5.6</t>
  </si>
  <si>
    <t>17.02.220</t>
  </si>
  <si>
    <t>Reboco</t>
  </si>
  <si>
    <t>5.7</t>
  </si>
  <si>
    <t>17.03.040</t>
  </si>
  <si>
    <t>Cimentado desempenado e alisado (queimado)</t>
  </si>
  <si>
    <t>5.8</t>
  </si>
  <si>
    <t>18.06.062</t>
  </si>
  <si>
    <t>Placa cerâmica esmaltada PEI-5 para área interna, com textura semirrugosa, grupo de absorção BIb, resistência química A, assentado com argamassa colante industrializada</t>
  </si>
  <si>
    <t>5.9</t>
  </si>
  <si>
    <t>18.06.430</t>
  </si>
  <si>
    <t>Rejuntamento em placas cerâmicas com argamassa industrializada para rejunte, juntas acima de 5 até 10 mm</t>
  </si>
  <si>
    <t>5.11</t>
  </si>
  <si>
    <t>5.12</t>
  </si>
  <si>
    <t>19.01.060</t>
  </si>
  <si>
    <t>Peitoril e/ou soleira em granito, espessura de 2 cm e largura até 20 cm</t>
  </si>
  <si>
    <t>5.13</t>
  </si>
  <si>
    <t>18.11.042</t>
  </si>
  <si>
    <t>Revestimento em placa cerâmica esmaltada de 20x20 cm, tipo monocolor, assentado e rejuntado com argamassa industrializada</t>
  </si>
  <si>
    <t>5.14</t>
  </si>
  <si>
    <t>17.02.250</t>
  </si>
  <si>
    <t>Argamassa decorativa para revestimento em parede interna e externa</t>
  </si>
  <si>
    <t>5.16</t>
  </si>
  <si>
    <t>18.08.110</t>
  </si>
  <si>
    <t>Revestimento em porcelanato técnico antiderrapante para área externa, grupo de absorção BIa, assentado com argamassa colante industrializada, rejuntado</t>
  </si>
  <si>
    <t>5.17</t>
  </si>
  <si>
    <t>18.08.120</t>
  </si>
  <si>
    <t>Rodapé em porcelanato técnico antiderrapante para área interna, grupo de absorção BIa, assentado com argamassa colante industrializada, rejuntado</t>
  </si>
  <si>
    <t>5.18</t>
  </si>
  <si>
    <t>17.03.320</t>
  </si>
  <si>
    <t>Rodapé em cimentado desempenado e alisado com altura 10 cm</t>
  </si>
  <si>
    <t>5.19</t>
  </si>
  <si>
    <t>21.02.281</t>
  </si>
  <si>
    <t>Revestimento vinílico flexível em manta homogênea, espessura de 2 mm, com impermeabilizante acrílico</t>
  </si>
  <si>
    <t>5.20</t>
  </si>
  <si>
    <t>Revestimento vinílico flexível em manta homogênea com espessura de 2 mm, tráfego pesado, condutivo, com impermeabilização acrílica. Ref IQ Toro Fademac</t>
  </si>
  <si>
    <t>m2</t>
  </si>
  <si>
    <t>5.22</t>
  </si>
  <si>
    <t>21.10.081</t>
  </si>
  <si>
    <t>Rodapé hospitalar flexível em PVC para piso vinílico, espessura de 2 mm e altura de 7,5 cm, com impermeabilizante acrílico</t>
  </si>
  <si>
    <t>5.23</t>
  </si>
  <si>
    <t>Argamassa baritada para proteção do Raio X/Tomógrafo; esp = 0,03m</t>
  </si>
  <si>
    <t>5.24</t>
  </si>
  <si>
    <t>Piso tátil em elementos soltos de aço inox - alerta</t>
  </si>
  <si>
    <t>Piso tátil em elementos soltos de aço inox - direcional</t>
  </si>
  <si>
    <t>17.10.020</t>
  </si>
  <si>
    <t>Piso em granilite moldado no local</t>
  </si>
  <si>
    <t>17.10.120</t>
  </si>
  <si>
    <t>Degrau em granilite moldado no local</t>
  </si>
  <si>
    <t>17.10.200</t>
  </si>
  <si>
    <t>Rodapé qualquer em granilite moldado no local até 10 cm</t>
  </si>
  <si>
    <t>6.0</t>
  </si>
  <si>
    <t>Forro</t>
  </si>
  <si>
    <t>6.1</t>
  </si>
  <si>
    <t>22.02.030</t>
  </si>
  <si>
    <t>Forro em painéis de gesso acartonado, espessura de 12,5 mm, fixo</t>
  </si>
  <si>
    <t>6.2</t>
  </si>
  <si>
    <t>22.02.100</t>
  </si>
  <si>
    <t>Forro em painéis de gesso acartonado, acabamento liso com película em PVC - 625mm x 1250mm, espessura de 9,5mm, removível</t>
  </si>
  <si>
    <t>7.0</t>
  </si>
  <si>
    <t>Esquadrias, Brises ,Portas,Marcenaria,Vidros, Corrimão</t>
  </si>
  <si>
    <t>7.1</t>
  </si>
  <si>
    <t>23.04.600</t>
  </si>
  <si>
    <t>Porta em laminado fenólico melamínico com acabamento liso, batente metálico - 80 x 210 cm</t>
  </si>
  <si>
    <t>7.2</t>
  </si>
  <si>
    <t>23.04.610</t>
  </si>
  <si>
    <t>Porta em laminado fenólico melamínico com acabamento liso, batente metálico - 90 x 210 cm</t>
  </si>
  <si>
    <t>7.3</t>
  </si>
  <si>
    <t>23.08.220</t>
  </si>
  <si>
    <t>7.4</t>
  </si>
  <si>
    <t>23.08.060</t>
  </si>
  <si>
    <t>7.5</t>
  </si>
  <si>
    <t>24.02.054</t>
  </si>
  <si>
    <t>Porta corta-fogo classe P.90, com barra antipânico numa face e maçaneta na outra, completa</t>
  </si>
  <si>
    <t>7.6</t>
  </si>
  <si>
    <t>30.01.030</t>
  </si>
  <si>
    <t>7.7</t>
  </si>
  <si>
    <t>30.01.050</t>
  </si>
  <si>
    <t>7.9</t>
  </si>
  <si>
    <t>26.04.030</t>
  </si>
  <si>
    <t>7.10</t>
  </si>
  <si>
    <t>28.01.020</t>
  </si>
  <si>
    <t>7.11</t>
  </si>
  <si>
    <t>28.01.030</t>
  </si>
  <si>
    <t>7.12</t>
  </si>
  <si>
    <t>24.03.310</t>
  </si>
  <si>
    <t>7.13</t>
  </si>
  <si>
    <t>26.01.080</t>
  </si>
  <si>
    <t>7.14</t>
  </si>
  <si>
    <t>22.06.250</t>
  </si>
  <si>
    <t>Brise metálico curvo e móvel termoacústico em chapa lisa aluzinc pré-pintada</t>
  </si>
  <si>
    <t>7.15</t>
  </si>
  <si>
    <t>22.06.340</t>
  </si>
  <si>
    <t>Brise metálico fixo em chapa lisa alumínio pré-pintada, formato ogiva, lâmina frontal de 200 mm</t>
  </si>
  <si>
    <t>7.16</t>
  </si>
  <si>
    <t>22.06.230</t>
  </si>
  <si>
    <t>Brise metálico fixo tipo colméia. Ref.: Brisecell 150 - Hunter Douglas ou similar</t>
  </si>
  <si>
    <t>7.18</t>
  </si>
  <si>
    <t>25.02.020</t>
  </si>
  <si>
    <t>7.19</t>
  </si>
  <si>
    <t>Porta em laminado melamínico com acabamento liso, batente de aço galvanizado - 100 x 210 cm</t>
  </si>
  <si>
    <t xml:space="preserve">un    </t>
  </si>
  <si>
    <t>7.20</t>
  </si>
  <si>
    <t>Porta em laminado melamínico com acabamento liso, batente de aço galvanizado - 110 x 210 cm</t>
  </si>
  <si>
    <t>7.21</t>
  </si>
  <si>
    <t>Porta em laminado melamínico com acabamento liso, batente de aço galvanizado - 160 x 210 cm</t>
  </si>
  <si>
    <t>7.22</t>
  </si>
  <si>
    <t>Porta em laminado melamínico com acabamento liso, batente de aço galvanizado - 150 x 210 cm</t>
  </si>
  <si>
    <t>7.23</t>
  </si>
  <si>
    <t>25.01.240</t>
  </si>
  <si>
    <t>Visor de alumínio 0,25 x 0,60 em alumínio e pintura eletrostática na cor a branco p/ porta</t>
  </si>
  <si>
    <t>7.24</t>
  </si>
  <si>
    <t>26.01.168</t>
  </si>
  <si>
    <t>7.25</t>
  </si>
  <si>
    <t>Vidro plumbífero - equivalencia 2 mm de Pb.</t>
  </si>
  <si>
    <t>7.26</t>
  </si>
  <si>
    <t>Porta com proteção radilógica med. 1,60 x 2,10m eq. Pb=2,0mm</t>
  </si>
  <si>
    <t>7.27</t>
  </si>
  <si>
    <t>25.02.110</t>
  </si>
  <si>
    <t>7.28</t>
  </si>
  <si>
    <t>27.04.040</t>
  </si>
  <si>
    <t>7.29</t>
  </si>
  <si>
    <t>7.30</t>
  </si>
  <si>
    <t>26.03.070</t>
  </si>
  <si>
    <t>Vidro laminado temperado incolor de 8mm (pele de vidro)</t>
  </si>
  <si>
    <t>7.31</t>
  </si>
  <si>
    <t>21.20.410</t>
  </si>
  <si>
    <t>Cantoneira de sobrepor em PVC de 4 x 4 cm</t>
  </si>
  <si>
    <t>7.32</t>
  </si>
  <si>
    <t>23.13.064</t>
  </si>
  <si>
    <t>7.33</t>
  </si>
  <si>
    <t>21.07.010</t>
  </si>
  <si>
    <t>7.34</t>
  </si>
  <si>
    <t>30.01.130</t>
  </si>
  <si>
    <t>7.35</t>
  </si>
  <si>
    <t>25.01.080</t>
  </si>
  <si>
    <t>Porta de Alumínio tipo fixo com portas duplas em alumínio, pintura eletrostática na cor branco, para sistema de correr automatizado - AL-01</t>
  </si>
  <si>
    <t>28.20.800</t>
  </si>
  <si>
    <t>Equipamento automatizador de portas deslizantes para folha dupla ( Para automatização AL 01 )</t>
  </si>
  <si>
    <t>29.01.030</t>
  </si>
  <si>
    <t>Perfil em alumínio natural (encabeçamento de porta perfil "U" natural fosco)</t>
  </si>
  <si>
    <t>28.20.650</t>
  </si>
  <si>
    <t>Puxador duplo em aço inoxidável, para porta de madeira, alumínio ou vidro, de 350 mm</t>
  </si>
  <si>
    <t>30.04.060</t>
  </si>
  <si>
    <t>Revestimento em chapa de aço inoxidável para proteção de portas, altura de 40 cm</t>
  </si>
  <si>
    <t>27.04.060</t>
  </si>
  <si>
    <t>Bate-maca ou protetor de parede curvo em PVC, com amortecimento à impacto, altura de 200 mm</t>
  </si>
  <si>
    <t>8.0</t>
  </si>
  <si>
    <t>Impermeabilização, proteção e junta</t>
  </si>
  <si>
    <t>8.1</t>
  </si>
  <si>
    <t>32.15.040</t>
  </si>
  <si>
    <t>8.2</t>
  </si>
  <si>
    <t>32.16.070</t>
  </si>
  <si>
    <t>Impermeabilização em membrana à base de resina termoplástica e cimentos aditivados com reforço em tela poliéster</t>
  </si>
  <si>
    <t>8.4</t>
  </si>
  <si>
    <t>32.16.010</t>
  </si>
  <si>
    <t>8.5</t>
  </si>
  <si>
    <t>32.17.010</t>
  </si>
  <si>
    <t>8.6</t>
  </si>
  <si>
    <t>8.7</t>
  </si>
  <si>
    <t>32.08.070</t>
  </si>
  <si>
    <t>8.8</t>
  </si>
  <si>
    <t>32.07.250</t>
  </si>
  <si>
    <t>8.9</t>
  </si>
  <si>
    <t>32.07.230</t>
  </si>
  <si>
    <t>17.05.020</t>
  </si>
  <si>
    <t>Piso com requadro em concreto simples sem controle de fck</t>
  </si>
  <si>
    <t>9.0</t>
  </si>
  <si>
    <t>Pintura</t>
  </si>
  <si>
    <t>9.1</t>
  </si>
  <si>
    <t>33.02.080</t>
  </si>
  <si>
    <t>9.2</t>
  </si>
  <si>
    <t>33.10.030</t>
  </si>
  <si>
    <t>Tinta acrilica em massa - Tinta Hospitalar lavável</t>
  </si>
  <si>
    <t>9.3</t>
  </si>
  <si>
    <t>9.4</t>
  </si>
  <si>
    <t>33.02.060</t>
  </si>
  <si>
    <t>Massa corrida a base de PVA</t>
  </si>
  <si>
    <t>9.5</t>
  </si>
  <si>
    <t>33.10.060</t>
  </si>
  <si>
    <t>9.6</t>
  </si>
  <si>
    <t>33.10.020</t>
  </si>
  <si>
    <t>Tinta látex em massa, inclusive preparo</t>
  </si>
  <si>
    <t>33.06.020</t>
  </si>
  <si>
    <t>Acrílico para quadras e pisos cimentados</t>
  </si>
  <si>
    <t>10.0</t>
  </si>
  <si>
    <t>Instalações Elétricas, Elétricas Especiais e Eletrônicas</t>
  </si>
  <si>
    <t>SUBESTAÇÃO</t>
  </si>
  <si>
    <t>37.13.530</t>
  </si>
  <si>
    <t>Disjuntor fixo PVO trifásico, 15 kV, 630 A x 350 MVA, com relé de proteção de sobrecorrente e transformadores de corrente</t>
  </si>
  <si>
    <t>cj</t>
  </si>
  <si>
    <t>37.12.200</t>
  </si>
  <si>
    <t>37.19.080</t>
  </si>
  <si>
    <t>10.1</t>
  </si>
  <si>
    <t>39.06.070</t>
  </si>
  <si>
    <t>39.21.080</t>
  </si>
  <si>
    <t>Cabo de cobre flexível de 35 mm², isolamento 0,6/1kV - isolação HEPR 90°C</t>
  </si>
  <si>
    <t>36.20.010</t>
  </si>
  <si>
    <t>Vergalhão de cobre eletrolítico, diâmetro de 3/8´</t>
  </si>
  <si>
    <t>36.20.030</t>
  </si>
  <si>
    <t>União angular para vergalhão, diâmetro de 3/8´</t>
  </si>
  <si>
    <t>36.20.050</t>
  </si>
  <si>
    <t>Terminal para vergalhão, diâmetro de 3/8´</t>
  </si>
  <si>
    <t>36.20.070</t>
  </si>
  <si>
    <t>Prensa vergalhão ´T´, diâmetro de 3/8´</t>
  </si>
  <si>
    <t>10.3</t>
  </si>
  <si>
    <t>36.06.060</t>
  </si>
  <si>
    <t>36.05.100</t>
  </si>
  <si>
    <t>Isolador pedestal para 15 kV</t>
  </si>
  <si>
    <t>36.07.060</t>
  </si>
  <si>
    <t>Para-raios de distribuição, classe 15 kV/10 kA, completo, encapsulado com polímero</t>
  </si>
  <si>
    <t>10.4</t>
  </si>
  <si>
    <t>39.10.130</t>
  </si>
  <si>
    <t>10.6</t>
  </si>
  <si>
    <t>Transformador de potência trifásico de 1500 kVA, classe 15 kV, a seco com cabine</t>
  </si>
  <si>
    <t>10.10</t>
  </si>
  <si>
    <t>10.11</t>
  </si>
  <si>
    <t>49.03.020</t>
  </si>
  <si>
    <t>Caixa de Passagem em alvenaria 60x60x60cm</t>
  </si>
  <si>
    <t>10.12</t>
  </si>
  <si>
    <t>24.02.490</t>
  </si>
  <si>
    <t>10.13</t>
  </si>
  <si>
    <t>24.02.060</t>
  </si>
  <si>
    <t>36.20.180</t>
  </si>
  <si>
    <t>10.16</t>
  </si>
  <si>
    <t>36.20.330</t>
  </si>
  <si>
    <t>10.17</t>
  </si>
  <si>
    <t>36.20.280</t>
  </si>
  <si>
    <t>10.18</t>
  </si>
  <si>
    <t>36.20.350</t>
  </si>
  <si>
    <t>10.19</t>
  </si>
  <si>
    <t>36.20.100</t>
  </si>
  <si>
    <t>42.05.200</t>
  </si>
  <si>
    <t>Haste de aterramento de 5/8´ x 2,40 m</t>
  </si>
  <si>
    <t>42.05.160</t>
  </si>
  <si>
    <t>Conector olhal cabo/haste de 5/8´</t>
  </si>
  <si>
    <t>42.05.310</t>
  </si>
  <si>
    <t>Caixa de inspeção do terra cilíndrica em PVC rígido, diâmetro de 300 mm - h= 250 mm</t>
  </si>
  <si>
    <t>10.20</t>
  </si>
  <si>
    <t>36.20.380</t>
  </si>
  <si>
    <t>10.21</t>
  </si>
  <si>
    <t>37.14.320</t>
  </si>
  <si>
    <t>10.22</t>
  </si>
  <si>
    <t>37.24.032</t>
  </si>
  <si>
    <t>10.23</t>
  </si>
  <si>
    <t>37.11.120</t>
  </si>
  <si>
    <t>10.24</t>
  </si>
  <si>
    <t>38.13.040</t>
  </si>
  <si>
    <t>Eletroduto corrugado em polietileno de alta densidade, DN= 100 mm, com acessórios</t>
  </si>
  <si>
    <t>10.27</t>
  </si>
  <si>
    <t>36.20.090</t>
  </si>
  <si>
    <t>10.28</t>
  </si>
  <si>
    <t>24.03.210</t>
  </si>
  <si>
    <t>10.29</t>
  </si>
  <si>
    <t>GRUPO GERADOR</t>
  </si>
  <si>
    <t>10.30</t>
  </si>
  <si>
    <t>36.08.360</t>
  </si>
  <si>
    <t>10.31</t>
  </si>
  <si>
    <t>10.32</t>
  </si>
  <si>
    <t>QGBT´s / QGF´s/ QFAC-CAG</t>
  </si>
  <si>
    <t>10.33</t>
  </si>
  <si>
    <t>QGBT 01 - alimentado pelo trafo 01 através de barramento blindado e saida por cabos, destinado ao sistema de ar condicionado conforme diagrama unifilar. Fornecimento completo Ref. Beghim, Hematec ou similar</t>
  </si>
  <si>
    <t>10.34</t>
  </si>
  <si>
    <t>QGBT 02 - alimentado pelo trafo 02 através de barramento blindado e saida por cabos, destinado ao sistema de energia normal conforme diagrama unifilar. Fornecimento completo Ref. Beghim, Hematec ou similar</t>
  </si>
  <si>
    <t>10.35</t>
  </si>
  <si>
    <t>QGE-G1 - alimentado pelo QTA através de barramento blindado e saida por cabos, destinado ao sistema de energia de emergência conforme diagrama unifilar. Fornecimento completo Ref. Beghim, Hematec ou similar</t>
  </si>
  <si>
    <t>10.36</t>
  </si>
  <si>
    <t>QGE-G2 - alimentado pelo QTA através de barramento blindado e saida por cabos, destinado ao sistema de energia de emergência conforme diagrama unifilar. Fornecimento completo Ref. Beghim, Hematec ou similar</t>
  </si>
  <si>
    <t>10.37</t>
  </si>
  <si>
    <t>QG-N/E-1. - alimentado pelo  barramento blindado Normal e alimentado pelo barramento blindado de Emergência. Fornecimento completo Ref. Beghim, Hematec ou similar</t>
  </si>
  <si>
    <t>QG-N/E-2. - alimentado pelo  barramento blindado Normal e alimentado pelo barramento blindado de Emergência. Fornecimento completo Ref. Beghim, Hematec ou similar</t>
  </si>
  <si>
    <t>10.39</t>
  </si>
  <si>
    <t>QF/CME NORMAL. - alimentado pelo  barramento blindado Normal. Fornecimento completo Ref. Beghim, Hematec ou similar</t>
  </si>
  <si>
    <t>10.40</t>
  </si>
  <si>
    <t>QFAC-CAG-N/E  - alimentado pelo QGBT 01 e QGE-G1 através de cabos, destinado ao sistema de ar condicionado . Fornecimento completo Ref. Beghim, Hematec ou similar</t>
  </si>
  <si>
    <t>10.41</t>
  </si>
  <si>
    <t>QF-SAS - alimentado pelo QGBT 01 e QGE-G1 através de cabos, destinado ao sistema de ar condicionado . Fornecimento completo Ref. Beghim, Hematec ou similar</t>
  </si>
  <si>
    <t>CABOS E ACESSÓRIOS</t>
  </si>
  <si>
    <t>10.42</t>
  </si>
  <si>
    <t>39.02.016</t>
  </si>
  <si>
    <t>10.43</t>
  </si>
  <si>
    <t>39.02.020</t>
  </si>
  <si>
    <t>10.44</t>
  </si>
  <si>
    <t>39.02.030</t>
  </si>
  <si>
    <t>10.45</t>
  </si>
  <si>
    <t>39.02.040</t>
  </si>
  <si>
    <t>10.46</t>
  </si>
  <si>
    <t>39.21.060</t>
  </si>
  <si>
    <t>10.47</t>
  </si>
  <si>
    <t>39.21.070</t>
  </si>
  <si>
    <t>10.48</t>
  </si>
  <si>
    <t>10.49</t>
  </si>
  <si>
    <t>39.21.090</t>
  </si>
  <si>
    <t>10.50</t>
  </si>
  <si>
    <t>39.21.100</t>
  </si>
  <si>
    <t>10.51</t>
  </si>
  <si>
    <t>39.21.110</t>
  </si>
  <si>
    <t>10.52</t>
  </si>
  <si>
    <t>39.21.120</t>
  </si>
  <si>
    <t>10.53</t>
  </si>
  <si>
    <t>39.21.125</t>
  </si>
  <si>
    <t>10.55</t>
  </si>
  <si>
    <t>39.21.140</t>
  </si>
  <si>
    <t>10.57</t>
  </si>
  <si>
    <t>39.21.050</t>
  </si>
  <si>
    <t>10.58</t>
  </si>
  <si>
    <t>39.21.040</t>
  </si>
  <si>
    <t>10.56</t>
  </si>
  <si>
    <t>39.04.050</t>
  </si>
  <si>
    <t>Cabo de cobre nu, têmpera mole, classe 2, de 16 mm²</t>
  </si>
  <si>
    <t>39.04.080</t>
  </si>
  <si>
    <t>Cabo de cobre nu, têmpera mole, classe 2, de 50 mm²</t>
  </si>
  <si>
    <t>10.60</t>
  </si>
  <si>
    <t>ELETRODUTOS E CONEXÕES</t>
  </si>
  <si>
    <t>10.61</t>
  </si>
  <si>
    <t>38.01.040</t>
  </si>
  <si>
    <t>Eletroduto de PVC rígido roscável de 3/4´ - com acessórios</t>
  </si>
  <si>
    <t>10.62</t>
  </si>
  <si>
    <t>38.01.060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</si>
  <si>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</si>
  <si>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</si>
  <si>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</si>
  <si>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</si>
  <si>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10.63</t>
  </si>
  <si>
    <t>38.01.120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</si>
  <si>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</si>
  <si>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</si>
  <si>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</si>
  <si>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</si>
  <si>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</si>
  <si>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</si>
  <si>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</si>
  <si>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</si>
  <si>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</si>
  <si>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</si>
  <si>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10.64</t>
  </si>
  <si>
    <t>38.13.030</t>
  </si>
  <si>
    <t>10.65</t>
  </si>
  <si>
    <t>10.67</t>
  </si>
  <si>
    <t>38.19.030</t>
  </si>
  <si>
    <t>10.68</t>
  </si>
  <si>
    <t>38.19.040</t>
  </si>
  <si>
    <t>38.05.040</t>
  </si>
  <si>
    <t>Eletroduto galvanizado, pesado de 3/4´ - com acessórios</t>
  </si>
  <si>
    <t>10.69</t>
  </si>
  <si>
    <t>38.05.060</t>
  </si>
  <si>
    <t>38.06.080</t>
  </si>
  <si>
    <t>Eletroduto galvanizado a quente, pesado de 1 1/4´ - com acessórios</t>
  </si>
  <si>
    <t>38.06.100</t>
  </si>
  <si>
    <t>Eletroduto galvanizado a quente, pesado de 1 1/2´ - com acessórios</t>
  </si>
  <si>
    <t>10.70</t>
  </si>
  <si>
    <t>38.05.120</t>
  </si>
  <si>
    <t>38.06.140</t>
  </si>
  <si>
    <t>Eletroduto galvanizado a quente, pesado de 2 1/2´ - com acessórios</t>
  </si>
  <si>
    <t>10.71</t>
  </si>
  <si>
    <t>38.05.160</t>
  </si>
  <si>
    <t>10.72</t>
  </si>
  <si>
    <t>38.05.180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</si>
  <si>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</si>
  <si>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</si>
  <si>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</si>
  <si>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</si>
  <si>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</si>
  <si>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</si>
  <si>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10.73</t>
  </si>
  <si>
    <t>40.06.100</t>
  </si>
  <si>
    <t>Condulete metálico de 1 1/2´</t>
  </si>
  <si>
    <t>10.74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</si>
  <si>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</si>
  <si>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</si>
  <si>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</si>
  <si>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</si>
  <si>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</si>
  <si>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</si>
  <si>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10.75</t>
  </si>
  <si>
    <t>40.06.170</t>
  </si>
  <si>
    <t>Condulete metálico de 4´</t>
  </si>
  <si>
    <t>10.76</t>
  </si>
  <si>
    <t>10.77</t>
  </si>
  <si>
    <t>QUADROS DE DISTRIBUIÇÃO</t>
  </si>
  <si>
    <t>37.03.200</t>
  </si>
  <si>
    <t>Quadro de distribuição universal de embutir, para disjuntores 16 DIN / 12 Bolt-on - 150 A - sem componentes</t>
  </si>
  <si>
    <t>10.78</t>
  </si>
  <si>
    <t>37.03.210</t>
  </si>
  <si>
    <t>10.79</t>
  </si>
  <si>
    <t>37.03.220</t>
  </si>
  <si>
    <t>10.80</t>
  </si>
  <si>
    <t>37.03.230</t>
  </si>
  <si>
    <t>10.81</t>
  </si>
  <si>
    <t>37.03.240</t>
  </si>
  <si>
    <t>10.83</t>
  </si>
  <si>
    <t>37.03.250</t>
  </si>
  <si>
    <t>10.84</t>
  </si>
  <si>
    <t>37.10.010</t>
  </si>
  <si>
    <t>10.85</t>
  </si>
  <si>
    <t>DISPOSITIVOS DE PROTEÇÃO</t>
  </si>
  <si>
    <t>10.86</t>
  </si>
  <si>
    <t>37.13.800</t>
  </si>
  <si>
    <t>Mini-disjuntor termomagnético, unipolar 127/220 V, corrente de 10 A até 32 A</t>
  </si>
  <si>
    <t>37.13.840</t>
  </si>
  <si>
    <t>Mini-disjuntor termomagnético, bipolar 220/380 V, corrente de 10 A até 32 A</t>
  </si>
  <si>
    <t>10.87</t>
  </si>
  <si>
    <t>37.13.850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</si>
  <si>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</si>
  <si>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</si>
  <si>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</si>
  <si>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</si>
  <si>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</si>
  <si>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</si>
  <si>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10.89</t>
  </si>
  <si>
    <t>37.13.890</t>
  </si>
  <si>
    <t>10.90</t>
  </si>
  <si>
    <t>37.13.900</t>
  </si>
  <si>
    <t>10.91</t>
  </si>
  <si>
    <t>37.13.910</t>
  </si>
  <si>
    <t>Mini-disjuntor termomagnético, tripolar 400 V, corrente de 80 A até 125 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</si>
  <si>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</si>
  <si>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</si>
  <si>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</si>
  <si>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</si>
  <si>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10.94</t>
  </si>
  <si>
    <t>10.92</t>
  </si>
  <si>
    <t>37.17.060</t>
  </si>
  <si>
    <t>10.93</t>
  </si>
  <si>
    <t>37.17.070</t>
  </si>
  <si>
    <t>37.17.080</t>
  </si>
  <si>
    <t>Dispositivo diferencial residual de 40 A x 30 mA - 4 polos</t>
  </si>
  <si>
    <t>10.95</t>
  </si>
  <si>
    <t>37.17.090</t>
  </si>
  <si>
    <t>10.105</t>
  </si>
  <si>
    <t>CAIXA DE DERIVAÇÃO/PASSAGEM</t>
  </si>
  <si>
    <t>10.106</t>
  </si>
  <si>
    <t>40.07.010</t>
  </si>
  <si>
    <t>10.107</t>
  </si>
  <si>
    <t>40.07.020</t>
  </si>
  <si>
    <t>10.108</t>
  </si>
  <si>
    <t>40.07.040</t>
  </si>
  <si>
    <t>40.02.060</t>
  </si>
  <si>
    <t>Caixa de passagem em chapa, com tampa parafusada, 200 x 200 x 100 mm</t>
  </si>
  <si>
    <t>42.05.380</t>
  </si>
  <si>
    <t>Caixa de equalização, de embutir, em aço com barramento, de 200 x 200 mm e tampa</t>
  </si>
  <si>
    <t>40.02.470</t>
  </si>
  <si>
    <t>Caixa em alumínio fundido à prova de tempo, umidade, gases, vapores e pó, 445 x 350 x 220 mm</t>
  </si>
  <si>
    <t>10.109</t>
  </si>
  <si>
    <t>10.110</t>
  </si>
  <si>
    <t>10.111</t>
  </si>
  <si>
    <t>24.03.340</t>
  </si>
  <si>
    <t>10.113</t>
  </si>
  <si>
    <t>ELETROCALHAS FIXADORES E SUSPENSÕES</t>
  </si>
  <si>
    <t>10.114</t>
  </si>
  <si>
    <t>38.12.130</t>
  </si>
  <si>
    <t>10.116</t>
  </si>
  <si>
    <t>38.22.130</t>
  </si>
  <si>
    <t>Eletrocalha perfurada galvanizada a fogo, 200x100mm, com acessórios</t>
  </si>
  <si>
    <t>10.117</t>
  </si>
  <si>
    <t>38.22.150</t>
  </si>
  <si>
    <t>38.22.160</t>
  </si>
  <si>
    <t>Eletrocalha perfurada galvanizada a fogo, 400x100mm, com acessórios</t>
  </si>
  <si>
    <t>10.119</t>
  </si>
  <si>
    <t>38.23.130</t>
  </si>
  <si>
    <t>Suporte para eletrocalha, galvanizado a fogo, 200x100mm</t>
  </si>
  <si>
    <t>10.120</t>
  </si>
  <si>
    <t>38.23.150</t>
  </si>
  <si>
    <t>Suporte para eletrocalha, galvanizado a fogo, 300x100mm</t>
  </si>
  <si>
    <t>10.121</t>
  </si>
  <si>
    <t>38.23.160</t>
  </si>
  <si>
    <t>Suporte para eletrocalha, galvanizado a fogo, 400x100mm</t>
  </si>
  <si>
    <t>38.07.300</t>
  </si>
  <si>
    <t>38.07.210</t>
  </si>
  <si>
    <t>Vergalhão com rosca, porca e arruela de diâmetro 1/4´ (tirante)</t>
  </si>
  <si>
    <t>10.124</t>
  </si>
  <si>
    <t>38.07.130</t>
  </si>
  <si>
    <t>38.07.134</t>
  </si>
  <si>
    <t>Saída lateral simples, diâmetro de 1´</t>
  </si>
  <si>
    <t>10.125</t>
  </si>
  <si>
    <t>TERMINAL/CONECTOR</t>
  </si>
  <si>
    <t>39.10.060</t>
  </si>
  <si>
    <t>39.10.080</t>
  </si>
  <si>
    <t>10.128</t>
  </si>
  <si>
    <t>39.10.120</t>
  </si>
  <si>
    <t>10.129</t>
  </si>
  <si>
    <t>10.130</t>
  </si>
  <si>
    <t>39.10.160</t>
  </si>
  <si>
    <t>10.131</t>
  </si>
  <si>
    <t>39.10.200</t>
  </si>
  <si>
    <t>10.132</t>
  </si>
  <si>
    <t>39.10.240</t>
  </si>
  <si>
    <t>39.10.246</t>
  </si>
  <si>
    <t>10.135</t>
  </si>
  <si>
    <t>39.10.300</t>
  </si>
  <si>
    <t>10.137</t>
  </si>
  <si>
    <t>EQUIPAMENTOS ELÉTRICOS</t>
  </si>
  <si>
    <t>10.138</t>
  </si>
  <si>
    <t>40.05.180</t>
  </si>
  <si>
    <t>Interruptor bipolar simples, 1 tecla dupla e placa</t>
  </si>
  <si>
    <t>10.139</t>
  </si>
  <si>
    <t>40.05.170</t>
  </si>
  <si>
    <t>Interruptor bipolar paralelo, 1 tecla dupla e placa</t>
  </si>
  <si>
    <t>10.142</t>
  </si>
  <si>
    <t>40.05.340</t>
  </si>
  <si>
    <t>10.143</t>
  </si>
  <si>
    <t>40.04.450</t>
  </si>
  <si>
    <t>10.144</t>
  </si>
  <si>
    <t>40.04.460</t>
  </si>
  <si>
    <t>10.147</t>
  </si>
  <si>
    <t>69.06.220</t>
  </si>
  <si>
    <t>10.151</t>
  </si>
  <si>
    <t>LUMINÁRIAS</t>
  </si>
  <si>
    <t>10.152</t>
  </si>
  <si>
    <t>10.153</t>
  </si>
  <si>
    <t>41.14.020</t>
  </si>
  <si>
    <t>Luminária retangular de embutir tipo calha fechada, com difusor plano em acrílico, para 2 lâmpadas fluorescentes tubulares de 28 W/32 W/36 W/54 W</t>
  </si>
  <si>
    <t>10.154</t>
  </si>
  <si>
    <t>41.14.090</t>
  </si>
  <si>
    <t>Luminária retangular de sobrepor tipo calha fechada, com difusor em acrílico translúcido, para 2 lâmpadas fluorescentes de 28 W/32 W/36 W/54 W</t>
  </si>
  <si>
    <t>10.155</t>
  </si>
  <si>
    <t>41.14.770</t>
  </si>
  <si>
    <t>Luminária quadrada de embutir tipo calha fechada, com difusor plano em acrílico, para 4 lâmpadas fluorescentes tubulares de 14/16/18 W</t>
  </si>
  <si>
    <t>10.156</t>
  </si>
  <si>
    <t>41.14.730</t>
  </si>
  <si>
    <t>Luminária redonda de embutir com refletor em alumínio jateado e difusor em vidro para 2 lâmpadas fluorescentes compactas duplas de 18/26W</t>
  </si>
  <si>
    <t>50.05.240</t>
  </si>
  <si>
    <t>Luminária para balizamento ou aclaramento de sobrepor completa com lâmpada fluorescente compacta de 9 W</t>
  </si>
  <si>
    <t>41.13.200</t>
  </si>
  <si>
    <t>Luminária blindada oval de sobrepor ou arandela, para lâmpada fluorescentes compacta</t>
  </si>
  <si>
    <t>41.13.050</t>
  </si>
  <si>
    <t>Luminária blindada de sobrepor ou pendente em calha fechada, para 2 lâmpadas fluorescentes de 32 W/36 W/40 W</t>
  </si>
  <si>
    <t>10.157</t>
  </si>
  <si>
    <t>41.14.750</t>
  </si>
  <si>
    <t>10.158</t>
  </si>
  <si>
    <t>41.08.250</t>
  </si>
  <si>
    <t>41.05.520</t>
  </si>
  <si>
    <t>Lâmpada de vapor metálico elipsoidal, base E40 de 250 W</t>
  </si>
  <si>
    <t>10.159</t>
  </si>
  <si>
    <t>41.10.410</t>
  </si>
  <si>
    <t>41.11.721</t>
  </si>
  <si>
    <t>Luminária LED retangular para poste de 6250 até 6674 lm, eficiência mínima 113 lm/W</t>
  </si>
  <si>
    <t>10.160</t>
  </si>
  <si>
    <t>41.11.450</t>
  </si>
  <si>
    <t>Suporte tubular de fixação em poste para 2 luminárias tipo pétala</t>
  </si>
  <si>
    <t>10.161</t>
  </si>
  <si>
    <t>41.09.750</t>
  </si>
  <si>
    <t>Reator eletrônico de alto fator de potência com partida instantânea, para duas lâmpadas fluorescentes tubulares, base bipino bilateral, 32 W - 127 V / 220 V</t>
  </si>
  <si>
    <t>41.07.070</t>
  </si>
  <si>
    <t>Lâmpada fluorescente tubular, base bipino bilateral de 32 W</t>
  </si>
  <si>
    <t>41.07.450</t>
  </si>
  <si>
    <t>Lâmpada fluorescente compacta eletrônica "3U", base E27 de 25 W - 110 ou 220 V</t>
  </si>
  <si>
    <t>10.165</t>
  </si>
  <si>
    <t>40.20.250</t>
  </si>
  <si>
    <t>Plugue prolongador com 2P+T de 10A, 250V</t>
  </si>
  <si>
    <t>10.166</t>
  </si>
  <si>
    <t>40.04.230</t>
  </si>
  <si>
    <t>10.167</t>
  </si>
  <si>
    <t>10.168</t>
  </si>
  <si>
    <t>IT MÉDICO</t>
  </si>
  <si>
    <t>10.169</t>
  </si>
  <si>
    <t>10.173</t>
  </si>
  <si>
    <t>SPDA - SISTEMA DE PROTEÇÃO CONTRA DESCARGAS ATMOSFERICAS</t>
  </si>
  <si>
    <t>10.174</t>
  </si>
  <si>
    <t>42.05.390</t>
  </si>
  <si>
    <t>Presilha em latão para cabos de 16 até 50 mm²</t>
  </si>
  <si>
    <t>10.175</t>
  </si>
  <si>
    <t>39.09.040</t>
  </si>
  <si>
    <t>Conector split-bolt para cabo de 35 mm², latão, simples</t>
  </si>
  <si>
    <t>10.176</t>
  </si>
  <si>
    <t>42.01.040</t>
  </si>
  <si>
    <t>Captor tipo Franklin, h= 300 mm, 4 pontos, 2 descidas, acabamento cromado</t>
  </si>
  <si>
    <t>10.177</t>
  </si>
  <si>
    <t>42.04.020</t>
  </si>
  <si>
    <t>Braçadeira de contraventagem para mastro de diâmetro 2´</t>
  </si>
  <si>
    <t>10.178</t>
  </si>
  <si>
    <t>42.04.040</t>
  </si>
  <si>
    <t>Apoio para mastro de diâmetro 2´</t>
  </si>
  <si>
    <t>10.179</t>
  </si>
  <si>
    <t>42.04.060</t>
  </si>
  <si>
    <t>Base para mastro de diâmetro 2´</t>
  </si>
  <si>
    <t>10.180</t>
  </si>
  <si>
    <t>42.04.080</t>
  </si>
  <si>
    <t>Contraventagem com cabo para mastro de diâmetro 2´</t>
  </si>
  <si>
    <t>10.181</t>
  </si>
  <si>
    <t>42.04.120</t>
  </si>
  <si>
    <t>Mastro simples galvanizado de diâmetro 2´</t>
  </si>
  <si>
    <t>10.182</t>
  </si>
  <si>
    <t>42.05.070</t>
  </si>
  <si>
    <t>Sinalizador de obstáculo duplo, com célula fotoelétrica</t>
  </si>
  <si>
    <t>42.03.040</t>
  </si>
  <si>
    <t>42.05.220</t>
  </si>
  <si>
    <t>10.183</t>
  </si>
  <si>
    <t>42.05.100</t>
  </si>
  <si>
    <t>Caixa de inspeção suspensa</t>
  </si>
  <si>
    <t>10.184</t>
  </si>
  <si>
    <t>42.05.120</t>
  </si>
  <si>
    <t>Conector de emenda em latão para cabo de até 50 mm² com 4 parafusos</t>
  </si>
  <si>
    <t>10.186</t>
  </si>
  <si>
    <t>42.20.280</t>
  </si>
  <si>
    <t>10.187</t>
  </si>
  <si>
    <t>42.20.190</t>
  </si>
  <si>
    <t>10.188</t>
  </si>
  <si>
    <t>39.04.070</t>
  </si>
  <si>
    <t>Cabo de cobre nu, têmpera mole, classe 2, de 35 mm²</t>
  </si>
  <si>
    <t>10.189</t>
  </si>
  <si>
    <t>10.190</t>
  </si>
  <si>
    <t>42.05.370</t>
  </si>
  <si>
    <t>Caixa de equalização, de embutir, em aço com barramento, de 400 x 400 mm e tampa</t>
  </si>
  <si>
    <t>10.191</t>
  </si>
  <si>
    <t>Cabo de cobre flexível de 10 mm², isolamento 0,6/1kV - isolação HEPR 90°C</t>
  </si>
  <si>
    <t>39.09.120</t>
  </si>
  <si>
    <t>Conector split-bolt para cabo de 35 mm², latão, com rabicho</t>
  </si>
  <si>
    <t>39.09.140</t>
  </si>
  <si>
    <t>Conector split-bolt para cabo de 50 mm², latão, com rabicho</t>
  </si>
  <si>
    <t>42.05.190</t>
  </si>
  <si>
    <t>Haste de aterramento de 3/4´ x 3,00 m</t>
  </si>
  <si>
    <t>42.05.320</t>
  </si>
  <si>
    <t>Caixa de inspeção do terra cilíndrica em PVC rígido, diâmetro de 300 mm - h= 400 mm</t>
  </si>
  <si>
    <t>10.210</t>
  </si>
  <si>
    <t>10.213</t>
  </si>
  <si>
    <t>39.30.010</t>
  </si>
  <si>
    <t>10.215</t>
  </si>
  <si>
    <t>10.216</t>
  </si>
  <si>
    <t>40.01.040</t>
  </si>
  <si>
    <t>10.219</t>
  </si>
  <si>
    <t>10.220</t>
  </si>
  <si>
    <t>10.221</t>
  </si>
  <si>
    <t>Caixa em PVC de 4´ x 2´</t>
  </si>
  <si>
    <t>10.222</t>
  </si>
  <si>
    <t>Caixa em PVC de 4´ x 4´</t>
  </si>
  <si>
    <t>10.223</t>
  </si>
  <si>
    <t>Conjunto de 68 chamadas toalete, 68 chamada leito pêra, 68 estações de chamada com presença e cancelamento, 36 sinaleiros de teto com luz vermelha e verde, 4 centrais de identificação, acessórios, intalação, testes, documentação e treinamento. Ref. Sincron ou equivalente.</t>
  </si>
  <si>
    <t>10.224</t>
  </si>
  <si>
    <t>39.18.126</t>
  </si>
  <si>
    <t>Cabo para rede 24 AWG com 4 pares, categoria 6</t>
  </si>
  <si>
    <t>10.228</t>
  </si>
  <si>
    <t>40.02.020</t>
  </si>
  <si>
    <t>10.230</t>
  </si>
  <si>
    <t>40.01.020</t>
  </si>
  <si>
    <t>10.240</t>
  </si>
  <si>
    <t>69.03.340</t>
  </si>
  <si>
    <t>10.249</t>
  </si>
  <si>
    <t>10.250</t>
  </si>
  <si>
    <t>10.251</t>
  </si>
  <si>
    <t>69.03.140</t>
  </si>
  <si>
    <t>Caixa subterrânea de entrada de telefonia, tipo R2 (107 x 52 x 50) cm, padrão TELEBRÁS, com tampa</t>
  </si>
  <si>
    <t>10.252</t>
  </si>
  <si>
    <t>37.01.220</t>
  </si>
  <si>
    <t>Quadro Telebrás de embutir de 1200 x 1200 x 120 mm</t>
  </si>
  <si>
    <t>10.253</t>
  </si>
  <si>
    <t>37.01.160</t>
  </si>
  <si>
    <t>Quadro Telebrás de embutir de 800 x 800 x 120 mm</t>
  </si>
  <si>
    <t>10.254</t>
  </si>
  <si>
    <t>37.01.120</t>
  </si>
  <si>
    <t>Quadro Telebrás de embutir de 600 x 600 x 120 mm</t>
  </si>
  <si>
    <t>40.02.080</t>
  </si>
  <si>
    <t>Caixa de passagem em chapa, com tampa parafusada, 300 x 300 x 120 mm</t>
  </si>
  <si>
    <t>38.21.310</t>
  </si>
  <si>
    <t>Eletrocalha lisa galvanizada a fogo, 100 x 100 mm, com acessórios</t>
  </si>
  <si>
    <t>38.21.330</t>
  </si>
  <si>
    <t>Eletrocalha lisa galvanizada a fogo, 200 x 100 mm, com acessórios</t>
  </si>
  <si>
    <t>38.23.110</t>
  </si>
  <si>
    <t>Suporte para eletrocalha, galvanizado a fogo, 100x100mm</t>
  </si>
  <si>
    <t>Eletroduto galvanizado, pesado de 3´ - com acessórios</t>
  </si>
  <si>
    <t>Eletroduto galvanizado, pesado de 2´ - com acessórios</t>
  </si>
  <si>
    <t>Conector RJ-45 fêmea - categoria 6</t>
  </si>
  <si>
    <t>66.08.100</t>
  </si>
  <si>
    <t>Rack fechado padrão metálico, 19 x 12 Us x 470 mm</t>
  </si>
  <si>
    <t>10.256</t>
  </si>
  <si>
    <t>66.08.111</t>
  </si>
  <si>
    <t>Rack fechado de piso padrão metálico, 19 x 24 Us x 570 mm</t>
  </si>
  <si>
    <t>10.257</t>
  </si>
  <si>
    <t>66.08.115</t>
  </si>
  <si>
    <t>Rack fechado de piso padrão metálico, 19 x 44 Us x 770 mm</t>
  </si>
  <si>
    <t>10.258</t>
  </si>
  <si>
    <t>69.20.230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</si>
  <si>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</si>
  <si>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</si>
  <si>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</si>
  <si>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</si>
  <si>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</si>
  <si>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</si>
  <si>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10.263</t>
  </si>
  <si>
    <t>39.11.080</t>
  </si>
  <si>
    <t>39.27.030</t>
  </si>
  <si>
    <t>Cabo óptico multimodo, 6 fibras, 50/125 µm - uso interno/externo</t>
  </si>
  <si>
    <t>39.27.120</t>
  </si>
  <si>
    <t>Cabo óptico multimodo, núcleo geleado, 6 fibras, 50/125 µm - uso externo</t>
  </si>
  <si>
    <t>69.20.340</t>
  </si>
  <si>
    <t>Tomada para TV, tipo pino Jack, com placa</t>
  </si>
  <si>
    <t>39.18.110</t>
  </si>
  <si>
    <t>Cabo coaxial tipo RGC 06</t>
  </si>
  <si>
    <t>39.18.104</t>
  </si>
  <si>
    <t>Cabo coaxial tipo RG 11</t>
  </si>
  <si>
    <t>39.09.010</t>
  </si>
  <si>
    <t>Conector terminal tipo BNC para cabo coaxial RG 59</t>
  </si>
  <si>
    <t>39.09.015</t>
  </si>
  <si>
    <t>Conector de emenda tipo BNC para cabo coaxial RG 59</t>
  </si>
  <si>
    <t>07.01.060</t>
  </si>
  <si>
    <t>Escavação e carga mecanizada em solo de 2ª categoria, em campo aberto</t>
  </si>
  <si>
    <t>m3</t>
  </si>
  <si>
    <t>07.01.120</t>
  </si>
  <si>
    <t>Carga e remoção de terra até a distância média de 1,0 km</t>
  </si>
  <si>
    <t>07.12.020</t>
  </si>
  <si>
    <t>Compactação de aterro mecanizado mínimo de 95% PN, sem fornecimento de solo em campo aberto</t>
  </si>
  <si>
    <t>12.01.020</t>
  </si>
  <si>
    <t>Broca em concreto armado diâmetro de 20 cm - completa</t>
  </si>
  <si>
    <t>11.18.040</t>
  </si>
  <si>
    <t>Lastro de pedra britada</t>
  </si>
  <si>
    <t>10.01.040</t>
  </si>
  <si>
    <t>Armadura em barra de aço CA-50 (A ou B) fyk= 500 MPa</t>
  </si>
  <si>
    <t>10.01.060</t>
  </si>
  <si>
    <t>Armadura em barra de aço CA-60 (A ou B) fyk= 600 MPa</t>
  </si>
  <si>
    <t>11.01.290</t>
  </si>
  <si>
    <t>Concreto usinado, fck = 25,0 MPa - para bombeamento</t>
  </si>
  <si>
    <t>11.16.080</t>
  </si>
  <si>
    <t>Lançamento e adensamento de concreto ou massa por bombeamento</t>
  </si>
  <si>
    <t>09.01.030</t>
  </si>
  <si>
    <t>Forma em madeira comum para estrutura</t>
  </si>
  <si>
    <t>Laje pré-fabricada mista vigota treliçada/lajota cerâmica - LT 20 (16+4) e capa com concreto de 20MPa</t>
  </si>
  <si>
    <t>14.10.101</t>
  </si>
  <si>
    <t>Alvenaria de bloco de concreto de vedação de 9 x 19 x 39 cm - classe C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</si>
  <si>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</si>
  <si>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</si>
  <si>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</si>
  <si>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</si>
  <si>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Calha, rufo, afins em chapa galvanizada nº 24 - corte 0,33 m</t>
  </si>
  <si>
    <t>Calha, rufo, afins em chapa galvanizada nº 24 - corte 1,00 m</t>
  </si>
  <si>
    <t>Impermeabilização em manta asfáltica com armadura, tipo III-B, espessura de 4 mm</t>
  </si>
  <si>
    <t>Porta veneziana de abrir em alumínio, cor branca</t>
  </si>
  <si>
    <t>Massa corrida à base de resina acrílica</t>
  </si>
  <si>
    <t>33.10.050</t>
  </si>
  <si>
    <t>Tinta acrílica em massa, inclusive preparo</t>
  </si>
  <si>
    <t>Esmalte em superfície metálica, inclusive preparo</t>
  </si>
  <si>
    <t>Mini-disjuntor termomagnético, tripolar 220/380 V, corrente de 63 A</t>
  </si>
  <si>
    <t>Eletroduto de PVC corrugado flexível leve, diâmetro externo de 32 mm</t>
  </si>
  <si>
    <t>Tomada 2P+T de 20 A - 250 V, completa</t>
  </si>
  <si>
    <t>50.10.140</t>
  </si>
  <si>
    <t>Extintor manual de gás carbônico 5 BC - capacidade de 6 kg</t>
  </si>
  <si>
    <t>55.01.020</t>
  </si>
  <si>
    <t>97.01.010</t>
  </si>
  <si>
    <t>97.02.210</t>
  </si>
  <si>
    <t>11.0</t>
  </si>
  <si>
    <t>Gases Medicinais</t>
  </si>
  <si>
    <t>11.1</t>
  </si>
  <si>
    <t>46.10.010</t>
  </si>
  <si>
    <t>11.2</t>
  </si>
  <si>
    <t>46.10.020</t>
  </si>
  <si>
    <t>11.3</t>
  </si>
  <si>
    <t>46.10.030</t>
  </si>
  <si>
    <t>11.4</t>
  </si>
  <si>
    <t>46.10.040</t>
  </si>
  <si>
    <t>11.5</t>
  </si>
  <si>
    <t>46.10.050</t>
  </si>
  <si>
    <t>11.6</t>
  </si>
  <si>
    <t>46.10.240</t>
  </si>
  <si>
    <t>11.7</t>
  </si>
  <si>
    <t>46.10.070</t>
  </si>
  <si>
    <t>11.8</t>
  </si>
  <si>
    <t>55.02.050</t>
  </si>
  <si>
    <t>11.9</t>
  </si>
  <si>
    <t>47.01.170</t>
  </si>
  <si>
    <t>11.10</t>
  </si>
  <si>
    <t>47.01.180</t>
  </si>
  <si>
    <t>11.11</t>
  </si>
  <si>
    <t>unid.</t>
  </si>
  <si>
    <t>11.12</t>
  </si>
  <si>
    <t>11.13</t>
  </si>
  <si>
    <t>47.01.210</t>
  </si>
  <si>
    <t>11.14</t>
  </si>
  <si>
    <t>47.07.090</t>
  </si>
  <si>
    <t>11.15</t>
  </si>
  <si>
    <t>Painel de Alarme para gás medicinal (Oxigênio)</t>
  </si>
  <si>
    <t>pç</t>
  </si>
  <si>
    <t>11.16</t>
  </si>
  <si>
    <t>Painel de Alarme para gás medicinal (Ar Comprimido)</t>
  </si>
  <si>
    <t>11.17</t>
  </si>
  <si>
    <t>Painel de Alarme para gás medicinal (Vácuo)</t>
  </si>
  <si>
    <t>11.18</t>
  </si>
  <si>
    <t>Painel de Alarme para gás medicinal (Óxido Nitroso)</t>
  </si>
  <si>
    <t>11.19</t>
  </si>
  <si>
    <t>Posto de Consumo para gás medicinal (Oxigênio)</t>
  </si>
  <si>
    <t xml:space="preserve">un </t>
  </si>
  <si>
    <t>11.20</t>
  </si>
  <si>
    <t>Posto de Consumo para gás medicinal (Ar Comprimido)</t>
  </si>
  <si>
    <t>11.23</t>
  </si>
  <si>
    <t>Caixa Seccionadora com 2ª Redução e conexão para cilindros 22/22/28/15</t>
  </si>
  <si>
    <t>11.24</t>
  </si>
  <si>
    <t>Caixa Seccionadora com 2ª Redução 22/22/28/15</t>
  </si>
  <si>
    <t>11.25</t>
  </si>
  <si>
    <t>Caixa Seccionadora com 2ª Redução e conexão para cilindros 22/28/28/35/15/15</t>
  </si>
  <si>
    <t>11.26</t>
  </si>
  <si>
    <t>Caixa Seccionadora com 2ª Redução 28/28</t>
  </si>
  <si>
    <t>11.27</t>
  </si>
  <si>
    <t>Caixa Seccionadora com 2ª Redução e conexão para cilindros 28/28/35</t>
  </si>
  <si>
    <t>11.28</t>
  </si>
  <si>
    <t>Caixa Seccionadora com 2ª Redução 22/22/22</t>
  </si>
  <si>
    <t>11.29</t>
  </si>
  <si>
    <t>Com059</t>
  </si>
  <si>
    <t>Régua para cabeceira/parede composta por 1 pto de ar, 1 pto oxigênio, conforme PC1 no projeto de gases. Ref Oxichama</t>
  </si>
  <si>
    <t>11.30</t>
  </si>
  <si>
    <t>Com060</t>
  </si>
  <si>
    <t>Régua para cabeceira/parede composta por 1 pto de ar, 1 pto oxigênio, 1 pto vácuo, 3 tomada 220V, 2 tomadas 127V, 1 pto de lógica, 1 chamada enfermaria, botão simples, 1 suporte soro, 1 suporte foco, conforme PC2 no projeto de gases. Ref. Oxichama</t>
  </si>
  <si>
    <t>11.31</t>
  </si>
  <si>
    <t>Com061</t>
  </si>
  <si>
    <t>Régua para cabeceira/parede composta por 2 pto de ar, 2 pto oxigênio, 2 pto vácuo, 6 tomadas 220V, 2 tomadas 127V, 1 pto de lógica, 1 chamada enfermaria, 1 suporte soro, 1 suporte foco, conforme PC3 no projeto de gases. Ref Oxichama</t>
  </si>
  <si>
    <t>11.32</t>
  </si>
  <si>
    <t>Com062</t>
  </si>
  <si>
    <t>Régua para cabeceira/parede composta por 1 pto de ar, 1 pto oxigênio, 1 pto vácuo, 1 pto de óxido nitroso, 4 tomadas 220V, 4 tomadas 127V, 1 pto de lógica, 1 chamada enfermaria, 1 suporte soro, 1 suporte foco, conforme PC4 no projeto de gases.</t>
  </si>
  <si>
    <t>11.33</t>
  </si>
  <si>
    <t>Com063</t>
  </si>
  <si>
    <t>Régua para cabeceira/parede composta por 1 pto de ar, 1 pto oxigênio, 1 tomada 220V, 2 tomadas 127V conforme PC5 no projeto de gases.</t>
  </si>
  <si>
    <t>11.34</t>
  </si>
  <si>
    <t>Com064</t>
  </si>
  <si>
    <t>Régua para cabeceira/parede composta por 1 pto de ar, 1 pto oxigênio, 1 pto vácuo, 1 pto de óxido nitroso, conforme PC6 no projeto de gases.</t>
  </si>
  <si>
    <t>11.35</t>
  </si>
  <si>
    <t>Com065</t>
  </si>
  <si>
    <t>Régua para cabeceira/parede composta por 2 pto de ar, 2 pto oxigênio, 2 pto vácuo, 5 tomadas 220V, 5 tomadas 127V, 2 pto de lógica, 1 chamada enfermaria, 1 botão simples, 1 suporte soro, 1 suporte foco, conforme PC7 no projeto de gases. Ref Oxichama</t>
  </si>
  <si>
    <t>11.36</t>
  </si>
  <si>
    <t>Com066</t>
  </si>
  <si>
    <t>Régua para cabeceira/parede composta por 2 pto de ar, 1 pto oxigênio, 2 pto vácuo, 1 pto de óxido nitroso, 6 tomadas 220V, 6 tomadas 127V, 2 pto lógica, 1 chamada enfermaria, conforme PC8 no projeto de gases. Ref Oxichama</t>
  </si>
  <si>
    <t>11.37</t>
  </si>
  <si>
    <t>Com067</t>
  </si>
  <si>
    <t>Régua para cabeceira/parede composta por 1 pto de ar, 1 pto oxigênio, 1 pto vácuo, 4 tomadas 220V, 3 tomadas 127V, 1 pto de lógica, 1 chamada enfermaria, 1 suporte soro, 1 suporte foco, conforme PC9 no projeto de gases. Ref Oxichama</t>
  </si>
  <si>
    <t>11.38</t>
  </si>
  <si>
    <t>Com068</t>
  </si>
  <si>
    <t>Régua para cabeceira/parede composta por 1 pto de ar, 1 pto oxigênio, 1 pto vácuo, 1 pto óxido nitroso, 4 tomadas 220V, 3 tomadas 127V, 1 pto de lógica, 1 chamada enfermaria, 1 suporte soro, 1 suporte foco, conforme PC9.1 no projeto de gases. Ref Oxichama</t>
  </si>
  <si>
    <t>11.39</t>
  </si>
  <si>
    <t>Central de ar medicinal completa, conforme especificacoes</t>
  </si>
  <si>
    <t>11.40</t>
  </si>
  <si>
    <t>Central de vacuo clinico, completa, conforme especificacoes</t>
  </si>
  <si>
    <t>CENTRAIS DE CILINDROS, COM SISTEMA SEMI-AUTOMATICO DE FUNCIONAMENTO - COMPLETA</t>
  </si>
  <si>
    <t>06.01.020</t>
  </si>
  <si>
    <t>Escavação manual em solo de 1ª e 2ª categoria em campo aberto</t>
  </si>
  <si>
    <t>06.14.020</t>
  </si>
  <si>
    <t>Carga manual de solo</t>
  </si>
  <si>
    <t>54.01.030</t>
  </si>
  <si>
    <t>11.01.160</t>
  </si>
  <si>
    <t>Concreto usinado, fck = 30,0 MPa</t>
  </si>
  <si>
    <t>11.16.060</t>
  </si>
  <si>
    <t>Lançamento e adensamento de concreto ou massa em estrutura</t>
  </si>
  <si>
    <t>08.06.040</t>
  </si>
  <si>
    <t>Barbacã em tubo de PVC com diâmetro 50 mm</t>
  </si>
  <si>
    <t>Impermeabilização em pintura de asfalto oxidado com solventes orgânicos, sobre massa</t>
  </si>
  <si>
    <t>08.05.220</t>
  </si>
  <si>
    <t>Manta geotêxtil com resistência à tração longitudinal de 31kN/m e transversal de 27kN/m</t>
  </si>
  <si>
    <t>06.11.040</t>
  </si>
  <si>
    <t>Reaterro manual apiloado sem controle de compactação</t>
  </si>
  <si>
    <t>Construção do abrigo</t>
  </si>
  <si>
    <t>32.15.030</t>
  </si>
  <si>
    <t>Impermeabilização em manta asfáltica com armadura, tipo III-B, espessura de 3 mm</t>
  </si>
  <si>
    <t>29.01.040</t>
  </si>
  <si>
    <t>Cantoneira em alumínio perfil ´Y´</t>
  </si>
  <si>
    <t>39.26.060</t>
  </si>
  <si>
    <t>Cabo de cobre flexível de 16 mm², isolamento 0,6/1 kV - isolação HEPR 90°C - baixa emissão de fumaça e gases</t>
  </si>
  <si>
    <t>Cabo de cobre de 2,5 mm², isolamento 750 V - isolação em PVC 70°C</t>
  </si>
  <si>
    <t>41.13.040</t>
  </si>
  <si>
    <t>50.10.100</t>
  </si>
  <si>
    <t>06.02.020</t>
  </si>
  <si>
    <t>Escavação manual em solo de 1ª e 2ª categoria em vala ou cava até 1,50 m</t>
  </si>
  <si>
    <t>11.03.090</t>
  </si>
  <si>
    <t>Concreto preparado no local, fck = 20,0 MPa</t>
  </si>
  <si>
    <t>11.16.020</t>
  </si>
  <si>
    <t>Lançamento, espalhamento e adensamento de concreto ou massa em lastro e/ou enchimento</t>
  </si>
  <si>
    <t>09.02.020</t>
  </si>
  <si>
    <t>Forma plana em compensado para estrutura convencional</t>
  </si>
  <si>
    <t>12.0</t>
  </si>
  <si>
    <t>Instalações Hidráulicas</t>
  </si>
  <si>
    <t>12.1</t>
  </si>
  <si>
    <t>45.01.066</t>
  </si>
  <si>
    <t>12.2</t>
  </si>
  <si>
    <t>43.10.250</t>
  </si>
  <si>
    <t>12.3</t>
  </si>
  <si>
    <t>43.10.480</t>
  </si>
  <si>
    <t>12.4</t>
  </si>
  <si>
    <t>44.01.050</t>
  </si>
  <si>
    <t>Bacia sifonada de louça sem tampa - 6 litros</t>
  </si>
  <si>
    <t>12.5</t>
  </si>
  <si>
    <t>30.08.060</t>
  </si>
  <si>
    <t>12.6</t>
  </si>
  <si>
    <t>44.06.010</t>
  </si>
  <si>
    <t>12.7</t>
  </si>
  <si>
    <t>44.01.160</t>
  </si>
  <si>
    <t>12.8</t>
  </si>
  <si>
    <t>44.01.200</t>
  </si>
  <si>
    <t>12.9</t>
  </si>
  <si>
    <t>44.01.310</t>
  </si>
  <si>
    <t>12.10</t>
  </si>
  <si>
    <t>44.02.060</t>
  </si>
  <si>
    <t>12.11</t>
  </si>
  <si>
    <t>44.02.200</t>
  </si>
  <si>
    <t>12.12</t>
  </si>
  <si>
    <t>44.03.210</t>
  </si>
  <si>
    <t>12.13</t>
  </si>
  <si>
    <t>44.03.825</t>
  </si>
  <si>
    <t>Misturador termostato para chuveiro ou ducha, acabamento cromado</t>
  </si>
  <si>
    <t>12.14</t>
  </si>
  <si>
    <t>44.03.300</t>
  </si>
  <si>
    <t>12.15</t>
  </si>
  <si>
    <t>44.03.310</t>
  </si>
  <si>
    <t>12.16</t>
  </si>
  <si>
    <t>44.03.360</t>
  </si>
  <si>
    <t>12.17</t>
  </si>
  <si>
    <t>44.03.370</t>
  </si>
  <si>
    <t>12.18</t>
  </si>
  <si>
    <t>44.03.450</t>
  </si>
  <si>
    <t>12.19</t>
  </si>
  <si>
    <t>44.03.470</t>
  </si>
  <si>
    <t>12.20</t>
  </si>
  <si>
    <t>12.22</t>
  </si>
  <si>
    <t>44.20.230</t>
  </si>
  <si>
    <t>12.23</t>
  </si>
  <si>
    <t>44.20.280</t>
  </si>
  <si>
    <t>12.24</t>
  </si>
  <si>
    <t>44.06.360</t>
  </si>
  <si>
    <t>12.25</t>
  </si>
  <si>
    <t>44.01.850</t>
  </si>
  <si>
    <t>12.26</t>
  </si>
  <si>
    <t>44.20.620</t>
  </si>
  <si>
    <t>12.27</t>
  </si>
  <si>
    <t>44.20.650</t>
  </si>
  <si>
    <t>12.28</t>
  </si>
  <si>
    <t>47.04.090</t>
  </si>
  <si>
    <t>12.29</t>
  </si>
  <si>
    <t>47.04.050</t>
  </si>
  <si>
    <t>12.30</t>
  </si>
  <si>
    <t xml:space="preserve">Expurgadeira de aço inóxidável </t>
  </si>
  <si>
    <t>12.31</t>
  </si>
  <si>
    <t>44.20.100</t>
  </si>
  <si>
    <t>12.33</t>
  </si>
  <si>
    <t>44.06.470</t>
  </si>
  <si>
    <t>12.34</t>
  </si>
  <si>
    <t>46.01.010</t>
  </si>
  <si>
    <t>12.35</t>
  </si>
  <si>
    <t>46.01.020</t>
  </si>
  <si>
    <t>12.36</t>
  </si>
  <si>
    <t>46.01.030</t>
  </si>
  <si>
    <t>12.37</t>
  </si>
  <si>
    <t>46.01.040</t>
  </si>
  <si>
    <t>12.38</t>
  </si>
  <si>
    <t>46.01.050</t>
  </si>
  <si>
    <t>12.39</t>
  </si>
  <si>
    <t>46.01.060</t>
  </si>
  <si>
    <t>12.40</t>
  </si>
  <si>
    <t>46.01.070</t>
  </si>
  <si>
    <t>12.41</t>
  </si>
  <si>
    <t>46.01.080</t>
  </si>
  <si>
    <t>12.42</t>
  </si>
  <si>
    <t>46.01.090</t>
  </si>
  <si>
    <t>12.43</t>
  </si>
  <si>
    <t>46.02.010</t>
  </si>
  <si>
    <t>12.44</t>
  </si>
  <si>
    <t>46.02.050</t>
  </si>
  <si>
    <t>12.45</t>
  </si>
  <si>
    <t>12.46</t>
  </si>
  <si>
    <t>46.02.070</t>
  </si>
  <si>
    <t>12.47</t>
  </si>
  <si>
    <t>46.03.040</t>
  </si>
  <si>
    <t>12.48</t>
  </si>
  <si>
    <t>46.03.050</t>
  </si>
  <si>
    <t>12.49</t>
  </si>
  <si>
    <t>46.03.060</t>
  </si>
  <si>
    <t>12.50</t>
  </si>
  <si>
    <t>46.05.070</t>
  </si>
  <si>
    <t>12.51</t>
  </si>
  <si>
    <t>46.05.090</t>
  </si>
  <si>
    <t>12.52</t>
  </si>
  <si>
    <t>46.07.070</t>
  </si>
  <si>
    <t>12.53</t>
  </si>
  <si>
    <t>46.07.080</t>
  </si>
  <si>
    <t>12.55</t>
  </si>
  <si>
    <t>12.56</t>
  </si>
  <si>
    <t>12.57</t>
  </si>
  <si>
    <t>12.58</t>
  </si>
  <si>
    <t>12.59</t>
  </si>
  <si>
    <t>46.10.060</t>
  </si>
  <si>
    <t>12.60</t>
  </si>
  <si>
    <t>12.61</t>
  </si>
  <si>
    <t>46.10.080</t>
  </si>
  <si>
    <t>12.62</t>
  </si>
  <si>
    <t>46.10.090</t>
  </si>
  <si>
    <t>32.11.210</t>
  </si>
  <si>
    <t>32.11.220</t>
  </si>
  <si>
    <t>32.11.230</t>
  </si>
  <si>
    <t>32.11.240</t>
  </si>
  <si>
    <t>32.11.250</t>
  </si>
  <si>
    <t>12.63</t>
  </si>
  <si>
    <t>47.01.030</t>
  </si>
  <si>
    <t>12.64</t>
  </si>
  <si>
    <t>47.01.040</t>
  </si>
  <si>
    <t>12.65</t>
  </si>
  <si>
    <t>47.01.050</t>
  </si>
  <si>
    <t>12.66</t>
  </si>
  <si>
    <t>47.01.060</t>
  </si>
  <si>
    <t>12.67</t>
  </si>
  <si>
    <t>47.01.080</t>
  </si>
  <si>
    <t>12.68</t>
  </si>
  <si>
    <t>47.02.020</t>
  </si>
  <si>
    <t>12.69</t>
  </si>
  <si>
    <t>47.02.050</t>
  </si>
  <si>
    <t>12.70</t>
  </si>
  <si>
    <t>47.05.060</t>
  </si>
  <si>
    <t>12.71</t>
  </si>
  <si>
    <t>47.02.110</t>
  </si>
  <si>
    <t>12.72</t>
  </si>
  <si>
    <t>49.01.030</t>
  </si>
  <si>
    <t>12.73</t>
  </si>
  <si>
    <t>49.04.010</t>
  </si>
  <si>
    <t>12.74</t>
  </si>
  <si>
    <t>49.05.040</t>
  </si>
  <si>
    <t>12.75</t>
  </si>
  <si>
    <t>38.23.320</t>
  </si>
  <si>
    <t>12.76</t>
  </si>
  <si>
    <t>12.78</t>
  </si>
  <si>
    <t>49.06.010</t>
  </si>
  <si>
    <t>12.79</t>
  </si>
  <si>
    <t>49.12.110</t>
  </si>
  <si>
    <t>12.81</t>
  </si>
  <si>
    <t>12.82</t>
  </si>
  <si>
    <t>47.01.190</t>
  </si>
  <si>
    <t>12.83</t>
  </si>
  <si>
    <t>48.05.070</t>
  </si>
  <si>
    <t>12.84</t>
  </si>
  <si>
    <t>47.01.090</t>
  </si>
  <si>
    <t>12.85</t>
  </si>
  <si>
    <t>12.87</t>
  </si>
  <si>
    <t>30.08.030</t>
  </si>
  <si>
    <t>12.88</t>
  </si>
  <si>
    <t>43.02.160</t>
  </si>
  <si>
    <t>12.89</t>
  </si>
  <si>
    <t>44.20.200</t>
  </si>
  <si>
    <t>12.90</t>
  </si>
  <si>
    <t>44.20.220</t>
  </si>
  <si>
    <t>12.92</t>
  </si>
  <si>
    <t>44.06.570</t>
  </si>
  <si>
    <t>12.93</t>
  </si>
  <si>
    <t>47.02.030</t>
  </si>
  <si>
    <t>47.02.040</t>
  </si>
  <si>
    <t>44.20.300</t>
  </si>
  <si>
    <t>54.01.400</t>
  </si>
  <si>
    <t>11.01.260</t>
  </si>
  <si>
    <t>Concreto usinado, fck = 20,0 MPa - para bombeamento</t>
  </si>
  <si>
    <t>12.104</t>
  </si>
  <si>
    <t>48.02.310</t>
  </si>
  <si>
    <t>07.11.020</t>
  </si>
  <si>
    <t>Reaterro compactado mecanizado de vala ou cava com compactador</t>
  </si>
  <si>
    <t>48.05.020</t>
  </si>
  <si>
    <t>40.20.300</t>
  </si>
  <si>
    <t>37.06.010</t>
  </si>
  <si>
    <t>Painel monobloco autoportante em chapa de aço de 2,0 mm de espessura, com proteção mínima IP 54 - sem componentes</t>
  </si>
  <si>
    <t>Barramento de cobre nu</t>
  </si>
  <si>
    <t>37.13.630</t>
  </si>
  <si>
    <t>Disjuntor termomagnético, bipolar 220/380 V, corrente de 10 A até 50 A</t>
  </si>
  <si>
    <t>37.13.600</t>
  </si>
  <si>
    <t>Disjuntor termomagnético, unipolar 127/220 V, corrente de 10 A até 30 A</t>
  </si>
  <si>
    <t>37.17.074</t>
  </si>
  <si>
    <t>Dispositivo diferencial residual de 25 A x 30 mA - 4 polos</t>
  </si>
  <si>
    <t>39.03.174</t>
  </si>
  <si>
    <t>39.03.182</t>
  </si>
  <si>
    <t>39.09.060</t>
  </si>
  <si>
    <t>Terminal de pressão/compressão para cabo de 50 mm²</t>
  </si>
  <si>
    <t>08.02.050</t>
  </si>
  <si>
    <t>Cimbramento tubular metálico</t>
  </si>
  <si>
    <t>m3 x mês</t>
  </si>
  <si>
    <t>08.02.060</t>
  </si>
  <si>
    <t>Montagem e desmontagem de cimbramento tubular metálico</t>
  </si>
  <si>
    <t>24.03.100</t>
  </si>
  <si>
    <t>Alçapão/tampa em chapa de ferro com porta cadeado</t>
  </si>
  <si>
    <t>48.05.040</t>
  </si>
  <si>
    <t>47.05.420</t>
  </si>
  <si>
    <t>67.02.410</t>
  </si>
  <si>
    <t>67.02.502</t>
  </si>
  <si>
    <t>Elaboração de projeto de sistema de estação compacta de tratamento de esgoto para vazão máxima horária 12,0 l/s e atendimento classe II, assessoria, documentação e aprovação na CETESB</t>
  </si>
  <si>
    <t>17.01.120</t>
  </si>
  <si>
    <t>32.17.040</t>
  </si>
  <si>
    <t>13.0</t>
  </si>
  <si>
    <t>Detecção, combate e prevenção a incêndio</t>
  </si>
  <si>
    <t>13.1</t>
  </si>
  <si>
    <t>46.08.070</t>
  </si>
  <si>
    <t>Tubo galvanizado sem costura schedule 40, DN= 2 1/2´, inclusive conexões</t>
  </si>
  <si>
    <t>13.2</t>
  </si>
  <si>
    <t>47.01.070</t>
  </si>
  <si>
    <t>Registro de gaveta em latão fundido sem acabamento, DN= 2 1/2´</t>
  </si>
  <si>
    <t>13.5</t>
  </si>
  <si>
    <t>47.05.280</t>
  </si>
  <si>
    <t>13.6</t>
  </si>
  <si>
    <t>50.01.090</t>
  </si>
  <si>
    <t>13.7</t>
  </si>
  <si>
    <t>50.01.330</t>
  </si>
  <si>
    <t>Abrigo de hidrante de 2 1/2´ completo - inclusive mangueira de 30 m (2 x 15 m)</t>
  </si>
  <si>
    <t>13.8</t>
  </si>
  <si>
    <t>50.01.190</t>
  </si>
  <si>
    <t>13.9</t>
  </si>
  <si>
    <t>50.01.160</t>
  </si>
  <si>
    <t>13.10</t>
  </si>
  <si>
    <t>50.01.220</t>
  </si>
  <si>
    <t>Esguicho latão com engate rápido, DN= 1 1/2´, jato regulável</t>
  </si>
  <si>
    <t>13.11</t>
  </si>
  <si>
    <t>50.01.210</t>
  </si>
  <si>
    <t>13.12</t>
  </si>
  <si>
    <t>50.05.230</t>
  </si>
  <si>
    <t>13.13</t>
  </si>
  <si>
    <t>50.05.430</t>
  </si>
  <si>
    <t>13.14</t>
  </si>
  <si>
    <t>50.05.170</t>
  </si>
  <si>
    <t>13.15</t>
  </si>
  <si>
    <t>50.05.260</t>
  </si>
  <si>
    <t>13.16</t>
  </si>
  <si>
    <t>13.17</t>
  </si>
  <si>
    <t>50.10.058</t>
  </si>
  <si>
    <t>13.18</t>
  </si>
  <si>
    <t>13.19</t>
  </si>
  <si>
    <t>50.05.270</t>
  </si>
  <si>
    <t>Central de detecção e alarme de incêndio completa, autonomia de 1 hora para 12 laços, 220 V/12 V</t>
  </si>
  <si>
    <t>13.20</t>
  </si>
  <si>
    <t>50.05.440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</si>
  <si>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</si>
  <si>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</si>
  <si>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</si>
  <si>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</si>
  <si>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</si>
  <si>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</si>
  <si>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</si>
  <si>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</si>
  <si>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50.01.340</t>
  </si>
  <si>
    <t>43.10.110</t>
  </si>
  <si>
    <t>Conjunto motor-bomba (centrífuga) 5 cv, monoestágio, Hmam= 14 a 26 mca, Q= 56 a 30 m³/h</t>
  </si>
  <si>
    <t>13.29</t>
  </si>
  <si>
    <t>48.02.009</t>
  </si>
  <si>
    <t>39.12.510</t>
  </si>
  <si>
    <t>40.02.040</t>
  </si>
  <si>
    <t>Caixa de passagem em chapa, com tampa parafusada, 150 x 150 x 80 mm</t>
  </si>
  <si>
    <t>Caixa de passagem em alvenaria, 60 x 60 x 60 cm</t>
  </si>
  <si>
    <t>Eletroduto galvanizado, pesado de 1´ - com acessórios</t>
  </si>
  <si>
    <t>14.0</t>
  </si>
  <si>
    <t>Limpeza e arremate</t>
  </si>
  <si>
    <t>14.1</t>
  </si>
  <si>
    <t>15.0</t>
  </si>
  <si>
    <t>Câmara fria (morgue)</t>
  </si>
  <si>
    <t>15.1</t>
  </si>
  <si>
    <t>16.0</t>
  </si>
  <si>
    <t>Comunicação visual</t>
  </si>
  <si>
    <t>97.02.030</t>
  </si>
  <si>
    <t>16.2</t>
  </si>
  <si>
    <t>97.02.190</t>
  </si>
  <si>
    <t>17.0</t>
  </si>
  <si>
    <t>Ar Condicionado</t>
  </si>
  <si>
    <t>17.1</t>
  </si>
  <si>
    <t>61.10.100</t>
  </si>
  <si>
    <t>17.2</t>
  </si>
  <si>
    <t>17.3</t>
  </si>
  <si>
    <t>61.10.200</t>
  </si>
  <si>
    <t>17.4</t>
  </si>
  <si>
    <t>17.5</t>
  </si>
  <si>
    <t>61.10.210</t>
  </si>
  <si>
    <t>17.6</t>
  </si>
  <si>
    <t>17.7</t>
  </si>
  <si>
    <t xml:space="preserve">Caixa de exaustão, dupla aspiração, Mod. CSD-160 (800m3/h-G4-40mmCa) </t>
  </si>
  <si>
    <t>17.8</t>
  </si>
  <si>
    <t xml:space="preserve">Caixa de exaustão, dupla aspiração, Mod. CSD-160 (950m3/h-G4-35mmCa) </t>
  </si>
  <si>
    <t>17.9</t>
  </si>
  <si>
    <t xml:space="preserve">Caixa de exaustão, dupla aspiração, Mod. CSD-200 (1800m3/h-G4-40mmCa) </t>
  </si>
  <si>
    <t>17.10</t>
  </si>
  <si>
    <t xml:space="preserve">Caixa de exaustão, dupla aspiração, Mod. CSD-200 (2050m3/h-G4-40mmCa) </t>
  </si>
  <si>
    <t>17.11</t>
  </si>
  <si>
    <t xml:space="preserve">Caixa de exaustão, dupla aspiração, Mod. CSD-224 (2300m3/h-G4-40mmCa) </t>
  </si>
  <si>
    <t>17.12</t>
  </si>
  <si>
    <t xml:space="preserve">Caixa de exaustão, dupla aspiração, Mod. CSD-250 (3250m3/h-G4-40mmCa) </t>
  </si>
  <si>
    <t>17.13</t>
  </si>
  <si>
    <t xml:space="preserve">Caixa de exaustão, dupla aspiração, Mod. CSD-315 (4925m3/h-G4-40mmCa) </t>
  </si>
  <si>
    <t>17.14</t>
  </si>
  <si>
    <t xml:space="preserve">Caixa de exaustão, dupla aspiração, Mod. CSD-355 (2750m3/h-G4-40mmCa) </t>
  </si>
  <si>
    <t>17.15</t>
  </si>
  <si>
    <t xml:space="preserve">Caixa de exaustão, dupla aspiração, Mod. CSD-355 (2850m3/h-G4-40mmCa) </t>
  </si>
  <si>
    <t>17.16</t>
  </si>
  <si>
    <t xml:space="preserve">Caixa de exaustão, dupla aspiração, Mod. CSD-400 (7680m3/h-G4-40mmCa) </t>
  </si>
  <si>
    <t>17.17</t>
  </si>
  <si>
    <t xml:space="preserve">Caixa de exaustão, dupla aspiração, Mod. CSD-400 (7775m3/h-G4-40mmCa) </t>
  </si>
  <si>
    <t>17.18</t>
  </si>
  <si>
    <t xml:space="preserve"> Caixa de exaustão, dupla aspiração, Mod. CSD-500 (11200m3/h-G4-40mmCa) </t>
  </si>
  <si>
    <t>17.19</t>
  </si>
  <si>
    <t xml:space="preserve">Caixa de exaustão, dupla aspiração, Mod. CSD-224 (2400m3/h-G4/F5-45mmCa) </t>
  </si>
  <si>
    <t>17.20</t>
  </si>
  <si>
    <t xml:space="preserve">Caixa de exaustão, dupla aspiração, Mod. CSD-400 (10200m3/h-G4-45mmCa) </t>
  </si>
  <si>
    <t>17.21</t>
  </si>
  <si>
    <t xml:space="preserve"> FAN COIL VERTICAL 12TR (REF.: VORTEX PRO - CARRIER) </t>
  </si>
  <si>
    <t>17.22</t>
  </si>
  <si>
    <t xml:space="preserve"> FAN COIL VERTICAL 15TR (REF.: VORTEX PRO - CARRIER) </t>
  </si>
  <si>
    <t>17.23</t>
  </si>
  <si>
    <t xml:space="preserve"> FAN COIL VERTICAL 20TR (REF.: VORTEX PRO - CARRIER) </t>
  </si>
  <si>
    <t>17.24</t>
  </si>
  <si>
    <t xml:space="preserve"> FANCOLETE 3,50TR (CASSETE) </t>
  </si>
  <si>
    <t>17.25</t>
  </si>
  <si>
    <t>43.10.210</t>
  </si>
  <si>
    <t>17.26</t>
  </si>
  <si>
    <t>61.10.001</t>
  </si>
  <si>
    <t>17.28</t>
  </si>
  <si>
    <t>17.29</t>
  </si>
  <si>
    <t>32.06.030</t>
  </si>
  <si>
    <t>17.30</t>
  </si>
  <si>
    <t>61.10.300</t>
  </si>
  <si>
    <t>17.31</t>
  </si>
  <si>
    <t>61.10.310</t>
  </si>
  <si>
    <t>17.32</t>
  </si>
  <si>
    <t>61.10.320</t>
  </si>
  <si>
    <t>17.33</t>
  </si>
  <si>
    <t>29.20.030</t>
  </si>
  <si>
    <t>17.34</t>
  </si>
  <si>
    <t>61.20.450</t>
  </si>
  <si>
    <t>17.35</t>
  </si>
  <si>
    <t>46.08.010</t>
  </si>
  <si>
    <t>17.36</t>
  </si>
  <si>
    <t>46.08.020</t>
  </si>
  <si>
    <t>17.37</t>
  </si>
  <si>
    <t>46.08.006</t>
  </si>
  <si>
    <t>17.38</t>
  </si>
  <si>
    <t>46.21.080</t>
  </si>
  <si>
    <t>17.39</t>
  </si>
  <si>
    <t>46.21.090</t>
  </si>
  <si>
    <t>17.40</t>
  </si>
  <si>
    <t>46.21.100</t>
  </si>
  <si>
    <t>17.41</t>
  </si>
  <si>
    <t>46.21.110</t>
  </si>
  <si>
    <t>17.42</t>
  </si>
  <si>
    <t>46.21.140</t>
  </si>
  <si>
    <t>17.43</t>
  </si>
  <si>
    <t>48.02.001</t>
  </si>
  <si>
    <t>17.45</t>
  </si>
  <si>
    <t>61.10.530</t>
  </si>
  <si>
    <t>17.46</t>
  </si>
  <si>
    <t>47.01.010</t>
  </si>
  <si>
    <t>17.47</t>
  </si>
  <si>
    <t>17.48</t>
  </si>
  <si>
    <t>61.10.400</t>
  </si>
  <si>
    <t>17.49</t>
  </si>
  <si>
    <t>61.10.410</t>
  </si>
  <si>
    <t>17.50</t>
  </si>
  <si>
    <t>17.51</t>
  </si>
  <si>
    <t>62.20.330</t>
  </si>
  <si>
    <t>17.52</t>
  </si>
  <si>
    <t>61.10.569</t>
  </si>
  <si>
    <t>17.53</t>
  </si>
  <si>
    <t>17.54</t>
  </si>
  <si>
    <t>61.10.568</t>
  </si>
  <si>
    <t>17.55</t>
  </si>
  <si>
    <t>17.56</t>
  </si>
  <si>
    <t>61.10.567</t>
  </si>
  <si>
    <t>17.57</t>
  </si>
  <si>
    <t>17.58</t>
  </si>
  <si>
    <t>17.59</t>
  </si>
  <si>
    <t>61.10.582</t>
  </si>
  <si>
    <t>17.60</t>
  </si>
  <si>
    <t>17.61</t>
  </si>
  <si>
    <t>17.62</t>
  </si>
  <si>
    <t>17.63</t>
  </si>
  <si>
    <t>17.64</t>
  </si>
  <si>
    <t>17.65</t>
  </si>
  <si>
    <t>17.66</t>
  </si>
  <si>
    <t>17.67</t>
  </si>
  <si>
    <t>17.68</t>
  </si>
  <si>
    <t>46.18.100</t>
  </si>
  <si>
    <t>17.69</t>
  </si>
  <si>
    <t>46.18.130</t>
  </si>
  <si>
    <t>17.70</t>
  </si>
  <si>
    <t>47.11.100</t>
  </si>
  <si>
    <t>17.71</t>
  </si>
  <si>
    <t>17.72</t>
  </si>
  <si>
    <t>47.10.010</t>
  </si>
  <si>
    <t>17.73</t>
  </si>
  <si>
    <t>47.11.080</t>
  </si>
  <si>
    <t>17.74</t>
  </si>
  <si>
    <t>61.15.070</t>
  </si>
  <si>
    <t>17.75</t>
  </si>
  <si>
    <t>17.76</t>
  </si>
  <si>
    <t>47.05.160</t>
  </si>
  <si>
    <t>17.77</t>
  </si>
  <si>
    <t>47.07.010</t>
  </si>
  <si>
    <t>17.79</t>
  </si>
  <si>
    <t>17.80</t>
  </si>
  <si>
    <t>17.81</t>
  </si>
  <si>
    <t>17.82</t>
  </si>
  <si>
    <t>46.08.030</t>
  </si>
  <si>
    <t>17.83</t>
  </si>
  <si>
    <t>46.08.040</t>
  </si>
  <si>
    <t>17.84</t>
  </si>
  <si>
    <t>46.08.050</t>
  </si>
  <si>
    <t>17.85</t>
  </si>
  <si>
    <t>17.86</t>
  </si>
  <si>
    <t>46.21.060</t>
  </si>
  <si>
    <t>17.87</t>
  </si>
  <si>
    <t>17.88</t>
  </si>
  <si>
    <t>17.89</t>
  </si>
  <si>
    <t>50.01.100</t>
  </si>
  <si>
    <t>17.90</t>
  </si>
  <si>
    <t>17.91</t>
  </si>
  <si>
    <t>17.92</t>
  </si>
  <si>
    <t>17.93</t>
  </si>
  <si>
    <t>17.94</t>
  </si>
  <si>
    <t>17.96</t>
  </si>
  <si>
    <t>47.05.410</t>
  </si>
  <si>
    <t>17.97</t>
  </si>
  <si>
    <t>17.98</t>
  </si>
  <si>
    <t>17.99</t>
  </si>
  <si>
    <t>47.05.290</t>
  </si>
  <si>
    <t>17.100</t>
  </si>
  <si>
    <t>47.05.340</t>
  </si>
  <si>
    <t>17.101</t>
  </si>
  <si>
    <t>47.05.350</t>
  </si>
  <si>
    <t>17.102</t>
  </si>
  <si>
    <t>47.05.360</t>
  </si>
  <si>
    <t>17.103</t>
  </si>
  <si>
    <t>17.104</t>
  </si>
  <si>
    <t>47.05.370</t>
  </si>
  <si>
    <t>17.105</t>
  </si>
  <si>
    <t>47.05.400</t>
  </si>
  <si>
    <t>17.106</t>
  </si>
  <si>
    <t>17.107</t>
  </si>
  <si>
    <t>47.20.320</t>
  </si>
  <si>
    <t>17.108</t>
  </si>
  <si>
    <t>17.109</t>
  </si>
  <si>
    <t>17.110</t>
  </si>
  <si>
    <t>47.20.030</t>
  </si>
  <si>
    <t>17.111</t>
  </si>
  <si>
    <t>17.112</t>
  </si>
  <si>
    <t>17.113</t>
  </si>
  <si>
    <t>46.18.090</t>
  </si>
  <si>
    <t>17.114</t>
  </si>
  <si>
    <t>17.115</t>
  </si>
  <si>
    <t>17.118</t>
  </si>
  <si>
    <t>17.119</t>
  </si>
  <si>
    <t>17.120</t>
  </si>
  <si>
    <t>17.121</t>
  </si>
  <si>
    <t>17.122</t>
  </si>
  <si>
    <t>61.15.060</t>
  </si>
  <si>
    <t>17.123</t>
  </si>
  <si>
    <t>17.124</t>
  </si>
  <si>
    <t>17.125</t>
  </si>
  <si>
    <t>17.126</t>
  </si>
  <si>
    <t>17.127</t>
  </si>
  <si>
    <t>17.128</t>
  </si>
  <si>
    <t>17.130</t>
  </si>
  <si>
    <t>32.11.200</t>
  </si>
  <si>
    <t>17.131</t>
  </si>
  <si>
    <t>17.132</t>
  </si>
  <si>
    <t>17.133</t>
  </si>
  <si>
    <t>17.134</t>
  </si>
  <si>
    <t>17.135</t>
  </si>
  <si>
    <t>17.136</t>
  </si>
  <si>
    <t>17.137</t>
  </si>
  <si>
    <t>17.138</t>
  </si>
  <si>
    <t>17.139</t>
  </si>
  <si>
    <t>17.141</t>
  </si>
  <si>
    <t>46.27.060</t>
  </si>
  <si>
    <t>17.142</t>
  </si>
  <si>
    <t>32.11.270</t>
  </si>
  <si>
    <t>17.143</t>
  </si>
  <si>
    <t>32.11.280</t>
  </si>
  <si>
    <t>17.144</t>
  </si>
  <si>
    <t>17.145</t>
  </si>
  <si>
    <t>32.11.290</t>
  </si>
  <si>
    <t>17.146</t>
  </si>
  <si>
    <t>32.11.340</t>
  </si>
  <si>
    <t>17.147</t>
  </si>
  <si>
    <t>46.27.090</t>
  </si>
  <si>
    <t>17.148</t>
  </si>
  <si>
    <t>46.27.080</t>
  </si>
  <si>
    <t>17.149</t>
  </si>
  <si>
    <t>46.27.100</t>
  </si>
  <si>
    <t>17.150</t>
  </si>
  <si>
    <t>46.27.110</t>
  </si>
  <si>
    <t>17.151</t>
  </si>
  <si>
    <t>17.153</t>
  </si>
  <si>
    <t>38.04.040</t>
  </si>
  <si>
    <t>17.154</t>
  </si>
  <si>
    <t>17.155</t>
  </si>
  <si>
    <t xml:space="preserve"> INVERSOR DE FREQUENCIA - 1,5kW/380V/3F/60Hz </t>
  </si>
  <si>
    <t xml:space="preserve"> pç </t>
  </si>
  <si>
    <t>17.156</t>
  </si>
  <si>
    <t xml:space="preserve"> INVERSOR DE FREQUENCIA - 3,0kW/380V/3F/60Hz </t>
  </si>
  <si>
    <t>17.157</t>
  </si>
  <si>
    <t xml:space="preserve"> INVERSOR DE FREQUENCIA - 3,75kW/380V/3F/60Hz </t>
  </si>
  <si>
    <t>17.158</t>
  </si>
  <si>
    <t xml:space="preserve"> INVERSOR DE FREQUENCIA - 4,50kW/380V/3F/60Hz </t>
  </si>
  <si>
    <t>17.159</t>
  </si>
  <si>
    <t xml:space="preserve"> PCR (EX-05A/B; FC-25 A/B; FC-26; FC-27; FC-28; FC-29; FC-30; FC-31) </t>
  </si>
  <si>
    <t xml:space="preserve"> cj </t>
  </si>
  <si>
    <t>17.160</t>
  </si>
  <si>
    <t xml:space="preserve"> PCR (FC-15A/B; EX-02A/B; FC-16; FC-17; FC-18A/B; EX-03A/B) </t>
  </si>
  <si>
    <t>17.161</t>
  </si>
  <si>
    <t xml:space="preserve"> PCR (FC-21A/B; FC-21 C/D; FC-22; FC-23; FC-24) </t>
  </si>
  <si>
    <t>17.162</t>
  </si>
  <si>
    <t xml:space="preserve"> PCR (FC-32; FC-33; FC-34; FC-35; EX-14) </t>
  </si>
  <si>
    <t>17.163</t>
  </si>
  <si>
    <t xml:space="preserve"> QUADRO DE FORÇA - QF-1P-AC-01 - POT. 128,75kW - 380V/3∅/60Hz </t>
  </si>
  <si>
    <t>17.164</t>
  </si>
  <si>
    <t xml:space="preserve"> QUADRO DE FORÇA - QF-1P-AC-02 - POT. 55kW - 220V/2∅/60Hz </t>
  </si>
  <si>
    <t>17.165</t>
  </si>
  <si>
    <t xml:space="preserve"> QUADRO DE FORÇA - QF-2P-AC-01 - POT. 118,25kW - 380V/3∅/60Hz </t>
  </si>
  <si>
    <t>17.166</t>
  </si>
  <si>
    <t xml:space="preserve"> QUADRO DE FORÇA - QF-2P-AC-02 - POT. 63,00kW - 380V/3∅/60Hz </t>
  </si>
  <si>
    <t>17.167</t>
  </si>
  <si>
    <t xml:space="preserve"> QUADRO DE FORÇA - QF-3P-AC-01 - POT. 2,25kW - 380V/3∅/60Hz </t>
  </si>
  <si>
    <t>17.168</t>
  </si>
  <si>
    <t xml:space="preserve"> QUADRO DE FORÇA - QF-3P-AC-02 - POT. 7,00kW - 380V/3∅/60Hz </t>
  </si>
  <si>
    <t>17.169</t>
  </si>
  <si>
    <t xml:space="preserve"> QUADRO DE FORÇA - QF-3P-AC-03 - POT. 9,75kW - 220V/2∅/60Hz </t>
  </si>
  <si>
    <t>17.170</t>
  </si>
  <si>
    <t xml:space="preserve"> QUADRO DE FORÇA - QF-3P-AC-04 - POT. 2,25kW - 380V/3∅/60Hz </t>
  </si>
  <si>
    <t>17.171</t>
  </si>
  <si>
    <t xml:space="preserve"> QUADRO DE FORÇA - QF-T-AC-01 - POT. 10,15kW - 220V/2∅/60Hz </t>
  </si>
  <si>
    <t>17.172</t>
  </si>
  <si>
    <t xml:space="preserve"> QUADRO DE FORÇA - QF-T-AC-02 - POT. 12,00kW - 220V/2∅/60Hz </t>
  </si>
  <si>
    <t>17.173</t>
  </si>
  <si>
    <t>38.04.060</t>
  </si>
  <si>
    <t>17.174</t>
  </si>
  <si>
    <t>38.21.930</t>
  </si>
  <si>
    <t>17.175</t>
  </si>
  <si>
    <t>38.22.140</t>
  </si>
  <si>
    <t>17.176</t>
  </si>
  <si>
    <t>17.177</t>
  </si>
  <si>
    <t>39.03.178</t>
  </si>
  <si>
    <t>17.178</t>
  </si>
  <si>
    <t xml:space="preserve"> QUADRO DE FORÇA - QF-4P-AC-01 - POT. 2,25kW - 380V/3∅/60Hz </t>
  </si>
  <si>
    <t>17.179</t>
  </si>
  <si>
    <t xml:space="preserve"> QUADRO DE FORÇA - QF-4P-AC-02 - POT. 6,00kW - 380V/3∅/60Hz </t>
  </si>
  <si>
    <t>17.180</t>
  </si>
  <si>
    <t xml:space="preserve"> QUADRO DE FORÇA - QF-4P-AC-03 - POT. 9,75kW - 220V/2∅/60Hz </t>
  </si>
  <si>
    <t>17.181</t>
  </si>
  <si>
    <t xml:space="preserve"> QUADRO DE FORÇA - QF-4P-AC-04 - POT. 2,25kW - 380V/3∅/60Hz </t>
  </si>
  <si>
    <t>17.182</t>
  </si>
  <si>
    <t xml:space="preserve"> QUADRO DE FORÇA - QF-AC-CAG - POT. 45,00kW - 380V/3F/60Hz </t>
  </si>
  <si>
    <t>17.184</t>
  </si>
  <si>
    <t>17.185</t>
  </si>
  <si>
    <t>17.186</t>
  </si>
  <si>
    <t>61.15.170</t>
  </si>
  <si>
    <t>17.187</t>
  </si>
  <si>
    <t>17.188</t>
  </si>
  <si>
    <t>47.11.111</t>
  </si>
  <si>
    <t>17.189</t>
  </si>
  <si>
    <t>61.15.160</t>
  </si>
  <si>
    <t>17.190</t>
  </si>
  <si>
    <t>61.15.164</t>
  </si>
  <si>
    <t>17.191</t>
  </si>
  <si>
    <t>61.15.172</t>
  </si>
  <si>
    <t>17.192</t>
  </si>
  <si>
    <t>17.193</t>
  </si>
  <si>
    <t>61.15.050</t>
  </si>
  <si>
    <t>Válvula de controle motorizada completa tipo esfera com duas vias DN40-1 1/2", CV=29,5, rosca BSP com atuador floating, torque 10NM, transformador 24V, com termostato digital de ambiente</t>
  </si>
  <si>
    <t>17.194</t>
  </si>
  <si>
    <t>61.15.080</t>
  </si>
  <si>
    <t>Válvula de controle motorizada completa tipo esfera com duas vias DN32 -1 1/4", CV=18,9, rosca BSP com atuador floating, torque 10NM, transformador 24V, com termostato digital de ambiente</t>
  </si>
  <si>
    <t>17.195</t>
  </si>
  <si>
    <t>Válvula de controle motorizada completa tipo esfera com duas vias DN25 -1", CV=15,36, rosca BSP com atuador floating, torque 10NM, transformador 24V, com termostato digital de ambiente</t>
  </si>
  <si>
    <t>17.196</t>
  </si>
  <si>
    <t>Válvula de controle motorizada completa ON/OFF com duas vias DN19 -3/4", CV=8,85, rosca BSP com atuador ON/OFF, 220V, com termostato de ambiente</t>
  </si>
  <si>
    <t>17.197</t>
  </si>
  <si>
    <t>39.02.010</t>
  </si>
  <si>
    <t>17.198</t>
  </si>
  <si>
    <t>61.15.130</t>
  </si>
  <si>
    <t>17.199</t>
  </si>
  <si>
    <t>17.200</t>
  </si>
  <si>
    <t>17.201</t>
  </si>
  <si>
    <t xml:space="preserve"> VÁLVULA PRESSOSTATICA PROPORCIONAL FLANGEADA Ø5" (BY-PASS CHILLER) </t>
  </si>
  <si>
    <t>17.203</t>
  </si>
  <si>
    <t>61.15.010</t>
  </si>
  <si>
    <t>17.204</t>
  </si>
  <si>
    <t>61.15.020</t>
  </si>
  <si>
    <t>17.205</t>
  </si>
  <si>
    <t>61.15.030</t>
  </si>
  <si>
    <t>17.206</t>
  </si>
  <si>
    <t>61.15.040</t>
  </si>
  <si>
    <t>17.207</t>
  </si>
  <si>
    <t>61.15.090</t>
  </si>
  <si>
    <t>61.15.100</t>
  </si>
  <si>
    <t>61.15.110</t>
  </si>
  <si>
    <t>61.15.120</t>
  </si>
  <si>
    <t>61.15.140</t>
  </si>
  <si>
    <t>61.15.150</t>
  </si>
  <si>
    <t>61.15.162</t>
  </si>
  <si>
    <t>61.15.174</t>
  </si>
  <si>
    <t>18.0</t>
  </si>
  <si>
    <t>Muro de arrimo atrás do Hospital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</si>
  <si>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</si>
  <si>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</si>
  <si>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</si>
  <si>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</si>
  <si>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</si>
  <si>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</si>
  <si>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</si>
  <si>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</si>
  <si>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</si>
  <si>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</si>
  <si>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</si>
  <si>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</si>
  <si>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</si>
  <si>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</si>
  <si>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</si>
  <si>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</si>
  <si>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</si>
  <si>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</si>
  <si>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</si>
  <si>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</si>
  <si>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49.11.130</t>
  </si>
  <si>
    <t>19.0</t>
  </si>
  <si>
    <t>Passarela coberta interligando a cozinha aos prédios hospitalares</t>
  </si>
  <si>
    <t>19.1</t>
  </si>
  <si>
    <t>03.01.240</t>
  </si>
  <si>
    <t>19.2</t>
  </si>
  <si>
    <t>03.07.010</t>
  </si>
  <si>
    <t>19.3</t>
  </si>
  <si>
    <t>19.5</t>
  </si>
  <si>
    <t>54.01.410</t>
  </si>
  <si>
    <t>19.6</t>
  </si>
  <si>
    <t>11.01.130</t>
  </si>
  <si>
    <t>19.7</t>
  </si>
  <si>
    <t>19.9</t>
  </si>
  <si>
    <t>19.10</t>
  </si>
  <si>
    <t>19.11</t>
  </si>
  <si>
    <t>19.12</t>
  </si>
  <si>
    <t>19.13</t>
  </si>
  <si>
    <t>19.14</t>
  </si>
  <si>
    <t>Blocos de fundação</t>
  </si>
  <si>
    <t>19.15</t>
  </si>
  <si>
    <t>19.16</t>
  </si>
  <si>
    <t>11.16.040</t>
  </si>
  <si>
    <t>19.17</t>
  </si>
  <si>
    <t>19.18</t>
  </si>
  <si>
    <t>09.01.020</t>
  </si>
  <si>
    <t>19.20</t>
  </si>
  <si>
    <t>19.21</t>
  </si>
  <si>
    <t>19.22</t>
  </si>
  <si>
    <t>19.23</t>
  </si>
  <si>
    <t>19.25</t>
  </si>
  <si>
    <t>19.26</t>
  </si>
  <si>
    <t>19.27</t>
  </si>
  <si>
    <t>10.02.020</t>
  </si>
  <si>
    <t>19.28</t>
  </si>
  <si>
    <t>30.04.030</t>
  </si>
  <si>
    <t>19.30</t>
  </si>
  <si>
    <t>24.08.020</t>
  </si>
  <si>
    <t>19.31</t>
  </si>
  <si>
    <t>24.06.030</t>
  </si>
  <si>
    <t>19.32</t>
  </si>
  <si>
    <t>19.33</t>
  </si>
  <si>
    <t>19.34</t>
  </si>
  <si>
    <t>19.35</t>
  </si>
  <si>
    <t>26.03.074</t>
  </si>
  <si>
    <t>20.0</t>
  </si>
  <si>
    <t>Pavimento, guias, sajetas e passeios</t>
  </si>
  <si>
    <t>20.1</t>
  </si>
  <si>
    <t>02.10.060</t>
  </si>
  <si>
    <t>20.2</t>
  </si>
  <si>
    <t>20.3</t>
  </si>
  <si>
    <t>20.5</t>
  </si>
  <si>
    <t>20.6</t>
  </si>
  <si>
    <t>20.7</t>
  </si>
  <si>
    <t>54.06.100</t>
  </si>
  <si>
    <t>20.8</t>
  </si>
  <si>
    <t>54.06.020</t>
  </si>
  <si>
    <t>20.9</t>
  </si>
  <si>
    <t>54.06.040</t>
  </si>
  <si>
    <t>20.10</t>
  </si>
  <si>
    <t>54.06.170</t>
  </si>
  <si>
    <t>20.11</t>
  </si>
  <si>
    <t>54.04.340</t>
  </si>
  <si>
    <t>20.12</t>
  </si>
  <si>
    <t>30.12.010</t>
  </si>
  <si>
    <t>20.14</t>
  </si>
  <si>
    <t>20.15</t>
  </si>
  <si>
    <t>54.01.210</t>
  </si>
  <si>
    <t>20.16</t>
  </si>
  <si>
    <t>11.18.140</t>
  </si>
  <si>
    <t>20.17</t>
  </si>
  <si>
    <t>54.03.230</t>
  </si>
  <si>
    <t>20.18</t>
  </si>
  <si>
    <t>54.03.240</t>
  </si>
  <si>
    <t>20.19</t>
  </si>
  <si>
    <t>54.03.200</t>
  </si>
  <si>
    <t>20.20</t>
  </si>
  <si>
    <t>54.03.210</t>
  </si>
  <si>
    <t>20.21</t>
  </si>
  <si>
    <t>Sinalização viária</t>
  </si>
  <si>
    <t>20.22</t>
  </si>
  <si>
    <t>97.04.020</t>
  </si>
  <si>
    <t>20.23</t>
  </si>
  <si>
    <t>97.03.010</t>
  </si>
  <si>
    <t>20.24</t>
  </si>
  <si>
    <t>97.05.100</t>
  </si>
  <si>
    <t>20.25</t>
  </si>
  <si>
    <t>97.05.140</t>
  </si>
  <si>
    <t>20.26</t>
  </si>
  <si>
    <t>34.05.310</t>
  </si>
  <si>
    <t>20.27</t>
  </si>
  <si>
    <t>34.05.320</t>
  </si>
  <si>
    <t>20.29</t>
  </si>
  <si>
    <t>02.10.040</t>
  </si>
  <si>
    <t>20.30</t>
  </si>
  <si>
    <t>07.02.020</t>
  </si>
  <si>
    <t>20.31</t>
  </si>
  <si>
    <t>07.02.040</t>
  </si>
  <si>
    <t>20.32</t>
  </si>
  <si>
    <t>20.33</t>
  </si>
  <si>
    <t>05.10.010</t>
  </si>
  <si>
    <t>20.34</t>
  </si>
  <si>
    <t>05.10.020</t>
  </si>
  <si>
    <t>20.35</t>
  </si>
  <si>
    <t>07.10.020</t>
  </si>
  <si>
    <t>20.36</t>
  </si>
  <si>
    <t>49.12.030</t>
  </si>
  <si>
    <t>20.37</t>
  </si>
  <si>
    <t>49.12.058</t>
  </si>
  <si>
    <t>20.38</t>
  </si>
  <si>
    <t>20.39</t>
  </si>
  <si>
    <t>49.12.120</t>
  </si>
  <si>
    <t>20.40</t>
  </si>
  <si>
    <t>49.06.420</t>
  </si>
  <si>
    <t>20.41</t>
  </si>
  <si>
    <t>46.12.270</t>
  </si>
  <si>
    <t>46.12.150</t>
  </si>
  <si>
    <t>46.12.160</t>
  </si>
  <si>
    <t>Abrigo material de descarte (lixeira)</t>
  </si>
  <si>
    <t>Demolição edificação existente não aproveitável</t>
  </si>
  <si>
    <t>21.1</t>
  </si>
  <si>
    <t>04.03.040</t>
  </si>
  <si>
    <t>Retirada de telhamento perfil e material qualquer, exceto barro</t>
  </si>
  <si>
    <t>21.2</t>
  </si>
  <si>
    <t>04.02.070</t>
  </si>
  <si>
    <t>Retirada de estrutura em madeira tesoura - telhas perfil qualquer</t>
  </si>
  <si>
    <t>21.3</t>
  </si>
  <si>
    <t>03.01.060</t>
  </si>
  <si>
    <t>Demolição manual de lajes pré-moldadas, incluindo revestimento</t>
  </si>
  <si>
    <t>21.4</t>
  </si>
  <si>
    <t>03.02.040</t>
  </si>
  <si>
    <t>Demolição manual de alvenaria de elevação ou elemento vazado, incluindo revestimento</t>
  </si>
  <si>
    <t>21.5</t>
  </si>
  <si>
    <t>03.01.220</t>
  </si>
  <si>
    <t>Demolição mecanizada de concreto simples, inclusive fragmentação, carregamento, transporte até 1,0 quilômetro e descarregamento</t>
  </si>
  <si>
    <t>21.6</t>
  </si>
  <si>
    <t>21.7</t>
  </si>
  <si>
    <t>03.01.200</t>
  </si>
  <si>
    <t>Demolição mecanizada de concreto armado, inclusive fragmentação, carregamento, transporte até 1,0 quilômetro e descarregamento</t>
  </si>
  <si>
    <t>21.8</t>
  </si>
  <si>
    <t>04.09.020</t>
  </si>
  <si>
    <t>Retirada de esquadria metálica em geral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</si>
  <si>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</si>
  <si>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</si>
  <si>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</si>
  <si>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</si>
  <si>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</si>
  <si>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</si>
  <si>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</si>
  <si>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</si>
  <si>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</si>
  <si>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</si>
  <si>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</si>
  <si>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</si>
  <si>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</si>
  <si>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</si>
  <si>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</si>
  <si>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</si>
  <si>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</si>
  <si>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</si>
  <si>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</si>
  <si>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</si>
  <si>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</si>
  <si>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</si>
  <si>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</si>
  <si>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</si>
  <si>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</si>
  <si>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21.34</t>
  </si>
  <si>
    <t>21.35</t>
  </si>
  <si>
    <t>21.36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</si>
  <si>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</si>
  <si>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</si>
  <si>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21.37</t>
  </si>
  <si>
    <t>21.38</t>
  </si>
  <si>
    <t>21.39</t>
  </si>
  <si>
    <t>21.40</t>
  </si>
  <si>
    <t>24.02.100</t>
  </si>
  <si>
    <t>21.41</t>
  </si>
  <si>
    <t>25.01.040</t>
  </si>
  <si>
    <t>Caixilho em alumínio basculante, sob medida</t>
  </si>
  <si>
    <t>21.42</t>
  </si>
  <si>
    <t>21.43</t>
  </si>
  <si>
    <t>25.02.211</t>
  </si>
  <si>
    <t>21.44</t>
  </si>
  <si>
    <t>25.02.221</t>
  </si>
  <si>
    <t>Porta de correr em alumínio com veneziana e vidro, cor branca</t>
  </si>
  <si>
    <t>21.45</t>
  </si>
  <si>
    <t>21.46</t>
  </si>
  <si>
    <t>28.01.160</t>
  </si>
  <si>
    <t>Mola aérea para porta, com esforço acima de 50 kg até 60 kg</t>
  </si>
  <si>
    <t>21.47</t>
  </si>
  <si>
    <t>21.48</t>
  </si>
  <si>
    <t>21.49</t>
  </si>
  <si>
    <t>21.50</t>
  </si>
  <si>
    <t>21.51</t>
  </si>
  <si>
    <t>21.52</t>
  </si>
  <si>
    <t>21.53</t>
  </si>
  <si>
    <t>21.54</t>
  </si>
  <si>
    <t>21.55</t>
  </si>
  <si>
    <t>21.56</t>
  </si>
  <si>
    <t>21.57</t>
  </si>
  <si>
    <t>21.58</t>
  </si>
  <si>
    <t>21.59</t>
  </si>
  <si>
    <t>21.60</t>
  </si>
  <si>
    <t>21.61</t>
  </si>
  <si>
    <t>21.62</t>
  </si>
  <si>
    <t>21.63</t>
  </si>
  <si>
    <t>21.64</t>
  </si>
  <si>
    <t>43.02.080</t>
  </si>
  <si>
    <t>Chuveiro elétrico de 6500W/220V com resistência blindada</t>
  </si>
  <si>
    <t>21.65</t>
  </si>
  <si>
    <t>44.01.270</t>
  </si>
  <si>
    <t>Cuba de louça de embutir oval</t>
  </si>
  <si>
    <t>21.66</t>
  </si>
  <si>
    <t>44.06.200</t>
  </si>
  <si>
    <t>Tanque em aço inoxidável</t>
  </si>
  <si>
    <t>21.67</t>
  </si>
  <si>
    <t>44.01.800</t>
  </si>
  <si>
    <t>Bacia sifonada com caixa de descarga acoplada sem tampa - 6 litros</t>
  </si>
  <si>
    <t>21.68</t>
  </si>
  <si>
    <t>21.69</t>
  </si>
  <si>
    <t>44.03.480</t>
  </si>
  <si>
    <t>Torneira de mesa para lavatório compacta, acionamento hidromecânico, em latão cromado, DN= 1/2´</t>
  </si>
  <si>
    <t>21.70</t>
  </si>
  <si>
    <t>21.71</t>
  </si>
  <si>
    <t>21.72</t>
  </si>
  <si>
    <t>44.20.640</t>
  </si>
  <si>
    <t>Válvula de metal cromado de 1 1/2´</t>
  </si>
  <si>
    <t>21.73</t>
  </si>
  <si>
    <t>21.74</t>
  </si>
  <si>
    <t>21.75</t>
  </si>
  <si>
    <t>21.76</t>
  </si>
  <si>
    <t>46.02.060</t>
  </si>
  <si>
    <t>Tubo de PVC rígido branco PxB com virola e anel de borracha, linha esgoto série normal, DN= 75 mm, inclusive conexões</t>
  </si>
  <si>
    <t>21.77</t>
  </si>
  <si>
    <t>21.78</t>
  </si>
  <si>
    <t>21.79</t>
  </si>
  <si>
    <t>46.05.040</t>
  </si>
  <si>
    <t>Tubo PVC rígido, tipo Coletor Esgoto, junta elástica, DN= 150 mm, inclusive conexões</t>
  </si>
  <si>
    <t>21.80</t>
  </si>
  <si>
    <t>47.01.020</t>
  </si>
  <si>
    <t>Registro de gaveta em latão fundido sem acabamento, DN= 3/4´</t>
  </si>
  <si>
    <t>21.81</t>
  </si>
  <si>
    <t>47.02.010</t>
  </si>
  <si>
    <t>Registro de gaveta em latão fundido cromado com canopla, DN= 1/2´ - linha especial</t>
  </si>
  <si>
    <t>21.82</t>
  </si>
  <si>
    <t>49.01.040</t>
  </si>
  <si>
    <t>Caixa sifonada de PVC rígido de 150 x 185 x 75 mm, com grelha</t>
  </si>
  <si>
    <t>21.83</t>
  </si>
  <si>
    <t>21.84</t>
  </si>
  <si>
    <t>21.85</t>
  </si>
  <si>
    <t>Grelha redonda com disco rotativo em aço inoxidável de 15 cm</t>
  </si>
  <si>
    <t>21.86</t>
  </si>
  <si>
    <t>21.87</t>
  </si>
  <si>
    <t>21.88</t>
  </si>
  <si>
    <t>21.89</t>
  </si>
  <si>
    <t>21.90</t>
  </si>
  <si>
    <t>22.0</t>
  </si>
  <si>
    <t>Ampliação UTI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</si>
  <si>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</si>
  <si>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</si>
  <si>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</si>
  <si>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</si>
  <si>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</si>
  <si>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</si>
  <si>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</si>
  <si>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</si>
  <si>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</si>
  <si>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</si>
  <si>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</si>
  <si>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</si>
  <si>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</si>
  <si>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</si>
  <si>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14.10.111</t>
  </si>
  <si>
    <t>22.15</t>
  </si>
  <si>
    <t>14.40.090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</si>
  <si>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</si>
  <si>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</si>
  <si>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</si>
  <si>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</si>
  <si>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</si>
  <si>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</si>
  <si>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</si>
  <si>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</si>
  <si>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</si>
  <si>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</si>
  <si>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</si>
  <si>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</si>
  <si>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</si>
  <si>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</si>
  <si>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22.30</t>
  </si>
  <si>
    <t>28.01.040</t>
  </si>
  <si>
    <t>22.31</t>
  </si>
  <si>
    <t>22.06.200</t>
  </si>
  <si>
    <t>22.32</t>
  </si>
  <si>
    <t>25.01.020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</si>
  <si>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</si>
  <si>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</si>
  <si>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</si>
  <si>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</si>
  <si>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</si>
  <si>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</si>
  <si>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</si>
  <si>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</si>
  <si>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</si>
  <si>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22.43</t>
  </si>
  <si>
    <t>22.44</t>
  </si>
  <si>
    <t>22.63</t>
  </si>
  <si>
    <t>22.64</t>
  </si>
  <si>
    <t>22.65</t>
  </si>
  <si>
    <t>22.66</t>
  </si>
  <si>
    <t>47.02.200</t>
  </si>
  <si>
    <t>23.0</t>
  </si>
  <si>
    <t>Paisagismo e rampa de entrada</t>
  </si>
  <si>
    <t>23.1</t>
  </si>
  <si>
    <t>23.2</t>
  </si>
  <si>
    <t>23.3</t>
  </si>
  <si>
    <t>23.4</t>
  </si>
  <si>
    <t>23.5</t>
  </si>
  <si>
    <t>23.6</t>
  </si>
  <si>
    <t>23.7</t>
  </si>
  <si>
    <t>09.02.040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</si>
  <si>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</si>
  <si>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</si>
  <si>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</si>
  <si>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</si>
  <si>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</si>
  <si>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</si>
  <si>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</si>
  <si>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</si>
  <si>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</si>
  <si>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32.17.030</t>
  </si>
  <si>
    <t>23.17</t>
  </si>
  <si>
    <t>34.01.010</t>
  </si>
  <si>
    <t>23.18</t>
  </si>
  <si>
    <t>34.02.100</t>
  </si>
  <si>
    <t>23.19</t>
  </si>
  <si>
    <t>34.03.020</t>
  </si>
  <si>
    <t>23.20</t>
  </si>
  <si>
    <t>24.0</t>
  </si>
  <si>
    <t>Sistema de aquecimento de água solar</t>
  </si>
  <si>
    <t>24.1</t>
  </si>
  <si>
    <t>Sistema de aquecimento de água solar - 60m2 de placas solares, 2 boilers 3000 litros 7,0kW,  3 bombas de circulação de água quente, quadro de cotrole e comando, suportes, acessórios, materiais de instalação e mão de obra especializada. Conforme memorial. Ref. Ecoengi 2803-18.1</t>
  </si>
  <si>
    <t>vb</t>
  </si>
  <si>
    <t>25.0</t>
  </si>
  <si>
    <t>Elevadores tipo maca</t>
  </si>
  <si>
    <t>25.1</t>
  </si>
  <si>
    <t>Elevadores tipo maca/leito, cf. memorial descritivo para 05 paradas</t>
  </si>
  <si>
    <t>TOTAL GERAL</t>
  </si>
  <si>
    <t xml:space="preserve">SECRETARIA DE ESTADO DA SAÚDE </t>
  </si>
  <si>
    <t>Unidade: HOSPITAL REGIONAL DO VALE DO RIBEIRA</t>
  </si>
  <si>
    <t>Local: Pariquera Açu</t>
  </si>
  <si>
    <t>Obra: Ampliação do Hospital Regional Dr. Leopoldo Bevilacqua - 2a etapa</t>
  </si>
  <si>
    <t>CONCORRÊNCIA : 00 / 2019</t>
  </si>
  <si>
    <t>PROCESSO : 000.0000.000.000/2019</t>
  </si>
  <si>
    <t>Proteção de superfícies em geral com plástico bolha</t>
  </si>
  <si>
    <t>Proteção de fachada com tela de nylon</t>
  </si>
  <si>
    <t>Fechamento provisório de vãos em chapa de madeira compensada</t>
  </si>
  <si>
    <t>Tapume fixo para fechamento de áreas, com portão</t>
  </si>
  <si>
    <t>Montagem e desmontagem de andaime tubular fachadeiro com altura até 10 m</t>
  </si>
  <si>
    <t>Placa de identificação para obra</t>
  </si>
  <si>
    <t>Locação de rede de canalização</t>
  </si>
  <si>
    <t>Locação de vias, calçadas, tanques e lagoas</t>
  </si>
  <si>
    <t>Demolição mecanizada de pavimento ou piso em concreto, inclusive fragmentação, carregamento, transporte até 1,0 quilômetro e descarregamento</t>
  </si>
  <si>
    <t>Demolição (levantamento) mecanizada de pavimento asfáltico, inclusive carregamento, transporte até 1,0 quilômetro e descarregamento</t>
  </si>
  <si>
    <t>Carregamento mecanizado de solo de 1ª e 2ª categoria</t>
  </si>
  <si>
    <t>Transporte de solo de 1ª e 2ª categoria por caminhão até o 2° km</t>
  </si>
  <si>
    <t>Escavação mecanizada de valas ou cavas com profundidade de até 2,00 m</t>
  </si>
  <si>
    <t>Escavação mecanizada de valas ou cavas com profundidade de até 3,00 m</t>
  </si>
  <si>
    <t>Espalhamento de solo em bota-fora com compactação sem controle</t>
  </si>
  <si>
    <t>Forma em madeira comum para fundação</t>
  </si>
  <si>
    <t>Forma plana em compensado para estrutura aparente</t>
  </si>
  <si>
    <t>Armadura em tela soldada de aço</t>
  </si>
  <si>
    <t>Concreto usinado, fck = 25,0 MPa</t>
  </si>
  <si>
    <t>Lançamento e adensamento de concreto ou massa em fundação</t>
  </si>
  <si>
    <t>Lastro e/ou fundação em rachão mecanizado</t>
  </si>
  <si>
    <t>Alvenaria de bloco de concreto de vedação de 14 x 19 x 39 cm - classe C</t>
  </si>
  <si>
    <t>Tela galvanizada para fixação de alvenaria com dimensão de 12x50cm</t>
  </si>
  <si>
    <t>Telhamento em chapa de aço pré-pintada com epóxi e poliéster, tipo sanduíche, espessura de 0,50 mm, com lã de rocha</t>
  </si>
  <si>
    <t>16.33.022</t>
  </si>
  <si>
    <t>16.33.052</t>
  </si>
  <si>
    <t>16.33.062</t>
  </si>
  <si>
    <t>18.11.012</t>
  </si>
  <si>
    <t>Revestimento em placa cerâmica esmaltada de 7,5x7,5 cm, assentado e rejuntado com argamassa industrializada</t>
  </si>
  <si>
    <t>Revestimento em laminado melamínico dissipativo</t>
  </si>
  <si>
    <t>Brise metálico curvo e móvel em chapa microperfurada aluzinc pré-pintada</t>
  </si>
  <si>
    <t>Tampo sob medida em compensado, revestido na face superior em laminado fenólico melamínico</t>
  </si>
  <si>
    <t>Armário sob medida em compensado de madeira totalmente revestido em laminado melamínico texturizado, completo</t>
  </si>
  <si>
    <t>Porta lisa de madeira, interna, resistente a umidade "PIM RU", para acabamento em pintura, de correr ou deslizante, tipo acessível, padrão dimensional pesado, com sistema deslizante e ferragens, completo - 100 x 210 cm</t>
  </si>
  <si>
    <t>Porta/portão de abrir em chapa, sob medida</t>
  </si>
  <si>
    <t>Portão tubular em tela de aço galvanizado até 2,50 m de altura, completo</t>
  </si>
  <si>
    <t>Grade em barra chata soldada de 1 1/2´ x 1/4´, sob medida</t>
  </si>
  <si>
    <t>Tela de proteção em malha ondulada de 1´, fio 10 (BWG), com requadro</t>
  </si>
  <si>
    <t>Corrimão tubular em aço galvanizado, diâmetro 1 1/2´</t>
  </si>
  <si>
    <t>Tampa em chapa de segurança tipo xadrez, aço galvanizado a fogo antiderrapante de 1/4´</t>
  </si>
  <si>
    <t>Guarda-corpo com vidro de 8mm, em tubo de aço galvanizado, diâmetro 1 1/2´</t>
  </si>
  <si>
    <t>Corrimão duplo em tubo de aço inoxidável escovado, com diâmetro de 1 1/2´ e montantes com diâmetro de 2´</t>
  </si>
  <si>
    <t>Caixilho em alumínio fixo, sob medida</t>
  </si>
  <si>
    <t>Porta de entrada de abrir em alumínio, sob medida</t>
  </si>
  <si>
    <t>Porta veneziana de abrir em alumínio, sob medida</t>
  </si>
  <si>
    <t>Vidro liso transparente de 6 mm</t>
  </si>
  <si>
    <t>Vidro liso laminado incolor de 6 mm</t>
  </si>
  <si>
    <t>26.01.170</t>
  </si>
  <si>
    <t>Vidro laminado temperado incolor de 16 mm</t>
  </si>
  <si>
    <t>Espelho comum de 3 mm com moldura em alumínio</t>
  </si>
  <si>
    <t>Corrimão, bate-maca ou protetor de parede em PVC, com amortecimento à impacto, altura de 131 mm</t>
  </si>
  <si>
    <t>Alumínio liso para complementos e reparos</t>
  </si>
  <si>
    <t>Barra de apoio reta, para pessoas com mobilidade reduzida, em tubo de aço inoxidável de 1 1/2´ x 800 mm</t>
  </si>
  <si>
    <t>Barra de apoio em ângulo de 90°, para pessoas com mobilidade reduzida, em tubo de aço inoxidável de 1 1/2´ x 800 x 800 mm</t>
  </si>
  <si>
    <t>Barra de proteção para lavatório, para pessoas com mobilidade reduzida, em tubo de alumínio acabamento com pintura epóxi</t>
  </si>
  <si>
    <t>Piso em ladrilho hidráulico podotátil várias cores (25x25x2,5cm), assentado com argamassa mista</t>
  </si>
  <si>
    <t>Assento articulado para banho, em alumínio com pintura epóxi de 700 x 450 mm</t>
  </si>
  <si>
    <t>Bacia sifonada de louça para pessoas com mobilidade reduzida - 6 litros</t>
  </si>
  <si>
    <t>Lã de vidro e/ou lã de rocha com espessura de 2´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</si>
  <si>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</si>
  <si>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parede-parede ou forro-forro</t>
  </si>
  <si>
    <t>Junta estrutural com perfil elastomérico para fissuras, painéis e estruturas em geral, movimentação máxima 15 mm</t>
  </si>
  <si>
    <t>Isolamento térmico em polietileno expandido, espessura de 5 mm, para tubulação de 1/2´ (15 mm)</t>
  </si>
  <si>
    <t>Isolamento térmico em polietileno expandido, espessura de 5 mm, para tubulação de 3/4´ (22 mm)</t>
  </si>
  <si>
    <t>Isolamento térmico em polietileno expandido, espessura de 5 mm, para tubulação de 1´ (28 mm)</t>
  </si>
  <si>
    <t>Isolamento térmico em polietileno expandido, espessura de 10 mm, para tubulação de 1 1/4´ (35 mm)</t>
  </si>
  <si>
    <t>Isolamento térmico em polietileno expandido, espessura de 10 mm, para tubulação de 1 1/2´ (42 mm)</t>
  </si>
  <si>
    <t>Isolamento térmico em polietileno expandido, espessura de 10 mm, para tubulação de 2´ (54 mm)</t>
  </si>
  <si>
    <t>Isolamento térmico em espuma elastomérica, espessura de 9 a 12 mm, para tubulação de 1/4´ (cobre)</t>
  </si>
  <si>
    <t>Isolamento térmico em espuma elastomérica, espessura de 9 a 12 mm, para tubulação de 1/2´ (cobre)</t>
  </si>
  <si>
    <t>Isolamento térmico em espuma elastomérica, espessura de 9 a 12 mm, para tubulação de 5/8´ (cobre) ou 1/4´ (ferro)</t>
  </si>
  <si>
    <t>Isolamento térmico em espuma elastomérica, espessura de 19 a 26 mm, para tubulação de 1 5/8´ (cobre) ou 1 1/4´ (ferro)</t>
  </si>
  <si>
    <t>Impermeabilização em argamassa impermeável com aditivo hidrófugo</t>
  </si>
  <si>
    <t>Impermeabilização em argamassa polimérica para umidade e água de percolação</t>
  </si>
  <si>
    <t>Impermeabilização em argamassa polimérica com reforço em tela poliéster para pressão hidrostática positiva</t>
  </si>
  <si>
    <t>33.07.102</t>
  </si>
  <si>
    <t>Esmalte a base de água em estrutura metálica</t>
  </si>
  <si>
    <t>Tinta acrílica antimofo em massa, inclusive preparo</t>
  </si>
  <si>
    <t>Epóxi em massa, inclusive preparo</t>
  </si>
  <si>
    <t>Terra vegetal orgânica comum</t>
  </si>
  <si>
    <t>Plantio de grama esmeralda em placas (jardins e canteiros)</t>
  </si>
  <si>
    <t>Arbusto Azaléa - h= 0,60 a 0,80 m</t>
  </si>
  <si>
    <t>Gradil de ferro perfilado, tipo parque</t>
  </si>
  <si>
    <t>Portão de ferro perfilado, tipo parque</t>
  </si>
  <si>
    <t>Terminal modular (mufla) unipolar externo para cabo até 70 mm²/15 kV</t>
  </si>
  <si>
    <t>Grupo gerador carenado com potência de 460/434 kVA, variação de + ou - 10% - completo</t>
  </si>
  <si>
    <t>Vara para manobra em cabine em fibra de vidro, para tensão até 36 kV</t>
  </si>
  <si>
    <t>Bucha para passagem interna/externa com isolação para 15 kV</t>
  </si>
  <si>
    <t>Luva isolante de borracha, acima de 10 até 20 kV</t>
  </si>
  <si>
    <t>Placa de advertência ´Perigo Alta Tensão´ em cabine primária, nas dimensões 400 x 300 mm, chapa 18</t>
  </si>
  <si>
    <t>Luva de couro para proteção de luva isolante</t>
  </si>
  <si>
    <t>Caixa porta luvas em madeira, com tampa</t>
  </si>
  <si>
    <t>Tapete de borracha isolante elétrico de 1000 x 1000 mm</t>
  </si>
  <si>
    <t>Quadro de distribuição universal de embutir, para disjuntores 24 DIN / 18 Bolt-on - 150 A - sem componentes</t>
  </si>
  <si>
    <t>Quadro de distribuição universal de embutir, para disjuntores 34 DIN / 24 Bolt-on - 150 A - sem componentes</t>
  </si>
  <si>
    <t>Quadro de distribuição universal de embutir, para disjuntores 44 DIN / 32 Bolt-on - 150 A - sem componentes</t>
  </si>
  <si>
    <t>Quadro de distribuição universal de embutir, para disjuntores 56 DIN / 40 Bolt-on - 225 A - sem componentes</t>
  </si>
  <si>
    <t>Quadro de distribuição universal de embutir, para disjuntores 70 DIN / 50 Bolt-on - 225 A - sem componentes</t>
  </si>
  <si>
    <t>Base de fusível tripolar de 15 kV</t>
  </si>
  <si>
    <t>Fusível diazed retardado de 2 A até 25 A</t>
  </si>
  <si>
    <t>Mini-disjuntor termomagnético, bipolar 220/380 V, corrente de 40 A até 50 A</t>
  </si>
  <si>
    <t>Mini-disjuntor termomagnético, tripolar 220/380 V, corrente de 40 A até 50 A</t>
  </si>
  <si>
    <t>Chave seccionadora sob carga, tripolar, acionamento rotativo, com prolongador, sem porta-fusível, de 400 A</t>
  </si>
  <si>
    <t>Dispositivo diferencial residual de 25 A x 30 mA - 2 polos</t>
  </si>
  <si>
    <t>Dispositivo diferencial residual de 40 A x 30 mA - 2 polos</t>
  </si>
  <si>
    <t>Dispositivo diferencial residual de 63 A x 30 mA - 4 polos</t>
  </si>
  <si>
    <t>Transformador de corrente 2000-5 A até 2500-5 A - janela</t>
  </si>
  <si>
    <t>Supressor de surto monofásico, Fase-Terra, In &gt; ou = 20 kA, Imax. de surto de 50 até 80 Ka</t>
  </si>
  <si>
    <t>Eletroduto de PVC rígido roscável de 1´ - com acessórios</t>
  </si>
  <si>
    <t>Eletroduto de PVC rígido roscável de 2´ - com acessórios</t>
  </si>
  <si>
    <t>Eletroduto galvanizado, médio de 3/4´ - com acessórios</t>
  </si>
  <si>
    <t>Eletroduto galvanizado, médio de 1´ - com acessórios</t>
  </si>
  <si>
    <t>Eletroduto galvanizado, pesado de 4´ - com acessórios</t>
  </si>
  <si>
    <t>Saída lateral simples, diâmetro de 3/4´</t>
  </si>
  <si>
    <t>Leito para cabos, tipo pesado, em aço galvanizado de 800 x 100 mm - com acessórios</t>
  </si>
  <si>
    <t>Eletroduto corrugado em polietileno de alta densidade, DN= 75 mm, com acessórios</t>
  </si>
  <si>
    <t>Eletroduto de PVC corrugado flexível leve, diâmetro externo de 25 mm</t>
  </si>
  <si>
    <t>Eletrocalha perfurada galvanizada a fogo, 150 x 50 mm, com acessórios</t>
  </si>
  <si>
    <t>Eletrocalha perfurada galvanizada a fogo, 250x100mm, com acessórios</t>
  </si>
  <si>
    <t>Eletrocalha perfurada galvanizada a fogo, 300x100mm, com acessórios</t>
  </si>
  <si>
    <t>Mão francesa dupla, galvanizada a fogo, L= 400mm</t>
  </si>
  <si>
    <t>Cabo de cobre de 1,5 mm², isolamento 750 V - isolação em PVC 70°C</t>
  </si>
  <si>
    <t>Cabo de cobre de 4 mm², isolamento 750 V - isolação em PVC 70°C</t>
  </si>
  <si>
    <t>Cabo de cobre de 6 mm², isolamento 750 V - isolação em PVC 70°C</t>
  </si>
  <si>
    <t>Cabo de cobre de 10 mm², isolamento 750 V - isolação em PVC 70°C</t>
  </si>
  <si>
    <t>Cabo de cobre de 4 mm², isolamento 0,6/1 kV - isolação em PVC 70°C.</t>
  </si>
  <si>
    <t>Cabo de cobre de 6 mm², isolamento 0,6/1 kV - isolação em PVC 70°C</t>
  </si>
  <si>
    <t>Cabo de cobre de 10 mm², isolamento 0,6/1 kV - isolação em PVC 70°C</t>
  </si>
  <si>
    <t>Conector split-bolt para cabo de 50 mm², latão, simples</t>
  </si>
  <si>
    <t>Terminal de pressão/compressão para cabo de 6 até 10 mm²</t>
  </si>
  <si>
    <t>Terminal de pressão/compressão para cabo de 16 mm²</t>
  </si>
  <si>
    <t>Terminal de pressão/compressão para cabo de 25 mm²</t>
  </si>
  <si>
    <t>Terminal de pressão/compressão para cabo de 35 mm²</t>
  </si>
  <si>
    <t>Terminal de pressão/compressão para cabo de 70 mm²</t>
  </si>
  <si>
    <t>Terminal de pressão/compressão para cabo de 95 mm²</t>
  </si>
  <si>
    <t>Terminal de pressão/compressão para cabo de 120 mm²</t>
  </si>
  <si>
    <t>Terminal de pressão/compressão para cabo de 240 mm²</t>
  </si>
  <si>
    <t>Cabo telefônico CI, com 50 pares de 0,50 mm, para centrais telefônicas, equipamentos e rede interna</t>
  </si>
  <si>
    <t>Cabo de cobre flexível blindado de 2 x 1,5 mm², isolamento 600V, isolação em VC/E 105°C - para detecção de incêndio</t>
  </si>
  <si>
    <t>Cabo de cobre flexível de 6 mm², isolamento 0,6/1kV - isolação HEPR 90°C</t>
  </si>
  <si>
    <t>Cabo de cobre flexível de 16 mm², isolamento 0,6/1kV - isolação HEPR 90°C</t>
  </si>
  <si>
    <t>Cabo de cobre flexível de 25 mm², isolamento 0,6/1kV - isolação HEPR 90°C</t>
  </si>
  <si>
    <t>Cabo de cobre flexível de 50 mm², isolamento 0,6/1kV - isolação HEPR 90°C</t>
  </si>
  <si>
    <t>Cabo de cobre flexível de 70 mm², isolamento 0,6/1kV - isolação HEPR 90°C</t>
  </si>
  <si>
    <t>Cabo de cobre flexível de 95 mm², isolamento 0,6/1kV - isolação HEPR 90°C</t>
  </si>
  <si>
    <t>Cabo de cobre flexível de 120 mm², isolamento 0,6/1kV - isolação HEPR 90°C</t>
  </si>
  <si>
    <t>Cabo de cobre flexível de 150 mm², isolamento 0,6/1 kV - isolação HEPR 90°C</t>
  </si>
  <si>
    <t>Cabo de cobre flexível de 240 mm², isolamento 0,6/1kV - isolação HEPR 90°C</t>
  </si>
  <si>
    <t>39.24.151</t>
  </si>
  <si>
    <t>Cabo torcido flexível de 2 x 2,5 mm², isolação em PVC antichama</t>
  </si>
  <si>
    <t>Caixa de ferro estampada 4´ x 2´</t>
  </si>
  <si>
    <t>Caixa de ferro estampada 4´ x 4´</t>
  </si>
  <si>
    <t>40.01.080</t>
  </si>
  <si>
    <t>Caixa de ferro estampada octogonal fundo móvel 4´ x 4´</t>
  </si>
  <si>
    <t>Caixa de passagem em chapa, com tampa parafusada, 100 x 100 x 80 mm</t>
  </si>
  <si>
    <t>Tomada de canaleta/perfilado universal 2P+T, com caixa e tampa</t>
  </si>
  <si>
    <t>Tomada 2P+T de 10 A - 250 V, completa</t>
  </si>
  <si>
    <t>Sensor de presença para teto, com fotocélula, para lâmpada qualquer</t>
  </si>
  <si>
    <t>Caixa em PVC octogonal de 4´ x 4´</t>
  </si>
  <si>
    <t>Chave de nível tipo boia pendular (pera), com contato microswitch</t>
  </si>
  <si>
    <t>Reator eletromagnético de alto fator de potência, para lâmpada vapor de sódio 250 W / 220 V</t>
  </si>
  <si>
    <t>Poste telecônico em aço SAE 1010/1020 galvanizado a fogo, com espera para duas luminárias, altura de 3,00 m</t>
  </si>
  <si>
    <t>41.14.560</t>
  </si>
  <si>
    <t>Luminária retangular de embutir tipo calha aberta com aletas parabólicas para 2 lâmpadas fluorescentes tubulares de 28/54W</t>
  </si>
  <si>
    <t>Isolador galvanizado para mastro de diâmetro 2´, simples com 2 descidas</t>
  </si>
  <si>
    <t>Mastro para sinalizador de obstáculo, de 1,50 m x 3/4´</t>
  </si>
  <si>
    <t>Chuveiro lava-olhos, acionamento manual, tubulação em ferro galvanizado com pintura epóxi cor verde</t>
  </si>
  <si>
    <t>Conjunto motor-bomba (centrífuga) 60 cv, monoestágio, Hman= 90 a 125 mca, Q= 115 a 50 m³/h</t>
  </si>
  <si>
    <t>Conjunto motor-bomba (centrífuga) 15 cv, monoestágio, Hman= 30 a 60 mca, Q= 82 a 20 m³/h</t>
  </si>
  <si>
    <t>Conjunto motor-bomba (centrífuga) 7,5 cv, multiestágio, Hman= 30 a 80 mca, Q= 21,6 a 12,0 m³/h</t>
  </si>
  <si>
    <t>Lavatório de louça pequeno com coluna suspensa - linha especial</t>
  </si>
  <si>
    <t>Mictório de louça sifonado auto aspirante</t>
  </si>
  <si>
    <t>Tanque de louça com coluna de 30 litros</t>
  </si>
  <si>
    <t>Cuba de louça de embutir redonda</t>
  </si>
  <si>
    <t>Tampo/bancada em granito com espessura de 3 cm</t>
  </si>
  <si>
    <t>Tampo/bancada em concreto armado, revestido em aço inoxidável fosco polido</t>
  </si>
  <si>
    <t>Ducha cromada simples</t>
  </si>
  <si>
    <t>Torneira volante tipo alavanca</t>
  </si>
  <si>
    <t>Torneira de mesa para lavatório, acionamento hidromecânico, com registro integrado regulador de vazão, em latão cromado, DN= 1/2´</t>
  </si>
  <si>
    <t>Ducha higiênica cromada</t>
  </si>
  <si>
    <t>Torneira curta com rosca para uso geral, em latão fundido sem acabamento, DN= 1/2´</t>
  </si>
  <si>
    <t>Torneira longa sem rosca para uso geral, em latão fundido cromado</t>
  </si>
  <si>
    <t>Torneira de parede para pia com bica móvel e arejador, em latão fundido cromado</t>
  </si>
  <si>
    <t>Lavatório coletivo em aço inoxidável</t>
  </si>
  <si>
    <t>Cuba em aço inoxidável simples de 500x400x200mm</t>
  </si>
  <si>
    <t>Cuba em aço inoxidável simples de 600x500x350mm</t>
  </si>
  <si>
    <t>Cuba em aço inoxidável simples de 700x600x450mm</t>
  </si>
  <si>
    <t>Engate flexível metálico DN= 1/2´</t>
  </si>
  <si>
    <t>Sifão de metal cromado de 1 1/2´ x 2´</t>
  </si>
  <si>
    <t>Sifão de metal cromado de 1´ x 1 1/2´</t>
  </si>
  <si>
    <t>Tubo de ligação para sanitário</t>
  </si>
  <si>
    <t>Tampa de plástico para bacia sanitária</t>
  </si>
  <si>
    <t>Bolsa para bacia sanitária</t>
  </si>
  <si>
    <t>Válvula americana</t>
  </si>
  <si>
    <t>Válvula de metal cromado de 1´</t>
  </si>
  <si>
    <t>Entrada completa de água com abrigo e registro de gaveta, DN= 2´</t>
  </si>
  <si>
    <t>Tubo de PVC rígido soldável marrom, DN= 20 mm, (1/2´), inclusive conexões</t>
  </si>
  <si>
    <t>Tubo de PVC rígido soldável marrom, DN= 25 mm, (3/4´), inclusive conexões</t>
  </si>
  <si>
    <t>Tubo de PVC rígido soldável marrom, DN= 32 mm, (1´), inclusive conexões</t>
  </si>
  <si>
    <t>Tubo de PVC rígido soldável marrom, DN= 40 mm, (1 1/4´), inclusive conexões</t>
  </si>
  <si>
    <t>Tubo de PVC rígido soldável marrom, DN= 50 mm, (1 1/2´), inclusive conexões</t>
  </si>
  <si>
    <t>Tubo de PVC rígido soldável marrom, DN= 60 mm, (2´), inclusive conexões</t>
  </si>
  <si>
    <t>Tubo de PVC rígido soldável marrom, DN= 75 mm, (2 1/2´), inclusive conexões</t>
  </si>
  <si>
    <t>Tubo de PVC rígido soldável marrom, DN= 85 mm, (3´), inclusive conexões</t>
  </si>
  <si>
    <t>Tubo de PVC rígido soldável marrom, DN= 110 mm, (4´),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</si>
  <si>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</si>
  <si>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</si>
  <si>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</si>
  <si>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</si>
  <si>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</si>
  <si>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</si>
  <si>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PVC rígido, tipo Coletor Esgoto, junta elástica, DN= 300 mm, inclusive conexões</t>
  </si>
  <si>
    <t>Tubo PVC rígido, tipo Coletor Esgoto, junta elástica, DN= 400 mm, inclusive conexões</t>
  </si>
  <si>
    <t>Tubo galvanizado DN= 2 1/2´, inclusive conexões</t>
  </si>
  <si>
    <t>Tubo galvanizado DN= 3´, inclusive conexões</t>
  </si>
  <si>
    <t>Tubo galvanizado sem costura schedule 40, DN= 1/2´, inclusive conexões</t>
  </si>
  <si>
    <t>Tubo galvanizado sem costura schedule 40, DN= 3/4´, inclusive conexões</t>
  </si>
  <si>
    <t>Tubo galvanizado sem costura schedule 40, DN= 1´, inclusive conexões</t>
  </si>
  <si>
    <t>Tubo galvanizado sem costura schedule 40, DN= 1 1/4´, inclusive conexões</t>
  </si>
  <si>
    <t>Tubo galvanizado sem costura schedule 40, DN= 1 1/2´, inclusive conexões</t>
  </si>
  <si>
    <t>Tubo galvanizado sem costura schedule 40, DN= 2´, inclusive conexões</t>
  </si>
  <si>
    <t>Tubo de cobre classe A, DN= 15mm (1/2´), inclusive conexões</t>
  </si>
  <si>
    <t>Tubo de cobre classe A, DN= 22mm (3/4´), inclusive conexões</t>
  </si>
  <si>
    <t>Tubo de cobre classe A, DN= 28mm (1´), inclusive conexões</t>
  </si>
  <si>
    <t>Tubo de cobre classe A, DN= 35mm (1 1/4´), inclusive conexões</t>
  </si>
  <si>
    <t>Tubo de cobre classe A, DN= 42mm (1 1/2´), inclusive conexões</t>
  </si>
  <si>
    <t>Tubo de cobre classe A, DN= 54mm (2´), inclusive conexões</t>
  </si>
  <si>
    <t>Tubo de cobre classe A, DN= 66mm (2 1/2´), inclusive conexões</t>
  </si>
  <si>
    <t>Tubo de cobre classe A, DN= 79mm (3´), inclusive conexões</t>
  </si>
  <si>
    <t>Tubo de cobre classe A, DN= 104mm (4´), inclusive conexões</t>
  </si>
  <si>
    <t>Tubo de cobre classe E, DN= 54mm (2´), inclusive conexões</t>
  </si>
  <si>
    <t>Tubo de concreto (PA-2), DN= 600mm</t>
  </si>
  <si>
    <t>Tubo de concreto (PA-2), DN= 800mm</t>
  </si>
  <si>
    <t>Tubo de concreto (PA-2), DN= 400mm</t>
  </si>
  <si>
    <t>Flange avulso em ferro fundido, classe PN-10, DN= 80mm</t>
  </si>
  <si>
    <t>Flange avulso em ferro fundido, classe PN-10, DN= 100mm</t>
  </si>
  <si>
    <t>Flange avulso em ferro fundido, classe PN-10, DN= 250mm</t>
  </si>
  <si>
    <t>Tubo de aço carbono preto sem costura Schedule 40, DN= 3´ - inclusive conexões</t>
  </si>
  <si>
    <t>Tubo de aço carbono preto sem costura Schedule 40, DN= 4´ - inclusive conexões</t>
  </si>
  <si>
    <t>Tubo de aço carbono preto sem costura Schedule 40, DN= 5´ - inclusive conexões</t>
  </si>
  <si>
    <t>Tubo de aço carbono preto sem costura Schedule 40, DN= 6´ - inclusive conexões</t>
  </si>
  <si>
    <t>Tubo de aço carbono preto sem costura Schedule 40, DN= 8´ - inclusive conexões</t>
  </si>
  <si>
    <t>Tubo de aço carbono preto com costura Schedule 40, DN= 10´ - inclusive conexões</t>
  </si>
  <si>
    <t>Tubo de cobre flexível, espessura 1/32" - diâmetro 1/4", inclusive conexões</t>
  </si>
  <si>
    <t>Tubo de cobre flexível, espessura 1/32" - diâmetro 3/8", inclusive conexões</t>
  </si>
  <si>
    <t>Tubo de cobre flexível, espessura 1/32" - diâmetro 1/2", inclusive conexões</t>
  </si>
  <si>
    <t>Tubo de cobre flexível, espessura 1/32" - diâmetro 5/8", inclusive conexões</t>
  </si>
  <si>
    <t>Tubo de cobre flexível, espessura 1/32" - diâmetro 3/4", inclusive conexões</t>
  </si>
  <si>
    <t>Registro de gaveta em latão fundido sem acabamento, DN= 1/2´</t>
  </si>
  <si>
    <t>Registro de gaveta em latão fundido sem acabamento, DN= 1´</t>
  </si>
  <si>
    <t>Registro de gaveta em latão fundido sem acabamento, DN= 1 1/4´</t>
  </si>
  <si>
    <t>Registro de gaveta em latão fundido sem acabamento, DN= 1 1/2´</t>
  </si>
  <si>
    <t>Registro de gaveta em latão fundido sem acabamento, DN= 2´</t>
  </si>
  <si>
    <t>Registro de gaveta em latão fundido sem acabamento, DN= 3´</t>
  </si>
  <si>
    <t>Registro de gaveta em latão fundido sem acabamento, DN= 4´</t>
  </si>
  <si>
    <t>Válvula de esfera monobloco em latão fundido passagem plena, acionamento com alavanca, DN= 1/2´</t>
  </si>
  <si>
    <t>Válvula de esfera monobloco em latão fundido passagem plena, acionamento com alavanca, DN= 3/4´</t>
  </si>
  <si>
    <t>Válvula de esfera monobloco em latão fundido passagem plena, acionamento com alavanca, DN= 1´</t>
  </si>
  <si>
    <t>Válvula de esfera monobloco em latão fundido passagem plena, acionamento com alavanca, DN= 2´</t>
  </si>
  <si>
    <t>Registro de gaveta em latão fundido cromado com canopla, DN= 3/4´ - linha especial</t>
  </si>
  <si>
    <t>Registro de gaveta em latão fundido cromado com canopla, DN= 1´ - linha especial</t>
  </si>
  <si>
    <t>Registro de gaveta em latão fundido cromado com canopla, DN= 1 1/4´ - linha especial</t>
  </si>
  <si>
    <t>Registro de gaveta em latão fundido cromado com canopla, DN= 1 1/2´ - linha especial</t>
  </si>
  <si>
    <t>Registro de pressão em latão fundido cromado com canopla, DN= 3/4´ - linha especial</t>
  </si>
  <si>
    <t>Registro regulador de vazão para chuveiro e ducha em latão cromado com canopla, DN= 1/2´</t>
  </si>
  <si>
    <t>Válvula de descarga antivandalismo, DN= 1 1/2´</t>
  </si>
  <si>
    <t>Válvula de mictório antivandalismo, DN= 3/4´</t>
  </si>
  <si>
    <t>Válvula de retenção horizontal em bronze, DN= 2 1/2´</t>
  </si>
  <si>
    <t>Válvula de retenção vertical em bronze, DN= 4´</t>
  </si>
  <si>
    <t>Válvula globo angular de 45° em bronze, DN= 2 1/2´</t>
  </si>
  <si>
    <t>Válvula de gaveta em bronze, haste ascendente, classe 150 libras para vapor saturado e 300 libras para água, óleo e gás, DN= 1/2´</t>
  </si>
  <si>
    <t>Válvula globo em bronze, classe 150 libras para vapor saturado e 300 libras para água, óleo e gás, DN= 3/4´</t>
  </si>
  <si>
    <t>Válvula globo em bronze, classe 150 libras para vapor saturado e 300 libras para água, óleo e gás, DN= 1´</t>
  </si>
  <si>
    <t>Válvula globo em bronze, classe 150 libras para vapor saturado e 300 libras para água, óleo e gás, DN= 1 1/2´</t>
  </si>
  <si>
    <t>Válvula globo em bronze, classe 150 libras para vapor saturado e 300 libras para água, óleo e gás, DN= 2´</t>
  </si>
  <si>
    <t>Válvula de gaveta em bronze, classe 125 libras para vapor e classe 200 libras para água, óleo e gás, DN= 1´</t>
  </si>
  <si>
    <t>Válvula de gaveta em bronze, classe 125 libras para vapor e classe 200 libras para água, óleo e gás, DN= 1 1/2´</t>
  </si>
  <si>
    <t>Válvula de gaveta em bronze, classe 125 libras para vapor e classe 200 libras para água, óleo e gás, DN= 2 1/2´</t>
  </si>
  <si>
    <t>Válvula de esfera em aço carbono fundido, passagem plena, extremidades rosqueáveis, classe 300 libras para vapor saturado, DN= 2´</t>
  </si>
  <si>
    <t>Termômetro bimetálico, mostrador com 4´, saída angular, escala 0-100°C</t>
  </si>
  <si>
    <t>Manômetro com mostrador de 4´, escalas: 0-4 / 0-7 / 0-10 / 0-17 / 0-21 / 0-28 kg/cm²</t>
  </si>
  <si>
    <t>Filtro ´Y´ em ferro fundido, classe 125 libras para vapor saturado, com extremidades rosqueáveis, DN= 2´</t>
  </si>
  <si>
    <t>Filtro ´Y´ corpo em bronze, pressão de serviço até 20,7 bar (PN 20), DN= 1 1/2´</t>
  </si>
  <si>
    <t>Reservatório de fibra de vidro - capacidade de 500 litros</t>
  </si>
  <si>
    <t>Reservatório de fibra de vidro - capacidade de 20.000 litros</t>
  </si>
  <si>
    <t>Reservatório em polietileno de alta densidade (cisterna) com antioxidante e proteção contra raios ultravioleta (UV) - capacidade de 10.000 litros</t>
  </si>
  <si>
    <t>Torneira de boia, DN= 1´</t>
  </si>
  <si>
    <t>Torneira de boia, DN= 1 1/2´</t>
  </si>
  <si>
    <t>Torneira de boia, tipo registro automático de entrada, DN= 3´</t>
  </si>
  <si>
    <t>Caixa sifonada de PVC rígido de 150 x 150 x 50 mm, com grelha</t>
  </si>
  <si>
    <t>Ralo seco em PVC rígido de 100 x 40 mm, com grelha</t>
  </si>
  <si>
    <t>Ralo sifonado em ferro fundido de 150 x 240 x 75 mm, com grelha</t>
  </si>
  <si>
    <t>49.06.550</t>
  </si>
  <si>
    <t>Boca de lobo dupla tipo PMSP com tampa de concreto</t>
  </si>
  <si>
    <t>Boca de leão simples tipo PMSP com grelha</t>
  </si>
  <si>
    <t>Poço de visita de 1,60 x 1,60 x 1,60 m - tipo PMSP</t>
  </si>
  <si>
    <t>Botoeira para acionamento de bomba de incêndio tipo quebra-vidro</t>
  </si>
  <si>
    <t>Mangueira com união de engate rápido, DN= 2 1/2´ (63 mm)</t>
  </si>
  <si>
    <t>Adaptador de engate rápido em latão de 2 1/2´ x 1 1/2´</t>
  </si>
  <si>
    <t>Tampão de engate rápido em latão, DN= 2 1/2´, com corrente</t>
  </si>
  <si>
    <t>Chave para conexão de engate rápido</t>
  </si>
  <si>
    <t>Abrigo para registro de recalque tipo coluna, completo - inclusive tubulações e válvulas</t>
  </si>
  <si>
    <t>Acionador manual tipo quebra vidro, em caixa plástica</t>
  </si>
  <si>
    <t>Sirene audiovisual tipo endereçável</t>
  </si>
  <si>
    <t>Bloco autônomo de iluminação de emergência com autonomia mínima de 1 hora, equipado com 2 lâmpadas de 11 W</t>
  </si>
  <si>
    <t>Detector óptico de fumaça com base endereçável</t>
  </si>
  <si>
    <t>Painel repetidor de detecção e alarme de incêndio tipo endereçável</t>
  </si>
  <si>
    <t>Extintor manual de pó químico seco BC - capacidade de 4 kg</t>
  </si>
  <si>
    <t>Extintor manual de água pressurizada - capacidade de 10 litros</t>
  </si>
  <si>
    <t>Abertura e preparo de caixa até 40 cm, compactação do subleito mínimo de 95% do PN e transporte até o raio de 1,0 km</t>
  </si>
  <si>
    <t>Base de brita graduada</t>
  </si>
  <si>
    <t>Abertura de caixa até 25 cm, inclui escavação, compactação, transporte e preparo do sub-leito</t>
  </si>
  <si>
    <t>Varrição de pavimento para recapeamento</t>
  </si>
  <si>
    <t>Camada de rolamento em concreto betuminoso usinado quente - CBUQ</t>
  </si>
  <si>
    <t>Imprimação betuminosa ligante</t>
  </si>
  <si>
    <t>Imprimação betuminosa impermeabilizante</t>
  </si>
  <si>
    <t>Pavimentação em lajota de concreto 35 MPa, espessura 6 cm, tipos: raquete, retangular, sextavado e 16 faces, com rejunte em areia</t>
  </si>
  <si>
    <t>Guia pré-moldada curva tipo PMSP 100 - fck 25 MPa</t>
  </si>
  <si>
    <t>Guia pré-moldada reta tipo PMSP 100 - fck 25 MPa</t>
  </si>
  <si>
    <t>Base em concreto com fck de 20 MPa, para guias, sarjetas ou sarjetões</t>
  </si>
  <si>
    <t>Sarjeta ou sarjetão moldado no local, tipo PMSP em concreto com fck 25 MPa</t>
  </si>
  <si>
    <t>Limpeza final da obra</t>
  </si>
  <si>
    <t>Limpeza e desobstrução de canaletas ou tubulações de águas pluviais</t>
  </si>
  <si>
    <t>Resfriadora de líquidos (Chiller), com compressor e condensação à ar, capacidade de 120 TR</t>
  </si>
  <si>
    <t>Tratamento de ar (Fan-Coil) tipo Air Handling Unit de concepção modular, capacidade de 10 TR</t>
  </si>
  <si>
    <t>Tratamento de ar compacta Fancolete Hidrônico tipo piso-teto, vazão de ar nominal 637 m³/h, capacidade de refrigeração 14.000 Btu/h - 1,2 TR</t>
  </si>
  <si>
    <t>Tratamento de ar compacta Fancolete Hidrônico tipo piso-teto, vazão de ar nominal 1.215 m³/h, capacidade de refrigeração 25.000 Btu/h - 2,1 TR</t>
  </si>
  <si>
    <t>Duto flexível aluminizado, seção circular - Ø 10cm (4")</t>
  </si>
  <si>
    <t>Duto flexível aluminizado, seção circular - Ø 15cm (6")</t>
  </si>
  <si>
    <t>Duto flexível aluminizado, seção circular - Ø 20cm (8")</t>
  </si>
  <si>
    <t>Damper corta fogo (DCF) tipo comporta, com elemento fusível e chave fim de curso.</t>
  </si>
  <si>
    <t>Serviço de instalação de Damper Corta Fogo</t>
  </si>
  <si>
    <t>Difusor de insuflação de ar tipo direcional, medindo 30 x 30 cm</t>
  </si>
  <si>
    <t>Grelha de porta, tamanho: 0,14 m² a 0,30 m²</t>
  </si>
  <si>
    <t>Grelha de porta, tamanho: 0,07 m² a 0,13 m²</t>
  </si>
  <si>
    <t>Grelha de porta, tamanho: 0,03 m² a 0,06 m²</t>
  </si>
  <si>
    <t>Veneziana com tela</t>
  </si>
  <si>
    <t>Fonte de alimentação universal bivolt com saída de 24 V - 1,5 A - 35 W</t>
  </si>
  <si>
    <t>Tomada simples de sobrepor universal 2P+T - 10 A - 250 V</t>
  </si>
  <si>
    <t>Transformador abaixador, entrada 110/220V, saída 24V+24V, corrente secundário 6A</t>
  </si>
  <si>
    <t>Atuador Floating de 40Nm, sinal de controle 3 e 2 pontos, tensão de entrada AC/DC 24V, IP 54</t>
  </si>
  <si>
    <t>Válvula de balanceamento diâmetro 1 " a 2-1/2"</t>
  </si>
  <si>
    <t>Válvula borboleta na configuração wafer motorizada atuador floating diâmetro 3'' a 4"</t>
  </si>
  <si>
    <t>Válvula duas vias on/off retorno elétrico diâmetro 1/2" a 3/4"</t>
  </si>
  <si>
    <t>Válvula esfera motorizada de duas vias de atuador proporcional diâmetro 2" a 2-1/2"</t>
  </si>
  <si>
    <t>Atuador proporcional de 10 Nm, tensão de entrada AC/DC 24 V - IP 54</t>
  </si>
  <si>
    <t>Acoplador a relé 24 VCC/VAC - 1 contato reversível</t>
  </si>
  <si>
    <t>Chave de fluxo para ar</t>
  </si>
  <si>
    <t>Repetidor de sinal I/I e V/I</t>
  </si>
  <si>
    <t>Relé de corrente ajustável de 0 a 200 A</t>
  </si>
  <si>
    <t>Sensor de temperatura ambiente PT100 - 2 fios</t>
  </si>
  <si>
    <t>Pressostato diferencial para utilização em sistemas centrais de ar condicionado, pressão diferencial de 55 a 414 kPa</t>
  </si>
  <si>
    <t>Termostato de seguraça com temperatura ajustável de 90°C - 110°C</t>
  </si>
  <si>
    <t>Transmissor de pressão diferencial, operação de 0 a 750 Pa</t>
  </si>
  <si>
    <t>Transmissor de pressão compacto, escala de pressão 0 a 10 Bar, sinal de saída 4 - 20 mA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</si>
  <si>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</si>
  <si>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</si>
  <si>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</si>
  <si>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</si>
  <si>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</si>
  <si>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</si>
  <si>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61.15.201</t>
  </si>
  <si>
    <t>Módulo de expansão para 8 canais de entrada e saída digitais</t>
  </si>
  <si>
    <t>Duto em chapa de aço galvanizado</t>
  </si>
  <si>
    <t>Coifa em aço inoxidável com filtro e exaustor axial - área até 3,00 m²</t>
  </si>
  <si>
    <t>65.01.210</t>
  </si>
  <si>
    <t>Sistema de tratamento de efluente por reator anaeróbio (UASB) e Filtro aeróbio (FAS), para obras de segurança com vazão máxima horária 12 l/s</t>
  </si>
  <si>
    <t>Sistema ininterrupto de energia, trifásico on line de 80 kVA (220/127 V), com autonomia de 15 minutos</t>
  </si>
  <si>
    <t>Calha de aço com 8 tomadas 2P+T - 250 V, com cabo</t>
  </si>
  <si>
    <t>Adesivo vinílico, padrão regulamentado, para sinalização de incêndio</t>
  </si>
  <si>
    <t>Placa comemorativa em aço inoxidável escovado</t>
  </si>
  <si>
    <t>Placa de identificação em acrílico com texto em vinil</t>
  </si>
  <si>
    <t>Placa de sinalização em PVC para ambientes</t>
  </si>
  <si>
    <t>Sinalização com pictograma em tinta acrílica</t>
  </si>
  <si>
    <t>Sinalização horizontal com termoplástico tipo Hot-spray</t>
  </si>
  <si>
    <t>Sinalização vertical em placa de aço galvanizada com pintura em esmalte sintético</t>
  </si>
  <si>
    <t>Suporte de perfil metálico galvanizado</t>
  </si>
  <si>
    <r>
      <rPr>
        <b/>
        <sz val="9.5"/>
        <rFont val="Arial"/>
        <family val="2"/>
      </rPr>
      <t>ITEM</t>
    </r>
  </si>
  <si>
    <r>
      <rPr>
        <b/>
        <sz val="9.5"/>
        <rFont val="Arial"/>
        <family val="2"/>
      </rPr>
      <t>DESCRIÇÃO</t>
    </r>
  </si>
  <si>
    <r>
      <rPr>
        <b/>
        <sz val="9.5"/>
        <rFont val="Arial"/>
        <family val="2"/>
      </rPr>
      <t>Total</t>
    </r>
  </si>
  <si>
    <t>Total obra</t>
  </si>
  <si>
    <t>Obra: Ampliação do Hospital Regional Dr. Leopoldo Bevilacqua -     2a etapa</t>
  </si>
  <si>
    <t>Item</t>
  </si>
  <si>
    <t>Descrição dos Serviços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</si>
  <si>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</si>
  <si>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</si>
  <si>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</si>
  <si>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</si>
  <si>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</si>
  <si>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</si>
  <si>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</si>
  <si>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</si>
  <si>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</si>
  <si>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</si>
  <si>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</si>
  <si>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</si>
  <si>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</si>
  <si>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</si>
  <si>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</si>
  <si>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</si>
  <si>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</si>
  <si>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</si>
  <si>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</si>
  <si>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</si>
  <si>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</si>
  <si>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</si>
  <si>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</si>
  <si>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</si>
  <si>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TOTAL</t>
  </si>
  <si>
    <t>R$</t>
  </si>
  <si>
    <t>Total Geral (Obra + Elevadores + BDI)</t>
  </si>
  <si>
    <t>Total Acumulado</t>
  </si>
  <si>
    <t>Modelo 3+3 completo - Oxigênio</t>
  </si>
  <si>
    <t>Modelo 6+6 completo - Ar</t>
  </si>
  <si>
    <t>Modelo 2+2 completo - Óxido Nitroso</t>
  </si>
  <si>
    <t>V.Unit.</t>
  </si>
  <si>
    <t>QUANT.</t>
  </si>
  <si>
    <t>CPU 02</t>
  </si>
  <si>
    <t>CPU 03</t>
  </si>
  <si>
    <t>CPU 04</t>
  </si>
  <si>
    <t>CPU 05</t>
  </si>
  <si>
    <t>CPU-21</t>
  </si>
  <si>
    <t>%</t>
  </si>
  <si>
    <t>Câmaras frias, Resfriados, Congelados, Lixo e Guarda Cadáveres</t>
  </si>
  <si>
    <t>2.6</t>
  </si>
  <si>
    <t>2.11</t>
  </si>
  <si>
    <t>2.12</t>
  </si>
  <si>
    <t>5.10</t>
  </si>
  <si>
    <t>5.15</t>
  </si>
  <si>
    <t>5.21</t>
  </si>
  <si>
    <t>7.8</t>
  </si>
  <si>
    <t>7.17</t>
  </si>
  <si>
    <t>7.36</t>
  </si>
  <si>
    <t>7.37</t>
  </si>
  <si>
    <t>7.38</t>
  </si>
  <si>
    <t>8.3</t>
  </si>
  <si>
    <t>10.2</t>
  </si>
  <si>
    <t>10.5</t>
  </si>
  <si>
    <t>10.7</t>
  </si>
  <si>
    <t>10.8</t>
  </si>
  <si>
    <t>10.9</t>
  </si>
  <si>
    <t>10.14</t>
  </si>
  <si>
    <t>10.25</t>
  </si>
  <si>
    <t>10.26</t>
  </si>
  <si>
    <t>10.54</t>
  </si>
  <si>
    <t>10.59</t>
  </si>
  <si>
    <t>10.66</t>
  </si>
  <si>
    <t>10.82</t>
  </si>
  <si>
    <t>10.88</t>
  </si>
  <si>
    <t>10.96</t>
  </si>
  <si>
    <t>10.97</t>
  </si>
  <si>
    <t>10.98</t>
  </si>
  <si>
    <t>10.99</t>
  </si>
  <si>
    <t>10.100</t>
  </si>
  <si>
    <t>10.101</t>
  </si>
  <si>
    <t>10.102</t>
  </si>
  <si>
    <t>10.103</t>
  </si>
  <si>
    <t>10.104</t>
  </si>
  <si>
    <t>10.112</t>
  </si>
  <si>
    <t>10.115</t>
  </si>
  <si>
    <t>10.118</t>
  </si>
  <si>
    <t>10.122</t>
  </si>
  <si>
    <t>10.123</t>
  </si>
  <si>
    <t>10.134</t>
  </si>
  <si>
    <t>10.136</t>
  </si>
  <si>
    <t>10.140</t>
  </si>
  <si>
    <t>10.141</t>
  </si>
  <si>
    <t>10.145</t>
  </si>
  <si>
    <t>10.146</t>
  </si>
  <si>
    <t>10.148</t>
  </si>
  <si>
    <t>10.149</t>
  </si>
  <si>
    <t>10.150</t>
  </si>
  <si>
    <t>10.162</t>
  </si>
  <si>
    <t>10.163</t>
  </si>
  <si>
    <t>10.164</t>
  </si>
  <si>
    <t>10.170</t>
  </si>
  <si>
    <t>10.171</t>
  </si>
  <si>
    <t>10.185</t>
  </si>
  <si>
    <t>10.192</t>
  </si>
  <si>
    <t>10.193</t>
  </si>
  <si>
    <t>10.194</t>
  </si>
  <si>
    <t>10.195</t>
  </si>
  <si>
    <t>10.196</t>
  </si>
  <si>
    <t>10.197</t>
  </si>
  <si>
    <t>10.198</t>
  </si>
  <si>
    <t>10.199</t>
  </si>
  <si>
    <t>10.200</t>
  </si>
  <si>
    <t>10.201</t>
  </si>
  <si>
    <t>10.202</t>
  </si>
  <si>
    <t>10.203</t>
  </si>
  <si>
    <t>10.204</t>
  </si>
  <si>
    <t>10.205</t>
  </si>
  <si>
    <t>10.206</t>
  </si>
  <si>
    <t>10.207</t>
  </si>
  <si>
    <t>10.208</t>
  </si>
  <si>
    <t>10.209</t>
  </si>
  <si>
    <t>10.211</t>
  </si>
  <si>
    <t>10.212</t>
  </si>
  <si>
    <t>10.214</t>
  </si>
  <si>
    <t>10.217</t>
  </si>
  <si>
    <t>10.225</t>
  </si>
  <si>
    <t>10.226</t>
  </si>
  <si>
    <t>10.227</t>
  </si>
  <si>
    <t>10.247</t>
  </si>
  <si>
    <t>10.259</t>
  </si>
  <si>
    <t>10.260</t>
  </si>
  <si>
    <t>11.21</t>
  </si>
  <si>
    <t>11.22</t>
  </si>
  <si>
    <t>12.21</t>
  </si>
  <si>
    <t>12.32</t>
  </si>
  <si>
    <t>12.54</t>
  </si>
  <si>
    <t>12.77</t>
  </si>
  <si>
    <t>12.80</t>
  </si>
  <si>
    <t>12.86</t>
  </si>
  <si>
    <t>12.91</t>
  </si>
  <si>
    <t>13.3</t>
  </si>
  <si>
    <t>13.4</t>
  </si>
  <si>
    <t>13.30</t>
  </si>
  <si>
    <t>22.42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</si>
  <si>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</si>
  <si>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</si>
  <si>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</si>
  <si>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</si>
  <si>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</si>
  <si>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</si>
  <si>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</si>
  <si>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</si>
  <si>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</si>
  <si>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</si>
  <si>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</si>
  <si>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</si>
  <si>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</si>
  <si>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</si>
  <si>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</si>
  <si>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</si>
  <si>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</si>
  <si>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</si>
  <si>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13.01.330</t>
  </si>
  <si>
    <t>Laje pré-fabricada unidirecional em viga treliçada/lajota em EPS LT 20 (16 + 4), com capa de concreto de 25 MPa</t>
  </si>
  <si>
    <t>Cabo de cobre flexível de 3 x 1,5 mm², isolamento 500 V - isolação PP 70°C</t>
  </si>
  <si>
    <t>Luminária redonda de sobrepor ou pendente com refletor em alumínio anodizado facho concentrado para 1 lâmpada vapor metálico elipsoidal de 250 ou 400W</t>
  </si>
  <si>
    <t>47.20.181</t>
  </si>
  <si>
    <t>61.10.564</t>
  </si>
  <si>
    <t>Grelha de insuflação de ar em alumínio anodizado, de dupla deflexão, tamanho: até 0,10 m²</t>
  </si>
  <si>
    <t>Ferragem completa com maçaneta tipo alavanca para porta externa com 1 folha</t>
  </si>
  <si>
    <t>Ferragem completa com maçaneta tipo alavanca para porta externa com 2 folhas</t>
  </si>
  <si>
    <t>Cabo de cobre de 35 mm², tensão de isolamento 8,7/15 kV - isolação EPR 90°C</t>
  </si>
  <si>
    <t>Perfilado perfurado 38 x 38 mm em chapa #14 pré-zincada, com acessórios</t>
  </si>
  <si>
    <t>Solda exotérmica conexão cabo-ferro de construção com cabo em X sobreposto, bitola do cabo de 35mm² a 70mm² para haste de 5/8</t>
  </si>
  <si>
    <t>Solda exotérmica conexão cabo-haste em X sobreposto, bitola do cabo de 35mm² a 50mm² para haste de 5/8 e 3/4</t>
  </si>
  <si>
    <t>Luminária blindada de sobrepor ou pendente em calha fechada para 1 lâmpada fluorescente de 32/36/40W</t>
  </si>
  <si>
    <t>Caixa de gordura em alvenaria, 60 x 60 x 60 cm</t>
  </si>
  <si>
    <t>Grelha hemisférica em ferro fundido de 4´</t>
  </si>
  <si>
    <t>Válvula esfera em aço carbono fundido, passagem plena, extremidades rosqueáveis, classe 300 libras para vapor saturado, DN= 2´</t>
  </si>
  <si>
    <t>Argamassa de cimento e areia - traço 1:3, com adesivo acrílico</t>
  </si>
  <si>
    <t>Grelha de insuflação de ar em alumínio anodizado, de dupla deflexão horizontal</t>
  </si>
  <si>
    <t>Filtro ´Y´ em aço carbono, classe 150 libras para vapor saturado, com extremidades flangeadas, DN= 4´</t>
  </si>
  <si>
    <t>Purgador termodinâmico com filtro incorporado, em aço inoxidável forjado, pressão de 0,25 a 42 kg/cm², temperaturas até 425°C, DN= 1/2´</t>
  </si>
  <si>
    <t>Válvula esfera em aço carbono fundido, passagem plena, classe 150 libras para vapor e classe 600 libras para água, óleo e gás, DN= 1/2´</t>
  </si>
  <si>
    <t>Pressostato diferencial ajustável, caixa á prova de água, unidade sensora em aço inoxidável 316, faixa de operação entre 1,4 a 14 bar, para fliudos corrosivos, DN=1/2"</t>
  </si>
  <si>
    <t>Válvula esfera duas vias flangeada Ø3''</t>
  </si>
  <si>
    <t>Módulo de expansão para 8 canais de entrada analógico</t>
  </si>
  <si>
    <t>Canaleta com grelha em alumínio, largura de 80mm</t>
  </si>
  <si>
    <t>Revestimento em placas de alumínio composto "ACM" com espessura de 4 mm e acabamento em PVDF</t>
  </si>
  <si>
    <t>Rampa de acessibilidade pré-fabricada de concreto nas dimensões 2,20 x 1,86 x 1,20 m</t>
  </si>
  <si>
    <t>Concreto asfáltico usinado a quente - Blinder</t>
  </si>
  <si>
    <t>Chaminé para poço de visita tipo PMSP em alvenaria diâmetro interno 70 cm - pescoço</t>
  </si>
  <si>
    <t>Tampão em ferro fundido de Ø 600 mm, classe 400 (ruptura&gt; 400 kN)</t>
  </si>
  <si>
    <t>Telhamento em chapa de aço pré-pintada com epóxi e poliéster, tipo sanduiche, espessura de 0,50 mm, com lã de rocha</t>
  </si>
  <si>
    <t>Forro em painéis de gesso acartonado, com espessura de 12,5 mm, fixo</t>
  </si>
  <si>
    <t>Placa cerâmica esmaltada PEI-5 para áreas internas, com textura semi-rugosa, grupo de absorção BIb, resistência química A, assentado com argamassa colante industrializada</t>
  </si>
  <si>
    <t>Revestimento vinílico flexível em manta homogênea com espessura de 2 mm, com impermeabilização acrílica</t>
  </si>
  <si>
    <t>Ferragem completa com maçaneta tipo alavanca para porta interna com 1 folha</t>
  </si>
  <si>
    <t>9.7</t>
  </si>
  <si>
    <t>10.172</t>
  </si>
  <si>
    <t>Quadro Elétrico para acionamento bomba de incêndio</t>
  </si>
  <si>
    <t>CPU 22</t>
  </si>
  <si>
    <t>CPU 08</t>
  </si>
  <si>
    <t>CPU 09</t>
  </si>
  <si>
    <t>CPU 10</t>
  </si>
  <si>
    <t>CPU 11</t>
  </si>
  <si>
    <t>CPU 12</t>
  </si>
  <si>
    <t>CPU 13</t>
  </si>
  <si>
    <t>CPU 14</t>
  </si>
  <si>
    <t>CPU 15</t>
  </si>
  <si>
    <t>CPU 16</t>
  </si>
  <si>
    <t>CPU 17</t>
  </si>
  <si>
    <t>CPU 18</t>
  </si>
  <si>
    <t>CPU 19</t>
  </si>
  <si>
    <t>CPU 20</t>
  </si>
  <si>
    <t>CPU 21</t>
  </si>
  <si>
    <t>CPU 23</t>
  </si>
  <si>
    <t>CPU 24</t>
  </si>
  <si>
    <t>7.39</t>
  </si>
  <si>
    <t>CPU 25</t>
  </si>
  <si>
    <t>Porta com proteção radilógica med. 1,00 x 2,10m eq. Pb=2,0mm</t>
  </si>
  <si>
    <t>CPU 26</t>
  </si>
  <si>
    <t>Cotação 009-19</t>
  </si>
  <si>
    <t>Cotação 010-19</t>
  </si>
  <si>
    <t>Cotação 012-19</t>
  </si>
  <si>
    <t>Cotação 013-19</t>
  </si>
  <si>
    <t>Cotação 014-19</t>
  </si>
  <si>
    <t>CPU 27</t>
  </si>
  <si>
    <t>Torneira com sensor para lavatório Cirurgico, funcionamento elétrico 110/220v. Ref. Decalux 1780c ou similar</t>
  </si>
  <si>
    <t>CPU 28</t>
  </si>
  <si>
    <t>CPU 29</t>
  </si>
  <si>
    <t>Cotação-017-19</t>
  </si>
  <si>
    <t xml:space="preserve">TOTAL OBRA </t>
  </si>
  <si>
    <t>BDI - CONSTRUÇÃO</t>
  </si>
  <si>
    <t>BDI - ELEVADORES</t>
  </si>
  <si>
    <t>TOTAL OBRA</t>
  </si>
  <si>
    <t>BDI - OBRA</t>
  </si>
  <si>
    <t>TOTAL ELEVADOR</t>
  </si>
  <si>
    <t>BDI - ELEVADOR</t>
  </si>
  <si>
    <t>BDI</t>
  </si>
  <si>
    <t>Sistema completo para atendimento nos Centros Cirurgicos, UTIs e RPA, composto de: Transformador de separação - 110V e 220V; DSI/DST; Fonte de alimentação; Transformadores de corrente; Anunciador de alarme com memorização data/hora do evento e Quadro de supervisão e proteção. Ref. Elomed  ou equivalente - centro cirúrgico</t>
  </si>
  <si>
    <t>Sistema completo para atendimento nos Centros Cirurgicos, UTIs e RPA, composto de: Transformador de separação - 110V e 220V; DSI/DST; Fonte de alimentação; Transformadores de corrente; Anunciador de alarme com memorização data/hora do evento e Quadro de supervisão e proteção. Ref. Elomed  ou equivalente - RPA</t>
  </si>
  <si>
    <t>Sistema completo para atendimento nos Centros Cirurgicos, UTIs e RPA, composto de: Transformador de separação - 110V e 220V; DSI/DST; Fonte de alimentação; Transformadores de corrente; Anunciador de alarme com memorização data/hora do evento e Quadro de supervisão e proteção. Ref. Elomed  ou equivalente - UTI neo</t>
  </si>
  <si>
    <t>Sistema completo para atendimento nos Centros Cirurgicos, UTIs e RPA, composto de: Transformador de separação - 110V e 220V; DSI/DST; Fonte de alimentação; Transformadores de corrente; Anunciador de alarme com memorização data/hora do evento e Quadro de supervisão e proteção. Ref. Elomed  ou equivalente - UTI adulto</t>
  </si>
  <si>
    <t>SISTEMAS ELETRÔNICOS</t>
  </si>
  <si>
    <t>Estrutura metálica/Cobertura</t>
  </si>
  <si>
    <t>3.1</t>
  </si>
  <si>
    <t>3.2</t>
  </si>
  <si>
    <t>3.3</t>
  </si>
  <si>
    <t>3.4</t>
  </si>
  <si>
    <t>3.5</t>
  </si>
  <si>
    <t>3.6</t>
  </si>
  <si>
    <t>3.7</t>
  </si>
  <si>
    <t>3.8</t>
  </si>
  <si>
    <t>10.15</t>
  </si>
  <si>
    <t>10.38</t>
  </si>
  <si>
    <t>10.126</t>
  </si>
  <si>
    <t>10.127</t>
  </si>
  <si>
    <t>10.133</t>
  </si>
  <si>
    <t>10.218</t>
  </si>
  <si>
    <t>10.229</t>
  </si>
  <si>
    <t>10.231</t>
  </si>
  <si>
    <t>10.232</t>
  </si>
  <si>
    <t>10.233</t>
  </si>
  <si>
    <t>10.234</t>
  </si>
  <si>
    <t>10.235</t>
  </si>
  <si>
    <t>10.236</t>
  </si>
  <si>
    <t>10.237</t>
  </si>
  <si>
    <t>10.238</t>
  </si>
  <si>
    <t>10.239</t>
  </si>
  <si>
    <t>10.241</t>
  </si>
  <si>
    <t>10.242</t>
  </si>
  <si>
    <t>10.243</t>
  </si>
  <si>
    <t>10.244</t>
  </si>
  <si>
    <t>10.245</t>
  </si>
  <si>
    <t>10.246</t>
  </si>
  <si>
    <t>10.248</t>
  </si>
  <si>
    <t>10.255</t>
  </si>
  <si>
    <t>10.261</t>
  </si>
  <si>
    <t>10.262</t>
  </si>
  <si>
    <t>12.94</t>
  </si>
  <si>
    <t>12.95</t>
  </si>
  <si>
    <t>12.96</t>
  </si>
  <si>
    <t>12.97</t>
  </si>
  <si>
    <t>12.98</t>
  </si>
  <si>
    <t>12.99</t>
  </si>
  <si>
    <t>12.100</t>
  </si>
  <si>
    <t>12.101</t>
  </si>
  <si>
    <t>12.102</t>
  </si>
  <si>
    <t>12.103</t>
  </si>
  <si>
    <t>12.105</t>
  </si>
  <si>
    <t>12.106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</si>
  <si>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</si>
  <si>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</si>
  <si>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</si>
  <si>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</si>
  <si>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</si>
  <si>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</si>
  <si>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</si>
  <si>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</si>
  <si>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12.115</t>
  </si>
  <si>
    <t>12.116</t>
  </si>
  <si>
    <t>12.117</t>
  </si>
  <si>
    <t>12.118</t>
  </si>
  <si>
    <t>12.119</t>
  </si>
  <si>
    <t>12.120</t>
  </si>
  <si>
    <t>12.121</t>
  </si>
  <si>
    <t>12.122</t>
  </si>
  <si>
    <t>12.123</t>
  </si>
  <si>
    <t>12.124</t>
  </si>
  <si>
    <t>12.125</t>
  </si>
  <si>
    <t>12.126</t>
  </si>
  <si>
    <t>12.127</t>
  </si>
  <si>
    <t>12.128</t>
  </si>
  <si>
    <t>12.129</t>
  </si>
  <si>
    <t>12.130</t>
  </si>
  <si>
    <t>12.131</t>
  </si>
  <si>
    <t>13.31</t>
  </si>
  <si>
    <t>17.27</t>
  </si>
  <si>
    <t>17.44</t>
  </si>
  <si>
    <t>17.78</t>
  </si>
  <si>
    <t>17.95</t>
  </si>
  <si>
    <t>17.116</t>
  </si>
  <si>
    <t>17.117</t>
  </si>
  <si>
    <t>17.129</t>
  </si>
  <si>
    <t>17.140</t>
  </si>
  <si>
    <t>17.152</t>
  </si>
  <si>
    <t>17.183</t>
  </si>
  <si>
    <t>17.202</t>
  </si>
  <si>
    <t>19.4</t>
  </si>
  <si>
    <t>19.8</t>
  </si>
  <si>
    <t>19.19</t>
  </si>
  <si>
    <t>19.24</t>
  </si>
  <si>
    <t>19.29</t>
  </si>
  <si>
    <t>19.36</t>
  </si>
  <si>
    <t>20.4</t>
  </si>
  <si>
    <t>20.13</t>
  </si>
  <si>
    <t>20.28</t>
  </si>
  <si>
    <t>gl</t>
  </si>
  <si>
    <t>Admnistração Local, mobilização e desmobilização, inclusive sistema informatizado de gerenciamento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</si>
</sst>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3" formatCode="_-* #,##0.00_-;\-* #,##0.00_-;_-* &quot;-&quot;??_-;_-@_-"/>
    <numFmt numFmtId="164" formatCode="00\ 00\ 00"/>
    <numFmt numFmtId="165" formatCode="_(* #,##0.00_);_(* \(#,##0.00\);_(* &quot;-&quot;??_);_(@_)"/>
    <numFmt numFmtId="166" formatCode="#,##0.00;[Red]#,##0.00"/>
    <numFmt numFmtId="167" formatCode="0.0"/>
    <numFmt numFmtId="168" formatCode="&quot;R$&quot;\ #,##0.00;[Red]&quot;R$&quot;\ 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b/>
      <sz val="9.5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9.5"/>
      <color rgb="FF000000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ADCDD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DADCDD"/>
      </left>
      <right style="thin">
        <color rgb="FFDADCDD"/>
      </right>
      <top style="thin">
        <color rgb="FFDADCDD"/>
      </top>
      <bottom style="thin">
        <color rgb="FFDADCDD"/>
      </bottom>
      <diagonal/>
    </border>
    <border>
      <left style="thin">
        <color rgb="FFDADCDD"/>
      </left>
      <right/>
      <top style="thin">
        <color rgb="FFDADCDD"/>
      </top>
      <bottom style="thin">
        <color rgb="FFDADC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DADCDD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DADCDD"/>
      </right>
      <top style="medium">
        <color indexed="64"/>
      </top>
      <bottom/>
      <diagonal/>
    </border>
    <border>
      <left style="thin">
        <color rgb="FFDADCDD"/>
      </left>
      <right/>
      <top style="medium">
        <color indexed="64"/>
      </top>
      <bottom style="thin">
        <color rgb="FFDADCDD"/>
      </bottom>
      <diagonal/>
    </border>
    <border>
      <left/>
      <right style="thin">
        <color rgb="FFDADCDD"/>
      </right>
      <top/>
      <bottom/>
      <diagonal/>
    </border>
    <border>
      <left style="thin">
        <color rgb="FFDADCDD"/>
      </left>
      <right/>
      <top/>
      <bottom style="thin">
        <color rgb="FFDADCDD"/>
      </bottom>
      <diagonal/>
    </border>
    <border>
      <left style="medium">
        <color indexed="64"/>
      </left>
      <right style="thin">
        <color rgb="FFDADCDD"/>
      </right>
      <top style="medium">
        <color indexed="64"/>
      </top>
      <bottom style="thin">
        <color rgb="FFDADCDD"/>
      </bottom>
      <diagonal/>
    </border>
    <border>
      <left/>
      <right style="thin">
        <color rgb="FFDADCDD"/>
      </right>
      <top style="medium">
        <color indexed="64"/>
      </top>
      <bottom style="thin">
        <color rgb="FFDADCDD"/>
      </bottom>
      <diagonal/>
    </border>
    <border>
      <left/>
      <right/>
      <top style="medium">
        <color indexed="64"/>
      </top>
      <bottom style="thin">
        <color rgb="FFDADCDD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DADCDD"/>
      </right>
      <top style="thin">
        <color rgb="FFDADCDD"/>
      </top>
      <bottom style="thin">
        <color rgb="FFDADCDD"/>
      </bottom>
      <diagonal/>
    </border>
    <border>
      <left style="thin">
        <color rgb="FFDADCDD"/>
      </left>
      <right/>
      <top style="thin">
        <color rgb="FFDADCDD"/>
      </top>
      <bottom/>
      <diagonal/>
    </border>
    <border>
      <left/>
      <right/>
      <top style="thin">
        <color rgb="FFDADCDD"/>
      </top>
      <bottom/>
      <diagonal/>
    </border>
    <border>
      <left/>
      <right style="thin">
        <color rgb="FFDADCDD"/>
      </right>
      <top style="thin">
        <color rgb="FFDADCDD"/>
      </top>
      <bottom style="thin">
        <color rgb="FFDADCDD"/>
      </bottom>
      <diagonal/>
    </border>
    <border>
      <left/>
      <right/>
      <top style="thin">
        <color rgb="FFDADCDD"/>
      </top>
      <bottom style="thin">
        <color rgb="FFDADC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DADCDD"/>
      </bottom>
      <diagonal/>
    </border>
    <border>
      <left style="thin">
        <color rgb="FFDADCDD"/>
      </left>
      <right/>
      <top style="thin">
        <color rgb="FFDADCDD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D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DADCDD"/>
      </top>
      <bottom style="thin">
        <color rgb="FF000000"/>
      </bottom>
      <diagonal/>
    </border>
    <border>
      <left style="thin">
        <color rgb="FF000000"/>
      </left>
      <right/>
      <top style="thin">
        <color rgb="FFDADCDD"/>
      </top>
      <bottom style="thin">
        <color rgb="FF000000"/>
      </bottom>
      <diagonal/>
    </border>
    <border>
      <left/>
      <right style="thin">
        <color rgb="FF000000"/>
      </right>
      <top style="thin">
        <color rgb="FFDADCDD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DADCDD"/>
      </bottom>
      <diagonal/>
    </border>
    <border>
      <left style="thin">
        <color rgb="FF000000"/>
      </left>
      <right/>
      <top style="thin">
        <color rgb="FF000000"/>
      </top>
      <bottom style="thin">
        <color rgb="FFDADCDD"/>
      </bottom>
      <diagonal/>
    </border>
    <border>
      <left/>
      <right style="thin">
        <color rgb="FF000000"/>
      </right>
      <top style="thin">
        <color rgb="FF000000"/>
      </top>
      <bottom style="thin">
        <color rgb="FFDADCDD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DADCDD"/>
      </right>
      <top style="thin">
        <color rgb="FF000000"/>
      </top>
      <bottom style="medium">
        <color indexed="64"/>
      </bottom>
      <diagonal/>
    </border>
    <border>
      <left style="thin">
        <color rgb="FFDADCDD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D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ADCDD"/>
      </right>
      <top/>
      <bottom style="medium">
        <color indexed="64"/>
      </bottom>
      <diagonal/>
    </border>
    <border>
      <left style="thin">
        <color rgb="FFDADCDD"/>
      </left>
      <right style="thin">
        <color rgb="FFDADCDD"/>
      </right>
      <top style="thin">
        <color rgb="FFDADCDD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DADCDD"/>
      </bottom>
      <diagonal/>
    </border>
    <border>
      <left style="thin">
        <color rgb="FF000000"/>
      </left>
      <right/>
      <top style="medium">
        <color indexed="64"/>
      </top>
      <bottom style="thin">
        <color rgb="FFDADCDD"/>
      </bottom>
      <diagonal/>
    </border>
    <border>
      <left/>
      <right style="thin">
        <color rgb="FF000000"/>
      </right>
      <top style="medium">
        <color indexed="64"/>
      </top>
      <bottom style="thin">
        <color rgb="FFDADCDD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5">
    <xf numFmtId="0" fontId="0" fillId="0" borderId="0" xfId="0"/>
    <xf numFmtId="164" fontId="8" fillId="0" borderId="6" xfId="5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left" vertical="center" wrapText="1"/>
    </xf>
    <xf numFmtId="43" fontId="3" fillId="2" borderId="6" xfId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6" xfId="5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164" fontId="3" fillId="2" borderId="6" xfId="5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right" vertical="center" wrapText="1"/>
    </xf>
    <xf numFmtId="43" fontId="3" fillId="2" borderId="10" xfId="1" applyFont="1" applyFill="1" applyBorder="1" applyAlignment="1">
      <alignment horizontal="right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left" vertical="center" wrapText="1"/>
    </xf>
    <xf numFmtId="164" fontId="3" fillId="0" borderId="6" xfId="3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164" fontId="8" fillId="2" borderId="6" xfId="5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0" borderId="6" xfId="3" applyNumberFormat="1" applyFont="1" applyFill="1" applyBorder="1" applyAlignment="1">
      <alignment horizontal="left" vertical="center" wrapText="1"/>
    </xf>
    <xf numFmtId="0" fontId="3" fillId="2" borderId="6" xfId="3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horizontal="right" vertical="center" wrapText="1"/>
    </xf>
    <xf numFmtId="3" fontId="3" fillId="0" borderId="6" xfId="5" applyNumberFormat="1" applyFont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right" vertical="center" wrapText="1"/>
    </xf>
    <xf numFmtId="0" fontId="8" fillId="0" borderId="6" xfId="5" applyFont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3" fillId="2" borderId="6" xfId="3" applyNumberFormat="1" applyFont="1" applyFill="1" applyBorder="1" applyAlignment="1">
      <alignment horizontal="center" vertical="center" wrapText="1"/>
    </xf>
    <xf numFmtId="164" fontId="3" fillId="0" borderId="6" xfId="5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left" vertical="center" wrapText="1"/>
    </xf>
    <xf numFmtId="0" fontId="3" fillId="0" borderId="6" xfId="3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horizontal="right" vertical="center" wrapText="1"/>
    </xf>
    <xf numFmtId="43" fontId="3" fillId="0" borderId="16" xfId="1" applyFont="1" applyFill="1" applyBorder="1" applyAlignment="1">
      <alignment horizontal="right" vertical="center"/>
    </xf>
    <xf numFmtId="164" fontId="4" fillId="0" borderId="2" xfId="1" applyNumberFormat="1" applyFont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right" vertical="center"/>
    </xf>
    <xf numFmtId="43" fontId="3" fillId="0" borderId="21" xfId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left" wrapText="1"/>
    </xf>
    <xf numFmtId="43" fontId="7" fillId="4" borderId="6" xfId="7" applyFont="1" applyFill="1" applyBorder="1" applyAlignment="1">
      <alignment horizontal="right" vertical="top" wrapText="1"/>
    </xf>
    <xf numFmtId="43" fontId="3" fillId="0" borderId="25" xfId="1" applyFont="1" applyFill="1" applyBorder="1" applyAlignment="1">
      <alignment horizontal="left" vertical="center"/>
    </xf>
    <xf numFmtId="43" fontId="3" fillId="0" borderId="26" xfId="1" applyFont="1" applyFill="1" applyBorder="1" applyAlignment="1">
      <alignment horizontal="center" vertical="center" wrapText="1"/>
    </xf>
    <xf numFmtId="43" fontId="3" fillId="0" borderId="26" xfId="1" applyFont="1" applyFill="1" applyBorder="1" applyAlignment="1">
      <alignment horizontal="right" vertical="center"/>
    </xf>
    <xf numFmtId="43" fontId="3" fillId="0" borderId="28" xfId="1" applyFont="1" applyFill="1" applyBorder="1" applyAlignment="1">
      <alignment horizontal="right" vertical="center"/>
    </xf>
    <xf numFmtId="43" fontId="3" fillId="0" borderId="21" xfId="1" applyFont="1" applyFill="1" applyBorder="1" applyAlignment="1">
      <alignment horizontal="left" vertical="center"/>
    </xf>
    <xf numFmtId="0" fontId="0" fillId="0" borderId="32" xfId="0" applyFill="1" applyBorder="1" applyAlignment="1">
      <alignment horizontal="center" wrapText="1"/>
    </xf>
    <xf numFmtId="0" fontId="0" fillId="0" borderId="34" xfId="0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22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0" fillId="0" borderId="35" xfId="0" applyFill="1" applyBorder="1" applyAlignment="1">
      <alignment horizontal="left" wrapText="1"/>
    </xf>
    <xf numFmtId="0" fontId="0" fillId="0" borderId="32" xfId="0" applyFill="1" applyBorder="1" applyAlignment="1">
      <alignment horizontal="left" wrapText="1"/>
    </xf>
    <xf numFmtId="0" fontId="0" fillId="0" borderId="26" xfId="0" applyBorder="1"/>
    <xf numFmtId="0" fontId="0" fillId="0" borderId="38" xfId="0" applyBorder="1"/>
    <xf numFmtId="0" fontId="0" fillId="0" borderId="39" xfId="0" applyBorder="1"/>
    <xf numFmtId="0" fontId="0" fillId="0" borderId="28" xfId="0" applyBorder="1"/>
    <xf numFmtId="0" fontId="0" fillId="0" borderId="0" xfId="0" applyBorder="1"/>
    <xf numFmtId="0" fontId="0" fillId="0" borderId="4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0" fillId="0" borderId="43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0" fillId="0" borderId="16" xfId="0" applyBorder="1"/>
    <xf numFmtId="0" fontId="13" fillId="0" borderId="2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0" fillId="0" borderId="43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wrapText="1"/>
    </xf>
    <xf numFmtId="0" fontId="0" fillId="0" borderId="43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3" xfId="0" applyFill="1" applyBorder="1" applyAlignment="1">
      <alignment horizontal="left" wrapText="1"/>
    </xf>
    <xf numFmtId="0" fontId="0" fillId="0" borderId="48" xfId="0" applyFill="1" applyBorder="1" applyAlignment="1">
      <alignment horizontal="left" wrapText="1"/>
    </xf>
    <xf numFmtId="0" fontId="19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left" vertical="top" wrapText="1"/>
    </xf>
    <xf numFmtId="0" fontId="2" fillId="0" borderId="56" xfId="0" applyFont="1" applyBorder="1" applyAlignment="1">
      <alignment horizontal="center"/>
    </xf>
    <xf numFmtId="167" fontId="22" fillId="0" borderId="62" xfId="0" applyNumberFormat="1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 vertical="top" wrapText="1"/>
    </xf>
    <xf numFmtId="166" fontId="23" fillId="0" borderId="64" xfId="0" applyNumberFormat="1" applyFont="1" applyFill="1" applyBorder="1" applyAlignment="1">
      <alignment horizontal="right" vertical="top" wrapText="1"/>
    </xf>
    <xf numFmtId="165" fontId="5" fillId="0" borderId="8" xfId="0" applyNumberFormat="1" applyFont="1" applyFill="1" applyBorder="1"/>
    <xf numFmtId="165" fontId="5" fillId="0" borderId="9" xfId="0" applyNumberFormat="1" applyFont="1" applyFill="1" applyBorder="1"/>
    <xf numFmtId="166" fontId="0" fillId="0" borderId="0" xfId="0" applyNumberFormat="1"/>
    <xf numFmtId="0" fontId="24" fillId="0" borderId="65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left" wrapText="1"/>
    </xf>
    <xf numFmtId="0" fontId="4" fillId="6" borderId="70" xfId="0" applyFont="1" applyFill="1" applyBorder="1" applyAlignment="1">
      <alignment horizontal="left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left" vertical="center" wrapText="1"/>
    </xf>
    <xf numFmtId="0" fontId="5" fillId="6" borderId="71" xfId="0" applyFont="1" applyFill="1" applyBorder="1" applyAlignment="1">
      <alignment horizontal="right" vertical="center" wrapText="1"/>
    </xf>
    <xf numFmtId="43" fontId="5" fillId="6" borderId="72" xfId="0" applyNumberFormat="1" applyFont="1" applyFill="1" applyBorder="1" applyAlignment="1">
      <alignment horizontal="right" vertical="center" wrapText="1"/>
    </xf>
    <xf numFmtId="0" fontId="24" fillId="0" borderId="74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left" vertical="center" wrapText="1"/>
    </xf>
    <xf numFmtId="0" fontId="3" fillId="4" borderId="6" xfId="4" applyFont="1" applyFill="1" applyBorder="1" applyAlignment="1">
      <alignment horizontal="left" vertical="top" wrapText="1"/>
    </xf>
    <xf numFmtId="0" fontId="3" fillId="4" borderId="6" xfId="4" applyFont="1" applyFill="1" applyBorder="1" applyAlignment="1">
      <alignment horizontal="center" vertical="center" wrapText="1"/>
    </xf>
    <xf numFmtId="0" fontId="3" fillId="4" borderId="6" xfId="4" applyFont="1" applyFill="1" applyBorder="1" applyAlignment="1">
      <alignment horizontal="left" vertical="center" wrapText="1"/>
    </xf>
    <xf numFmtId="0" fontId="3" fillId="0" borderId="6" xfId="4" applyFont="1" applyFill="1" applyBorder="1" applyAlignment="1">
      <alignment horizontal="left" vertical="top" wrapText="1"/>
    </xf>
    <xf numFmtId="0" fontId="3" fillId="4" borderId="6" xfId="4" applyFont="1" applyFill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8" fillId="0" borderId="6" xfId="3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17" fillId="0" borderId="8" xfId="0" applyFont="1" applyFill="1" applyBorder="1" applyAlignment="1">
      <alignment horizontal="left" vertical="top" wrapText="1"/>
    </xf>
    <xf numFmtId="0" fontId="15" fillId="0" borderId="85" xfId="0" applyFont="1" applyFill="1" applyBorder="1" applyAlignment="1">
      <alignment horizontal="center" vertical="top" wrapText="1"/>
    </xf>
    <xf numFmtId="0" fontId="15" fillId="0" borderId="50" xfId="0" applyFont="1" applyFill="1" applyBorder="1" applyAlignment="1">
      <alignment horizontal="center" vertical="top" wrapText="1"/>
    </xf>
    <xf numFmtId="0" fontId="0" fillId="0" borderId="86" xfId="0" applyBorder="1"/>
    <xf numFmtId="49" fontId="4" fillId="0" borderId="26" xfId="1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  <xf numFmtId="0" fontId="0" fillId="0" borderId="88" xfId="0" applyFill="1" applyBorder="1" applyAlignment="1">
      <alignment horizontal="left" wrapText="1"/>
    </xf>
    <xf numFmtId="0" fontId="0" fillId="0" borderId="30" xfId="0" applyBorder="1"/>
    <xf numFmtId="168" fontId="17" fillId="0" borderId="89" xfId="0" applyNumberFormat="1" applyFont="1" applyFill="1" applyBorder="1" applyAlignment="1">
      <alignment horizontal="right" vertical="top" wrapText="1"/>
    </xf>
    <xf numFmtId="168" fontId="17" fillId="0" borderId="24" xfId="0" applyNumberFormat="1" applyFont="1" applyFill="1" applyBorder="1" applyAlignment="1">
      <alignment horizontal="right" vertical="top" wrapText="1"/>
    </xf>
    <xf numFmtId="0" fontId="0" fillId="0" borderId="83" xfId="0" applyBorder="1"/>
    <xf numFmtId="10" fontId="0" fillId="0" borderId="10" xfId="0" applyNumberFormat="1" applyBorder="1"/>
    <xf numFmtId="168" fontId="15" fillId="0" borderId="55" xfId="0" applyNumberFormat="1" applyFont="1" applyFill="1" applyBorder="1" applyAlignment="1">
      <alignment horizontal="right" vertical="top" wrapText="1"/>
    </xf>
    <xf numFmtId="10" fontId="0" fillId="0" borderId="9" xfId="0" applyNumberFormat="1" applyBorder="1"/>
    <xf numFmtId="0" fontId="0" fillId="0" borderId="86" xfId="0" applyBorder="1" applyAlignment="1">
      <alignment horizontal="center"/>
    </xf>
    <xf numFmtId="0" fontId="20" fillId="0" borderId="92" xfId="0" applyFont="1" applyFill="1" applyBorder="1" applyAlignment="1">
      <alignment horizontal="center" wrapText="1"/>
    </xf>
    <xf numFmtId="0" fontId="21" fillId="0" borderId="93" xfId="0" applyFont="1" applyFill="1" applyBorder="1" applyAlignment="1">
      <alignment horizontal="left" wrapText="1"/>
    </xf>
    <xf numFmtId="10" fontId="20" fillId="0" borderId="95" xfId="2" applyNumberFormat="1" applyFont="1" applyBorder="1" applyAlignment="1">
      <alignment vertical="center"/>
    </xf>
    <xf numFmtId="166" fontId="9" fillId="0" borderId="11" xfId="0" applyNumberFormat="1" applyFont="1" applyBorder="1"/>
    <xf numFmtId="10" fontId="20" fillId="0" borderId="96" xfId="2" applyNumberFormat="1" applyFont="1" applyBorder="1" applyAlignment="1">
      <alignment vertical="center"/>
    </xf>
    <xf numFmtId="166" fontId="9" fillId="6" borderId="11" xfId="0" applyNumberFormat="1" applyFont="1" applyFill="1" applyBorder="1"/>
    <xf numFmtId="0" fontId="0" fillId="0" borderId="97" xfId="0" applyBorder="1"/>
    <xf numFmtId="0" fontId="7" fillId="4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6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left" wrapText="1"/>
    </xf>
    <xf numFmtId="0" fontId="26" fillId="0" borderId="0" xfId="0" applyFont="1"/>
    <xf numFmtId="43" fontId="7" fillId="2" borderId="6" xfId="7" applyFont="1" applyFill="1" applyBorder="1" applyAlignment="1">
      <alignment horizontal="right" vertical="center" wrapText="1"/>
    </xf>
    <xf numFmtId="43" fontId="7" fillId="4" borderId="6" xfId="7" applyFont="1" applyFill="1" applyBorder="1" applyAlignment="1">
      <alignment horizontal="right" vertical="center" wrapText="1"/>
    </xf>
    <xf numFmtId="43" fontId="3" fillId="4" borderId="6" xfId="7" applyFont="1" applyFill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/>
    </xf>
    <xf numFmtId="0" fontId="26" fillId="0" borderId="23" xfId="0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66" fontId="3" fillId="0" borderId="6" xfId="1" applyNumberFormat="1" applyFont="1" applyFill="1" applyBorder="1" applyAlignment="1">
      <alignment horizontal="right" vertical="center" wrapText="1"/>
    </xf>
    <xf numFmtId="0" fontId="3" fillId="0" borderId="6" xfId="1" applyNumberFormat="1" applyFont="1" applyFill="1" applyBorder="1" applyAlignment="1">
      <alignment horizontal="right" vertical="center" wrapText="1"/>
    </xf>
    <xf numFmtId="2" fontId="3" fillId="0" borderId="6" xfId="1" applyNumberFormat="1" applyFont="1" applyFill="1" applyBorder="1" applyAlignment="1">
      <alignment horizontal="right" vertical="center" wrapText="1"/>
    </xf>
    <xf numFmtId="164" fontId="25" fillId="3" borderId="6" xfId="1" applyNumberFormat="1" applyFont="1" applyFill="1" applyBorder="1" applyAlignment="1">
      <alignment horizontal="center" vertical="center" wrapText="1"/>
    </xf>
    <xf numFmtId="0" fontId="25" fillId="3" borderId="6" xfId="1" applyNumberFormat="1" applyFont="1" applyFill="1" applyBorder="1" applyAlignment="1">
      <alignment horizontal="left" vertical="center" wrapText="1"/>
    </xf>
    <xf numFmtId="43" fontId="25" fillId="3" borderId="6" xfId="1" applyFont="1" applyFill="1" applyBorder="1" applyAlignment="1">
      <alignment horizontal="center" vertical="center" wrapText="1"/>
    </xf>
    <xf numFmtId="43" fontId="25" fillId="3" borderId="6" xfId="1" applyFont="1" applyFill="1" applyBorder="1" applyAlignment="1">
      <alignment horizontal="right" vertical="center" wrapText="1"/>
    </xf>
    <xf numFmtId="0" fontId="25" fillId="8" borderId="6" xfId="0" applyFont="1" applyFill="1" applyBorder="1" applyAlignment="1">
      <alignment horizontal="left" vertical="center" wrapText="1"/>
    </xf>
    <xf numFmtId="166" fontId="27" fillId="8" borderId="6" xfId="1" applyNumberFormat="1" applyFont="1" applyFill="1" applyBorder="1" applyAlignment="1">
      <alignment horizontal="right" vertical="center" wrapText="1"/>
    </xf>
    <xf numFmtId="0" fontId="25" fillId="8" borderId="6" xfId="3" applyFont="1" applyFill="1" applyBorder="1" applyAlignment="1">
      <alignment horizontal="left" vertical="center" wrapText="1"/>
    </xf>
    <xf numFmtId="43" fontId="27" fillId="5" borderId="6" xfId="1" applyFont="1" applyFill="1" applyBorder="1" applyAlignment="1">
      <alignment horizontal="right" vertical="center" wrapText="1"/>
    </xf>
    <xf numFmtId="0" fontId="27" fillId="8" borderId="6" xfId="1" applyNumberFormat="1" applyFont="1" applyFill="1" applyBorder="1" applyAlignment="1">
      <alignment horizontal="center" vertical="center" wrapText="1"/>
    </xf>
    <xf numFmtId="43" fontId="27" fillId="8" borderId="6" xfId="1" applyFont="1" applyFill="1" applyBorder="1" applyAlignment="1">
      <alignment horizontal="right" vertical="center" wrapText="1"/>
    </xf>
    <xf numFmtId="0" fontId="25" fillId="8" borderId="6" xfId="1" applyNumberFormat="1" applyFont="1" applyFill="1" applyBorder="1" applyAlignment="1">
      <alignment horizontal="left" vertical="center" wrapText="1"/>
    </xf>
    <xf numFmtId="43" fontId="25" fillId="8" borderId="6" xfId="1" applyFont="1" applyFill="1" applyBorder="1" applyAlignment="1">
      <alignment horizontal="right" vertical="center" wrapText="1"/>
    </xf>
    <xf numFmtId="164" fontId="27" fillId="8" borderId="6" xfId="1" applyNumberFormat="1" applyFont="1" applyFill="1" applyBorder="1" applyAlignment="1">
      <alignment horizontal="center" vertical="center" wrapText="1"/>
    </xf>
    <xf numFmtId="43" fontId="27" fillId="3" borderId="6" xfId="1" applyFont="1" applyFill="1" applyBorder="1" applyAlignment="1">
      <alignment horizontal="right" vertical="center" wrapText="1"/>
    </xf>
    <xf numFmtId="0" fontId="4" fillId="0" borderId="2" xfId="1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25" fillId="8" borderId="6" xfId="3" applyFont="1" applyFill="1" applyBorder="1" applyAlignment="1">
      <alignment horizontal="center" vertical="center" wrapText="1"/>
    </xf>
    <xf numFmtId="0" fontId="27" fillId="8" borderId="6" xfId="3" applyFont="1" applyFill="1" applyBorder="1" applyAlignment="1">
      <alignment horizontal="center" vertical="center" wrapText="1"/>
    </xf>
    <xf numFmtId="164" fontId="27" fillId="8" borderId="6" xfId="3" applyNumberFormat="1" applyFont="1" applyFill="1" applyBorder="1" applyAlignment="1">
      <alignment horizontal="center" vertical="center" wrapText="1"/>
    </xf>
    <xf numFmtId="164" fontId="25" fillId="8" borderId="6" xfId="1" applyNumberFormat="1" applyFont="1" applyFill="1" applyBorder="1" applyAlignment="1">
      <alignment horizontal="center" vertical="center" wrapText="1"/>
    </xf>
    <xf numFmtId="0" fontId="25" fillId="8" borderId="6" xfId="3" applyNumberFormat="1" applyFont="1" applyFill="1" applyBorder="1" applyAlignment="1">
      <alignment horizontal="left" vertical="center" wrapText="1"/>
    </xf>
    <xf numFmtId="164" fontId="25" fillId="8" borderId="6" xfId="3" applyNumberFormat="1" applyFont="1" applyFill="1" applyBorder="1" applyAlignment="1">
      <alignment horizontal="center" vertical="center" wrapText="1"/>
    </xf>
    <xf numFmtId="49" fontId="8" fillId="2" borderId="98" xfId="1" applyNumberFormat="1" applyFont="1" applyFill="1" applyBorder="1" applyAlignment="1">
      <alignment horizontal="center" vertical="center" wrapText="1"/>
    </xf>
    <xf numFmtId="0" fontId="3" fillId="0" borderId="98" xfId="1" applyNumberFormat="1" applyFont="1" applyFill="1" applyBorder="1" applyAlignment="1">
      <alignment horizontal="left" vertical="center" wrapText="1"/>
    </xf>
    <xf numFmtId="43" fontId="3" fillId="0" borderId="98" xfId="1" applyFont="1" applyFill="1" applyBorder="1" applyAlignment="1">
      <alignment horizontal="center" vertical="center" wrapText="1"/>
    </xf>
    <xf numFmtId="43" fontId="3" fillId="2" borderId="98" xfId="1" applyFont="1" applyFill="1" applyBorder="1" applyAlignment="1">
      <alignment horizontal="right" vertical="center" wrapText="1"/>
    </xf>
    <xf numFmtId="43" fontId="3" fillId="0" borderId="98" xfId="1" applyFont="1" applyFill="1" applyBorder="1" applyAlignment="1">
      <alignment horizontal="right" vertical="center" wrapText="1"/>
    </xf>
    <xf numFmtId="43" fontId="3" fillId="0" borderId="99" xfId="1" applyFont="1" applyFill="1" applyBorder="1" applyAlignment="1">
      <alignment horizontal="right" vertical="center" wrapText="1"/>
    </xf>
    <xf numFmtId="10" fontId="17" fillId="0" borderId="45" xfId="0" applyNumberFormat="1" applyFont="1" applyFill="1" applyBorder="1" applyAlignment="1">
      <alignment horizontal="left" vertical="top" wrapText="1"/>
    </xf>
    <xf numFmtId="168" fontId="17" fillId="0" borderId="46" xfId="0" applyNumberFormat="1" applyFont="1" applyFill="1" applyBorder="1" applyAlignment="1">
      <alignment horizontal="right" vertical="top" wrapText="1"/>
    </xf>
    <xf numFmtId="43" fontId="18" fillId="0" borderId="7" xfId="0" applyNumberFormat="1" applyFont="1" applyFill="1" applyBorder="1" applyAlignment="1">
      <alignment horizontal="left" wrapText="1"/>
    </xf>
    <xf numFmtId="168" fontId="0" fillId="0" borderId="0" xfId="0" applyNumberFormat="1"/>
    <xf numFmtId="8" fontId="0" fillId="0" borderId="0" xfId="0" applyNumberFormat="1"/>
    <xf numFmtId="0" fontId="8" fillId="4" borderId="6" xfId="4" applyFont="1" applyFill="1" applyBorder="1" applyAlignment="1">
      <alignment horizontal="center" vertical="center" wrapText="1"/>
    </xf>
    <xf numFmtId="0" fontId="3" fillId="0" borderId="12" xfId="1" applyNumberFormat="1" applyFont="1" applyBorder="1" applyAlignment="1">
      <alignment vertical="center" wrapText="1"/>
    </xf>
    <xf numFmtId="0" fontId="3" fillId="0" borderId="13" xfId="1" applyNumberFormat="1" applyFont="1" applyBorder="1" applyAlignment="1">
      <alignment vertical="center" wrapText="1"/>
    </xf>
    <xf numFmtId="0" fontId="3" fillId="0" borderId="11" xfId="1" applyNumberFormat="1" applyFont="1" applyBorder="1" applyAlignment="1">
      <alignment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left" vertical="center" wrapText="1"/>
    </xf>
    <xf numFmtId="43" fontId="3" fillId="0" borderId="13" xfId="1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right" vertical="center" wrapText="1"/>
    </xf>
    <xf numFmtId="43" fontId="3" fillId="0" borderId="11" xfId="1" applyFont="1" applyFill="1" applyBorder="1" applyAlignment="1">
      <alignment horizontal="right" vertical="center" wrapText="1"/>
    </xf>
    <xf numFmtId="43" fontId="3" fillId="7" borderId="13" xfId="1" applyFont="1" applyFill="1" applyBorder="1" applyAlignment="1">
      <alignment horizontal="right" vertical="center" wrapText="1"/>
    </xf>
    <xf numFmtId="168" fontId="15" fillId="0" borderId="24" xfId="0" applyNumberFormat="1" applyFont="1" applyFill="1" applyBorder="1" applyAlignment="1">
      <alignment horizontal="right" vertical="top" wrapText="1"/>
    </xf>
    <xf numFmtId="10" fontId="29" fillId="0" borderId="6" xfId="0" applyNumberFormat="1" applyFont="1" applyFill="1" applyBorder="1" applyAlignment="1">
      <alignment horizontal="center" vertical="top" shrinkToFit="1"/>
    </xf>
    <xf numFmtId="0" fontId="15" fillId="0" borderId="29" xfId="0" applyFont="1" applyFill="1" applyBorder="1" applyAlignment="1">
      <alignment vertical="center" wrapText="1"/>
    </xf>
    <xf numFmtId="0" fontId="24" fillId="0" borderId="100" xfId="0" applyFont="1" applyFill="1" applyBorder="1" applyAlignment="1">
      <alignment horizontal="center" vertical="center" wrapText="1"/>
    </xf>
    <xf numFmtId="166" fontId="9" fillId="0" borderId="96" xfId="0" applyNumberFormat="1" applyFont="1" applyFill="1" applyBorder="1"/>
    <xf numFmtId="0" fontId="4" fillId="6" borderId="103" xfId="0" applyFont="1" applyFill="1" applyBorder="1" applyAlignment="1">
      <alignment horizontal="left" vertical="center" wrapText="1"/>
    </xf>
    <xf numFmtId="0" fontId="5" fillId="6" borderId="101" xfId="0" applyFont="1" applyFill="1" applyBorder="1" applyAlignment="1">
      <alignment horizontal="left" vertical="center" wrapText="1"/>
    </xf>
    <xf numFmtId="166" fontId="5" fillId="6" borderId="104" xfId="0" applyNumberFormat="1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 wrapText="1"/>
    </xf>
    <xf numFmtId="166" fontId="5" fillId="0" borderId="6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wrapText="1"/>
    </xf>
    <xf numFmtId="166" fontId="23" fillId="0" borderId="6" xfId="0" applyNumberFormat="1" applyFont="1" applyFill="1" applyBorder="1" applyAlignment="1">
      <alignment horizontal="right" vertical="top" wrapText="1"/>
    </xf>
    <xf numFmtId="165" fontId="5" fillId="0" borderId="6" xfId="0" applyNumberFormat="1" applyFont="1" applyFill="1" applyBorder="1"/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6" fontId="2" fillId="6" borderId="11" xfId="0" applyNumberFormat="1" applyFont="1" applyFill="1" applyBorder="1"/>
    <xf numFmtId="0" fontId="4" fillId="2" borderId="12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43" fontId="25" fillId="3" borderId="17" xfId="1" applyFont="1" applyFill="1" applyBorder="1" applyAlignment="1">
      <alignment vertical="center"/>
    </xf>
    <xf numFmtId="43" fontId="25" fillId="3" borderId="18" xfId="1" applyFont="1" applyFill="1" applyBorder="1" applyAlignment="1">
      <alignment horizontal="center" vertical="center"/>
    </xf>
    <xf numFmtId="43" fontId="25" fillId="3" borderId="18" xfId="1" applyFont="1" applyFill="1" applyBorder="1" applyAlignment="1">
      <alignment horizontal="left" vertical="center"/>
    </xf>
    <xf numFmtId="43" fontId="25" fillId="3" borderId="19" xfId="1" applyFont="1" applyFill="1" applyBorder="1" applyAlignment="1">
      <alignment horizontal="right" vertical="center"/>
    </xf>
    <xf numFmtId="4" fontId="3" fillId="0" borderId="6" xfId="1" applyNumberFormat="1" applyFont="1" applyFill="1" applyBorder="1" applyAlignment="1">
      <alignment horizontal="right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25" fillId="10" borderId="6" xfId="1" applyNumberFormat="1" applyFont="1" applyFill="1" applyBorder="1" applyAlignment="1">
      <alignment horizontal="left" vertical="center" wrapText="1"/>
    </xf>
    <xf numFmtId="164" fontId="25" fillId="10" borderId="6" xfId="1" applyNumberFormat="1" applyFont="1" applyFill="1" applyBorder="1" applyAlignment="1">
      <alignment horizontal="center" vertical="center" wrapText="1"/>
    </xf>
    <xf numFmtId="43" fontId="25" fillId="10" borderId="6" xfId="1" applyFont="1" applyFill="1" applyBorder="1" applyAlignment="1">
      <alignment horizontal="center" vertical="center" wrapText="1"/>
    </xf>
    <xf numFmtId="43" fontId="25" fillId="10" borderId="6" xfId="1" applyFont="1" applyFill="1" applyBorder="1" applyAlignment="1">
      <alignment horizontal="right" vertical="center" wrapText="1"/>
    </xf>
    <xf numFmtId="43" fontId="3" fillId="3" borderId="10" xfId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center" wrapText="1"/>
    </xf>
    <xf numFmtId="43" fontId="4" fillId="3" borderId="10" xfId="1" applyFont="1" applyFill="1" applyBorder="1" applyAlignment="1">
      <alignment horizontal="right" vertical="center" wrapText="1"/>
    </xf>
    <xf numFmtId="43" fontId="4" fillId="8" borderId="10" xfId="1" applyFont="1" applyFill="1" applyBorder="1" applyAlignment="1">
      <alignment horizontal="right" vertical="center" wrapText="1"/>
    </xf>
    <xf numFmtId="43" fontId="3" fillId="8" borderId="10" xfId="1" applyFont="1" applyFill="1" applyBorder="1" applyAlignment="1">
      <alignment horizontal="right" vertical="center" wrapText="1"/>
    </xf>
    <xf numFmtId="43" fontId="3" fillId="5" borderId="10" xfId="1" applyFont="1" applyFill="1" applyBorder="1" applyAlignment="1">
      <alignment horizontal="right" vertical="center" wrapText="1"/>
    </xf>
    <xf numFmtId="43" fontId="4" fillId="3" borderId="10" xfId="1" applyFont="1" applyFill="1" applyBorder="1" applyAlignment="1">
      <alignment horizontal="center" vertical="center" wrapText="1"/>
    </xf>
    <xf numFmtId="43" fontId="4" fillId="10" borderId="10" xfId="1" applyFont="1" applyFill="1" applyBorder="1" applyAlignment="1">
      <alignment horizontal="right" vertical="center" wrapText="1"/>
    </xf>
    <xf numFmtId="43" fontId="4" fillId="7" borderId="11" xfId="1" applyFont="1" applyFill="1" applyBorder="1" applyAlignment="1">
      <alignment horizontal="right" vertical="center" wrapText="1"/>
    </xf>
    <xf numFmtId="43" fontId="4" fillId="3" borderId="97" xfId="1" applyFon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43" fontId="4" fillId="0" borderId="1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right" vertical="center" wrapText="1"/>
    </xf>
    <xf numFmtId="43" fontId="4" fillId="0" borderId="4" xfId="1" applyFont="1" applyFill="1" applyBorder="1" applyAlignment="1">
      <alignment horizontal="right" vertical="center" wrapText="1"/>
    </xf>
    <xf numFmtId="0" fontId="25" fillId="3" borderId="5" xfId="1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0" fontId="4" fillId="0" borderId="12" xfId="1" applyNumberFormat="1" applyFont="1" applyFill="1" applyBorder="1" applyAlignment="1">
      <alignment vertical="center" wrapText="1"/>
    </xf>
    <xf numFmtId="0" fontId="4" fillId="0" borderId="13" xfId="1" applyNumberFormat="1" applyFont="1" applyFill="1" applyBorder="1" applyAlignment="1">
      <alignment vertical="center" wrapText="1"/>
    </xf>
    <xf numFmtId="0" fontId="4" fillId="0" borderId="11" xfId="1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5" fillId="10" borderId="5" xfId="1" applyNumberFormat="1" applyFont="1" applyFill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10" fillId="0" borderId="12" xfId="1" applyNumberFormat="1" applyFont="1" applyFill="1" applyBorder="1" applyAlignment="1">
      <alignment vertical="center" wrapText="1"/>
    </xf>
    <xf numFmtId="0" fontId="10" fillId="0" borderId="13" xfId="1" applyNumberFormat="1" applyFont="1" applyFill="1" applyBorder="1" applyAlignment="1">
      <alignment vertical="center" wrapText="1"/>
    </xf>
    <xf numFmtId="0" fontId="10" fillId="0" borderId="11" xfId="1" applyNumberFormat="1" applyFont="1" applyFill="1" applyBorder="1" applyAlignment="1">
      <alignment vertical="center" wrapText="1"/>
    </xf>
    <xf numFmtId="166" fontId="0" fillId="0" borderId="0" xfId="0" applyNumberFormat="1" applyAlignment="1">
      <alignment wrapText="1"/>
    </xf>
    <xf numFmtId="0" fontId="4" fillId="2" borderId="12" xfId="1" applyNumberFormat="1" applyFont="1" applyFill="1" applyBorder="1" applyAlignment="1">
      <alignment vertical="center" wrapText="1"/>
    </xf>
    <xf numFmtId="0" fontId="4" fillId="2" borderId="13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0" fontId="7" fillId="0" borderId="6" xfId="4" applyFont="1" applyBorder="1" applyAlignment="1">
      <alignment horizontal="center" vertical="center" wrapText="1"/>
    </xf>
    <xf numFmtId="43" fontId="3" fillId="0" borderId="6" xfId="1" applyFont="1" applyBorder="1" applyAlignment="1">
      <alignment horizontal="right" vertical="center" wrapText="1"/>
    </xf>
    <xf numFmtId="43" fontId="25" fillId="8" borderId="5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 wrapText="1"/>
    </xf>
    <xf numFmtId="43" fontId="4" fillId="9" borderId="5" xfId="1" applyFont="1" applyFill="1" applyBorder="1" applyAlignment="1">
      <alignment horizontal="center" vertical="center" wrapText="1"/>
    </xf>
    <xf numFmtId="3" fontId="4" fillId="0" borderId="12" xfId="1" applyNumberFormat="1" applyFont="1" applyFill="1" applyBorder="1" applyAlignment="1">
      <alignment vertical="center" wrapText="1"/>
    </xf>
    <xf numFmtId="3" fontId="4" fillId="0" borderId="13" xfId="1" applyNumberFormat="1" applyFont="1" applyFill="1" applyBorder="1" applyAlignment="1">
      <alignment vertical="center" wrapText="1"/>
    </xf>
    <xf numFmtId="3" fontId="4" fillId="0" borderId="11" xfId="1" applyNumberFormat="1" applyFont="1" applyFill="1" applyBorder="1" applyAlignment="1">
      <alignment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9" borderId="5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wrapText="1"/>
    </xf>
    <xf numFmtId="0" fontId="7" fillId="0" borderId="6" xfId="6" applyFont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righ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2" fontId="27" fillId="8" borderId="6" xfId="0" applyNumberFormat="1" applyFont="1" applyFill="1" applyBorder="1" applyAlignment="1">
      <alignment horizontal="right" vertical="center" wrapText="1"/>
    </xf>
    <xf numFmtId="2" fontId="3" fillId="8" borderId="10" xfId="0" applyNumberFormat="1" applyFont="1" applyFill="1" applyBorder="1" applyAlignment="1">
      <alignment horizontal="right" vertical="center" wrapText="1"/>
    </xf>
    <xf numFmtId="3" fontId="25" fillId="8" borderId="5" xfId="1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3" fontId="4" fillId="2" borderId="12" xfId="1" applyNumberFormat="1" applyFont="1" applyFill="1" applyBorder="1" applyAlignment="1">
      <alignment vertical="center" wrapText="1"/>
    </xf>
    <xf numFmtId="3" fontId="4" fillId="2" borderId="13" xfId="1" applyNumberFormat="1" applyFont="1" applyFill="1" applyBorder="1" applyAlignment="1">
      <alignment vertical="center" wrapText="1"/>
    </xf>
    <xf numFmtId="3" fontId="4" fillId="2" borderId="11" xfId="1" applyNumberFormat="1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10" fontId="4" fillId="2" borderId="6" xfId="1" applyNumberFormat="1" applyFont="1" applyFill="1" applyBorder="1" applyAlignment="1">
      <alignment horizontal="center" vertical="center" wrapText="1"/>
    </xf>
    <xf numFmtId="43" fontId="4" fillId="2" borderId="11" xfId="1" applyNumberFormat="1" applyFont="1" applyFill="1" applyBorder="1" applyAlignment="1">
      <alignment vertical="center" wrapText="1"/>
    </xf>
    <xf numFmtId="43" fontId="4" fillId="0" borderId="15" xfId="1" applyFont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3" fontId="4" fillId="2" borderId="11" xfId="1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2" borderId="0" xfId="0" applyFill="1"/>
    <xf numFmtId="0" fontId="0" fillId="0" borderId="10" xfId="0" applyBorder="1"/>
    <xf numFmtId="168" fontId="15" fillId="0" borderId="6" xfId="0" applyNumberFormat="1" applyFont="1" applyFill="1" applyBorder="1" applyAlignment="1">
      <alignment horizontal="right" vertical="top" wrapText="1"/>
    </xf>
    <xf numFmtId="0" fontId="25" fillId="7" borderId="12" xfId="1" applyNumberFormat="1" applyFont="1" applyFill="1" applyBorder="1" applyAlignment="1">
      <alignment horizontal="center" vertical="center" wrapText="1"/>
    </xf>
    <xf numFmtId="0" fontId="25" fillId="7" borderId="13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167" fontId="16" fillId="0" borderId="12" xfId="0" applyNumberFormat="1" applyFont="1" applyFill="1" applyBorder="1" applyAlignment="1">
      <alignment horizontal="center" vertical="top" shrinkToFit="1"/>
    </xf>
    <xf numFmtId="167" fontId="16" fillId="0" borderId="13" xfId="0" applyNumberFormat="1" applyFont="1" applyFill="1" applyBorder="1" applyAlignment="1">
      <alignment horizontal="center" vertical="top" shrinkToFi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23" xfId="0" applyFont="1" applyFill="1" applyBorder="1" applyAlignment="1">
      <alignment horizontal="left" wrapText="1"/>
    </xf>
    <xf numFmtId="0" fontId="11" fillId="0" borderId="44" xfId="0" applyFont="1" applyFill="1" applyBorder="1" applyAlignment="1">
      <alignment horizontal="left" wrapText="1"/>
    </xf>
    <xf numFmtId="0" fontId="13" fillId="0" borderId="23" xfId="0" applyFont="1" applyFill="1" applyBorder="1" applyAlignment="1">
      <alignment horizontal="left" vertical="top" wrapText="1"/>
    </xf>
    <xf numFmtId="0" fontId="13" fillId="0" borderId="44" xfId="0" applyFont="1" applyFill="1" applyBorder="1" applyAlignment="1">
      <alignment horizontal="left" vertical="top" wrapText="1"/>
    </xf>
    <xf numFmtId="167" fontId="16" fillId="0" borderId="5" xfId="0" applyNumberFormat="1" applyFont="1" applyFill="1" applyBorder="1" applyAlignment="1">
      <alignment horizontal="center" vertical="top" shrinkToFit="1"/>
    </xf>
    <xf numFmtId="167" fontId="16" fillId="0" borderId="24" xfId="0" applyNumberFormat="1" applyFont="1" applyFill="1" applyBorder="1" applyAlignment="1">
      <alignment horizontal="center" vertical="top" shrinkToFit="1"/>
    </xf>
    <xf numFmtId="0" fontId="0" fillId="0" borderId="29" xfId="0" applyBorder="1" applyAlignment="1">
      <alignment horizontal="center"/>
    </xf>
    <xf numFmtId="0" fontId="0" fillId="0" borderId="87" xfId="0" applyBorder="1" applyAlignment="1">
      <alignment horizontal="center"/>
    </xf>
    <xf numFmtId="0" fontId="15" fillId="0" borderId="52" xfId="0" applyFont="1" applyFill="1" applyBorder="1" applyAlignment="1">
      <alignment horizontal="center" vertical="top" wrapText="1"/>
    </xf>
    <xf numFmtId="0" fontId="15" fillId="0" borderId="53" xfId="0" applyFont="1" applyFill="1" applyBorder="1" applyAlignment="1">
      <alignment horizontal="center" vertical="top" wrapText="1"/>
    </xf>
    <xf numFmtId="167" fontId="16" fillId="0" borderId="84" xfId="0" applyNumberFormat="1" applyFont="1" applyFill="1" applyBorder="1" applyAlignment="1">
      <alignment horizontal="center" vertical="top" shrinkToFit="1"/>
    </xf>
    <xf numFmtId="167" fontId="16" fillId="0" borderId="8" xfId="0" applyNumberFormat="1" applyFont="1" applyFill="1" applyBorder="1" applyAlignment="1">
      <alignment horizontal="center" vertical="top" shrinkToFit="1"/>
    </xf>
    <xf numFmtId="0" fontId="15" fillId="0" borderId="90" xfId="0" applyFont="1" applyFill="1" applyBorder="1" applyAlignment="1">
      <alignment horizontal="left" vertical="top" wrapText="1"/>
    </xf>
    <xf numFmtId="0" fontId="15" fillId="0" borderId="91" xfId="0" applyFont="1" applyFill="1" applyBorder="1" applyAlignment="1">
      <alignment horizontal="left" vertical="top" wrapText="1"/>
    </xf>
    <xf numFmtId="167" fontId="29" fillId="0" borderId="12" xfId="0" applyNumberFormat="1" applyFont="1" applyFill="1" applyBorder="1" applyAlignment="1">
      <alignment horizontal="left" vertical="top" shrinkToFit="1"/>
    </xf>
    <xf numFmtId="167" fontId="29" fillId="0" borderId="13" xfId="0" applyNumberFormat="1" applyFont="1" applyFill="1" applyBorder="1" applyAlignment="1">
      <alignment horizontal="left" vertical="top" shrinkToFit="1"/>
    </xf>
    <xf numFmtId="167" fontId="29" fillId="0" borderId="14" xfId="0" applyNumberFormat="1" applyFont="1" applyFill="1" applyBorder="1" applyAlignment="1">
      <alignment horizontal="left" vertical="top" shrinkToFit="1"/>
    </xf>
    <xf numFmtId="167" fontId="29" fillId="0" borderId="12" xfId="0" applyNumberFormat="1" applyFont="1" applyFill="1" applyBorder="1" applyAlignment="1">
      <alignment horizontal="center" vertical="top" shrinkToFit="1"/>
    </xf>
    <xf numFmtId="167" fontId="29" fillId="0" borderId="13" xfId="0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43" fontId="30" fillId="0" borderId="0" xfId="1" applyFont="1" applyAlignment="1">
      <alignment horizontal="center"/>
    </xf>
    <xf numFmtId="168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0" fontId="5" fillId="0" borderId="57" xfId="0" applyNumberFormat="1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8" fontId="23" fillId="6" borderId="101" xfId="0" applyNumberFormat="1" applyFont="1" applyFill="1" applyBorder="1" applyAlignment="1">
      <alignment horizontal="right" vertical="center" wrapText="1"/>
    </xf>
    <xf numFmtId="0" fontId="23" fillId="6" borderId="102" xfId="0" applyFont="1" applyFill="1" applyBorder="1" applyAlignment="1">
      <alignment horizontal="right" vertical="center" wrapText="1"/>
    </xf>
    <xf numFmtId="8" fontId="23" fillId="0" borderId="6" xfId="0" applyNumberFormat="1" applyFont="1" applyFill="1" applyBorder="1" applyAlignment="1">
      <alignment horizontal="right" vertical="center" wrapText="1"/>
    </xf>
    <xf numFmtId="0" fontId="20" fillId="0" borderId="66" xfId="0" applyFont="1" applyFill="1" applyBorder="1" applyAlignment="1">
      <alignment horizontal="left" wrapText="1"/>
    </xf>
    <xf numFmtId="0" fontId="20" fillId="0" borderId="67" xfId="0" applyFont="1" applyFill="1" applyBorder="1" applyAlignment="1">
      <alignment horizontal="left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47" xfId="0" applyFon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 wrapText="1"/>
    </xf>
    <xf numFmtId="0" fontId="0" fillId="0" borderId="4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2" xfId="0" applyFill="1" applyBorder="1" applyAlignment="1">
      <alignment horizontal="left" wrapText="1"/>
    </xf>
    <xf numFmtId="0" fontId="0" fillId="0" borderId="36" xfId="0" applyFill="1" applyBorder="1" applyAlignment="1">
      <alignment horizontal="left" wrapText="1"/>
    </xf>
    <xf numFmtId="0" fontId="0" fillId="0" borderId="37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12" fillId="0" borderId="41" xfId="0" applyFont="1" applyFill="1" applyBorder="1" applyAlignment="1">
      <alignment horizontal="left" wrapText="1"/>
    </xf>
    <xf numFmtId="0" fontId="12" fillId="0" borderId="42" xfId="0" applyFont="1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left" vertical="top" wrapText="1"/>
    </xf>
    <xf numFmtId="0" fontId="19" fillId="0" borderId="51" xfId="0" applyFont="1" applyFill="1" applyBorder="1" applyAlignment="1">
      <alignment horizontal="left" vertical="top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20" fillId="0" borderId="93" xfId="0" applyFont="1" applyFill="1" applyBorder="1" applyAlignment="1">
      <alignment horizontal="left" wrapText="1"/>
    </xf>
    <xf numFmtId="0" fontId="20" fillId="0" borderId="94" xfId="0" applyFont="1" applyFill="1" applyBorder="1" applyAlignment="1">
      <alignment horizontal="left" wrapText="1"/>
    </xf>
    <xf numFmtId="10" fontId="5" fillId="0" borderId="59" xfId="0" applyNumberFormat="1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10" fontId="5" fillId="0" borderId="60" xfId="0" applyNumberFormat="1" applyFont="1" applyFill="1" applyBorder="1" applyAlignment="1">
      <alignment horizontal="center" vertical="center" wrapText="1"/>
    </xf>
    <xf numFmtId="10" fontId="5" fillId="0" borderId="61" xfId="0" applyNumberFormat="1" applyFont="1" applyFill="1" applyBorder="1" applyAlignment="1">
      <alignment horizontal="center" vertical="center" wrapText="1"/>
    </xf>
    <xf numFmtId="8" fontId="4" fillId="6" borderId="71" xfId="0" applyNumberFormat="1" applyFont="1" applyFill="1" applyBorder="1" applyAlignment="1">
      <alignment horizontal="right" vertical="center" wrapText="1"/>
    </xf>
    <xf numFmtId="0" fontId="4" fillId="6" borderId="72" xfId="0" applyFont="1" applyFill="1" applyBorder="1" applyAlignment="1">
      <alignment horizontal="right" vertical="center" wrapText="1"/>
    </xf>
    <xf numFmtId="168" fontId="5" fillId="2" borderId="77" xfId="0" applyNumberFormat="1" applyFont="1" applyFill="1" applyBorder="1" applyAlignment="1">
      <alignment horizontal="right" vertical="center" wrapText="1"/>
    </xf>
    <xf numFmtId="168" fontId="5" fillId="2" borderId="76" xfId="0" applyNumberFormat="1" applyFont="1" applyFill="1" applyBorder="1" applyAlignment="1">
      <alignment horizontal="right" vertical="center" wrapText="1"/>
    </xf>
    <xf numFmtId="168" fontId="5" fillId="0" borderId="77" xfId="0" applyNumberFormat="1" applyFont="1" applyFill="1" applyBorder="1" applyAlignment="1">
      <alignment horizontal="right" vertical="center" wrapText="1"/>
    </xf>
    <xf numFmtId="168" fontId="5" fillId="0" borderId="76" xfId="0" applyNumberFormat="1" applyFont="1" applyFill="1" applyBorder="1" applyAlignment="1">
      <alignment horizontal="right" vertical="center" wrapText="1"/>
    </xf>
    <xf numFmtId="168" fontId="5" fillId="0" borderId="78" xfId="0" applyNumberFormat="1" applyFont="1" applyFill="1" applyBorder="1" applyAlignment="1">
      <alignment horizontal="right" vertical="center" wrapText="1"/>
    </xf>
    <xf numFmtId="0" fontId="20" fillId="0" borderId="75" xfId="0" applyFont="1" applyFill="1" applyBorder="1" applyAlignment="1">
      <alignment horizontal="left" vertical="center" wrapText="1"/>
    </xf>
    <xf numFmtId="0" fontId="20" fillId="0" borderId="76" xfId="0" applyFont="1" applyFill="1" applyBorder="1" applyAlignment="1">
      <alignment horizontal="left" vertical="center" wrapText="1"/>
    </xf>
    <xf numFmtId="168" fontId="5" fillId="0" borderId="82" xfId="0" applyNumberFormat="1" applyFont="1" applyFill="1" applyBorder="1" applyAlignment="1">
      <alignment horizontal="right" vertical="center" wrapText="1"/>
    </xf>
    <xf numFmtId="168" fontId="5" fillId="0" borderId="79" xfId="0" applyNumberFormat="1" applyFont="1" applyFill="1" applyBorder="1" applyAlignment="1">
      <alignment horizontal="right" vertical="center" wrapText="1"/>
    </xf>
    <xf numFmtId="168" fontId="5" fillId="0" borderId="80" xfId="0" applyNumberFormat="1" applyFont="1" applyFill="1" applyBorder="1" applyAlignment="1">
      <alignment horizontal="right" vertical="center" wrapText="1"/>
    </xf>
    <xf numFmtId="168" fontId="5" fillId="0" borderId="19" xfId="0" applyNumberFormat="1" applyFont="1" applyFill="1" applyBorder="1" applyAlignment="1">
      <alignment horizontal="right" vertical="center" wrapText="1"/>
    </xf>
    <xf numFmtId="168" fontId="5" fillId="0" borderId="81" xfId="0" applyNumberFormat="1" applyFont="1" applyFill="1" applyBorder="1" applyAlignment="1">
      <alignment horizontal="right" vertical="center" wrapText="1"/>
    </xf>
  </cellXfs>
  <cellStyles count="11">
    <cellStyle name="Normal" xfId="0" builtinId="0"/>
    <cellStyle name="Normal 10" xfId="3"/>
    <cellStyle name="Normal 2" xfId="4"/>
    <cellStyle name="Normal 2 2 2" xfId="6"/>
    <cellStyle name="Normal 4" xfId="5"/>
    <cellStyle name="Porcentagem" xfId="2" builtinId="5"/>
    <cellStyle name="Separador de milhares 2" xfId="8"/>
    <cellStyle name="Vírgula" xfId="1" builtinId="3"/>
    <cellStyle name="Vírgula 2" xfId="7"/>
    <cellStyle name="Vírgula 2 2" xfId="10"/>
    <cellStyle name="Vírgula 3" xfId="9"/>
  </cellStyles>
  <dxfs count="120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9384</xdr:colOff>
      <xdr:row>0</xdr:row>
      <xdr:rowOff>19591</xdr:rowOff>
    </xdr:from>
    <xdr:ext cx="20320" cy="20320"/>
    <xdr:grpSp>
      <xdr:nvGrpSpPr>
        <xdr:cNvPr id="2" name="Group 2"/>
        <xdr:cNvGrpSpPr/>
      </xdr:nvGrpSpPr>
      <xdr:grpSpPr>
        <a:xfrm>
          <a:off x="9384" y="19591"/>
          <a:ext cx="20320" cy="20320"/>
          <a:chOff x="0" y="0"/>
          <a:chExt cx="20320" cy="20320"/>
        </a:xfrm>
      </xdr:grpSpPr>
      <xdr:sp macro="" textlink="">
        <xdr:nvSpPr>
          <xdr:cNvPr id="3" name="Shape 3"/>
          <xdr:cNvSpPr/>
        </xdr:nvSpPr>
        <xdr:spPr>
          <a:xfrm>
            <a:off x="3243" y="3288"/>
            <a:ext cx="13335" cy="0"/>
          </a:xfrm>
          <a:custGeom>
            <a:avLst/>
            <a:gdLst/>
            <a:ahLst/>
            <a:cxnLst/>
            <a:rect l="0" t="0" r="0" b="0"/>
            <a:pathLst>
              <a:path w="13335">
                <a:moveTo>
                  <a:pt x="0" y="0"/>
                </a:moveTo>
                <a:lnTo>
                  <a:pt x="13148" y="0"/>
                </a:lnTo>
              </a:path>
            </a:pathLst>
          </a:custGeom>
          <a:ln w="6577">
            <a:solidFill>
              <a:srgbClr val="008000"/>
            </a:solidFill>
          </a:ln>
        </xdr:spPr>
      </xdr:sp>
      <xdr:sp macro="" textlink="">
        <xdr:nvSpPr>
          <xdr:cNvPr id="4" name="Shape 4"/>
          <xdr:cNvSpPr/>
        </xdr:nvSpPr>
        <xdr:spPr>
          <a:xfrm>
            <a:off x="0" y="0"/>
            <a:ext cx="20320" cy="6985"/>
          </a:xfrm>
          <a:custGeom>
            <a:avLst/>
            <a:gdLst/>
            <a:ahLst/>
            <a:cxnLst/>
            <a:rect l="0" t="0" r="0" b="0"/>
            <a:pathLst>
              <a:path w="20320" h="6985">
                <a:moveTo>
                  <a:pt x="0" y="6577"/>
                </a:moveTo>
                <a:lnTo>
                  <a:pt x="19722" y="6577"/>
                </a:lnTo>
                <a:lnTo>
                  <a:pt x="19722" y="0"/>
                </a:lnTo>
                <a:lnTo>
                  <a:pt x="0" y="0"/>
                </a:lnTo>
                <a:lnTo>
                  <a:pt x="0" y="6577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5" name="Shape 5"/>
          <xdr:cNvSpPr/>
        </xdr:nvSpPr>
        <xdr:spPr>
          <a:xfrm>
            <a:off x="3243" y="9865"/>
            <a:ext cx="6985" cy="0"/>
          </a:xfrm>
          <a:custGeom>
            <a:avLst/>
            <a:gdLst/>
            <a:ahLst/>
            <a:cxnLst/>
            <a:rect l="0" t="0" r="0" b="0"/>
            <a:pathLst>
              <a:path w="6985">
                <a:moveTo>
                  <a:pt x="0" y="0"/>
                </a:moveTo>
                <a:lnTo>
                  <a:pt x="6574" y="0"/>
                </a:lnTo>
              </a:path>
            </a:pathLst>
          </a:custGeom>
          <a:ln w="6577">
            <a:solidFill>
              <a:srgbClr val="008000"/>
            </a:solidFill>
          </a:ln>
        </xdr:spPr>
      </xdr:sp>
      <xdr:sp macro="" textlink="">
        <xdr:nvSpPr>
          <xdr:cNvPr id="6" name="Shape 6"/>
          <xdr:cNvSpPr/>
        </xdr:nvSpPr>
        <xdr:spPr>
          <a:xfrm>
            <a:off x="-11" y="6588"/>
            <a:ext cx="13335" cy="13335"/>
          </a:xfrm>
          <a:custGeom>
            <a:avLst/>
            <a:gdLst/>
            <a:ahLst/>
            <a:cxnLst/>
            <a:rect l="0" t="0" r="0" b="0"/>
            <a:pathLst>
              <a:path w="13335" h="13335">
                <a:moveTo>
                  <a:pt x="13157" y="0"/>
                </a:moveTo>
                <a:lnTo>
                  <a:pt x="0" y="0"/>
                </a:lnTo>
                <a:lnTo>
                  <a:pt x="0" y="6565"/>
                </a:lnTo>
                <a:lnTo>
                  <a:pt x="0" y="13144"/>
                </a:lnTo>
                <a:lnTo>
                  <a:pt x="6578" y="13144"/>
                </a:lnTo>
                <a:lnTo>
                  <a:pt x="6578" y="6565"/>
                </a:lnTo>
                <a:lnTo>
                  <a:pt x="13157" y="6565"/>
                </a:lnTo>
                <a:lnTo>
                  <a:pt x="13157" y="0"/>
                </a:lnTo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9044</xdr:colOff>
      <xdr:row>0</xdr:row>
      <xdr:rowOff>19564</xdr:rowOff>
    </xdr:from>
    <xdr:ext cx="16510" cy="20320"/>
    <xdr:grpSp>
      <xdr:nvGrpSpPr>
        <xdr:cNvPr id="7" name="Group 7"/>
        <xdr:cNvGrpSpPr/>
      </xdr:nvGrpSpPr>
      <xdr:grpSpPr>
        <a:xfrm>
          <a:off x="9044" y="19564"/>
          <a:ext cx="16510" cy="20320"/>
          <a:chOff x="0" y="0"/>
          <a:chExt cx="16510" cy="20320"/>
        </a:xfrm>
      </xdr:grpSpPr>
      <xdr:sp macro="" textlink="">
        <xdr:nvSpPr>
          <xdr:cNvPr id="8" name="Shape 8"/>
          <xdr:cNvSpPr/>
        </xdr:nvSpPr>
        <xdr:spPr>
          <a:xfrm>
            <a:off x="1326360" y="422145"/>
            <a:ext cx="19050" cy="10160"/>
          </a:xfrm>
          <a:custGeom>
            <a:avLst/>
            <a:gdLst/>
            <a:ahLst/>
            <a:cxnLst/>
            <a:rect l="0" t="0" r="0" b="0"/>
            <a:pathLst>
              <a:path w="19050" h="10160">
                <a:moveTo>
                  <a:pt x="-1323118" y="-418857"/>
                </a:moveTo>
                <a:lnTo>
                  <a:pt x="-1309971" y="-418857"/>
                </a:lnTo>
              </a:path>
              <a:path w="19050" h="10160">
                <a:moveTo>
                  <a:pt x="-1323118" y="-412236"/>
                </a:moveTo>
                <a:lnTo>
                  <a:pt x="-1316544" y="-412236"/>
                </a:lnTo>
              </a:path>
            </a:pathLst>
          </a:custGeom>
          <a:ln w="6575">
            <a:solidFill>
              <a:srgbClr val="008000"/>
            </a:solidFill>
          </a:ln>
        </xdr:spPr>
      </xdr:sp>
      <xdr:sp macro="" textlink="">
        <xdr:nvSpPr>
          <xdr:cNvPr id="9" name="Shape 9"/>
          <xdr:cNvSpPr/>
        </xdr:nvSpPr>
        <xdr:spPr>
          <a:xfrm>
            <a:off x="-1" y="6627"/>
            <a:ext cx="13335" cy="13335"/>
          </a:xfrm>
          <a:custGeom>
            <a:avLst/>
            <a:gdLst/>
            <a:ahLst/>
            <a:cxnLst/>
            <a:rect l="0" t="0" r="0" b="0"/>
            <a:pathLst>
              <a:path w="13335" h="13335">
                <a:moveTo>
                  <a:pt x="13144" y="0"/>
                </a:moveTo>
                <a:lnTo>
                  <a:pt x="0" y="0"/>
                </a:lnTo>
                <a:lnTo>
                  <a:pt x="0" y="6578"/>
                </a:lnTo>
                <a:lnTo>
                  <a:pt x="0" y="13157"/>
                </a:lnTo>
                <a:lnTo>
                  <a:pt x="6565" y="13157"/>
                </a:lnTo>
                <a:lnTo>
                  <a:pt x="6565" y="6578"/>
                </a:lnTo>
                <a:lnTo>
                  <a:pt x="13144" y="6578"/>
                </a:lnTo>
                <a:lnTo>
                  <a:pt x="13144" y="0"/>
                </a:lnTo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21</xdr:col>
      <xdr:colOff>385655</xdr:colOff>
      <xdr:row>49</xdr:row>
      <xdr:rowOff>19911</xdr:rowOff>
    </xdr:from>
    <xdr:ext cx="37465" cy="17145"/>
    <xdr:grpSp>
      <xdr:nvGrpSpPr>
        <xdr:cNvPr id="10" name="Group 11"/>
        <xdr:cNvGrpSpPr/>
      </xdr:nvGrpSpPr>
      <xdr:grpSpPr>
        <a:xfrm>
          <a:off x="15023339" y="8648440"/>
          <a:ext cx="37465" cy="17145"/>
          <a:chOff x="0" y="0"/>
          <a:chExt cx="14604" cy="17145"/>
        </a:xfrm>
      </xdr:grpSpPr>
      <xdr:sp macro="" textlink="">
        <xdr:nvSpPr>
          <xdr:cNvPr id="11" name="Shape 12"/>
          <xdr:cNvSpPr/>
        </xdr:nvSpPr>
        <xdr:spPr>
          <a:xfrm>
            <a:off x="2875" y="1"/>
            <a:ext cx="11430" cy="11430"/>
          </a:xfrm>
          <a:custGeom>
            <a:avLst/>
            <a:gdLst/>
            <a:ahLst/>
            <a:cxnLst/>
            <a:rect l="0" t="0" r="0" b="0"/>
            <a:pathLst>
              <a:path w="11430" h="11430">
                <a:moveTo>
                  <a:pt x="11353" y="0"/>
                </a:moveTo>
                <a:lnTo>
                  <a:pt x="0" y="0"/>
                </a:lnTo>
                <a:lnTo>
                  <a:pt x="0" y="5689"/>
                </a:lnTo>
                <a:lnTo>
                  <a:pt x="0" y="11366"/>
                </a:lnTo>
                <a:lnTo>
                  <a:pt x="5676" y="11366"/>
                </a:lnTo>
                <a:lnTo>
                  <a:pt x="5676" y="5689"/>
                </a:lnTo>
                <a:lnTo>
                  <a:pt x="11353" y="5689"/>
                </a:lnTo>
                <a:lnTo>
                  <a:pt x="11353" y="0"/>
                </a:lnTo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" name="Shape 13"/>
          <xdr:cNvSpPr/>
        </xdr:nvSpPr>
        <xdr:spPr>
          <a:xfrm>
            <a:off x="-7" y="5653"/>
            <a:ext cx="11430" cy="11430"/>
          </a:xfrm>
          <a:custGeom>
            <a:avLst/>
            <a:gdLst/>
            <a:ahLst/>
            <a:cxnLst/>
            <a:rect l="0" t="0" r="0" b="0"/>
            <a:pathLst>
              <a:path w="11430" h="11430">
                <a:moveTo>
                  <a:pt x="11366" y="0"/>
                </a:moveTo>
                <a:lnTo>
                  <a:pt x="0" y="0"/>
                </a:lnTo>
                <a:lnTo>
                  <a:pt x="0" y="5676"/>
                </a:lnTo>
                <a:lnTo>
                  <a:pt x="0" y="11366"/>
                </a:lnTo>
                <a:lnTo>
                  <a:pt x="5676" y="11366"/>
                </a:lnTo>
                <a:lnTo>
                  <a:pt x="5676" y="5676"/>
                </a:lnTo>
                <a:lnTo>
                  <a:pt x="11366" y="5676"/>
                </a:lnTo>
                <a:lnTo>
                  <a:pt x="11366" y="0"/>
                </a:lnTo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21</xdr:col>
      <xdr:colOff>385655</xdr:colOff>
      <xdr:row>51</xdr:row>
      <xdr:rowOff>19873</xdr:rowOff>
    </xdr:from>
    <xdr:ext cx="37465" cy="17145"/>
    <xdr:grpSp>
      <xdr:nvGrpSpPr>
        <xdr:cNvPr id="13" name="Group 14"/>
        <xdr:cNvGrpSpPr/>
      </xdr:nvGrpSpPr>
      <xdr:grpSpPr>
        <a:xfrm>
          <a:off x="15023339" y="8984579"/>
          <a:ext cx="37465" cy="17145"/>
          <a:chOff x="0" y="0"/>
          <a:chExt cx="14604" cy="17145"/>
        </a:xfrm>
      </xdr:grpSpPr>
      <xdr:sp macro="" textlink="">
        <xdr:nvSpPr>
          <xdr:cNvPr id="14" name="Shape 15"/>
          <xdr:cNvSpPr/>
        </xdr:nvSpPr>
        <xdr:spPr>
          <a:xfrm>
            <a:off x="2875" y="8"/>
            <a:ext cx="11430" cy="11430"/>
          </a:xfrm>
          <a:custGeom>
            <a:avLst/>
            <a:gdLst/>
            <a:ahLst/>
            <a:cxnLst/>
            <a:rect l="0" t="0" r="0" b="0"/>
            <a:pathLst>
              <a:path w="11430" h="11430">
                <a:moveTo>
                  <a:pt x="11353" y="0"/>
                </a:moveTo>
                <a:lnTo>
                  <a:pt x="0" y="0"/>
                </a:lnTo>
                <a:lnTo>
                  <a:pt x="0" y="5676"/>
                </a:lnTo>
                <a:lnTo>
                  <a:pt x="0" y="11366"/>
                </a:lnTo>
                <a:lnTo>
                  <a:pt x="5676" y="11366"/>
                </a:lnTo>
                <a:lnTo>
                  <a:pt x="5676" y="5676"/>
                </a:lnTo>
                <a:lnTo>
                  <a:pt x="11353" y="5676"/>
                </a:lnTo>
                <a:lnTo>
                  <a:pt x="11353" y="0"/>
                </a:lnTo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5" name="Shape 16"/>
          <xdr:cNvSpPr/>
        </xdr:nvSpPr>
        <xdr:spPr>
          <a:xfrm>
            <a:off x="-7" y="5723"/>
            <a:ext cx="11430" cy="11430"/>
          </a:xfrm>
          <a:custGeom>
            <a:avLst/>
            <a:gdLst/>
            <a:ahLst/>
            <a:cxnLst/>
            <a:rect l="0" t="0" r="0" b="0"/>
            <a:pathLst>
              <a:path w="11430" h="11430">
                <a:moveTo>
                  <a:pt x="11366" y="0"/>
                </a:moveTo>
                <a:lnTo>
                  <a:pt x="0" y="0"/>
                </a:lnTo>
                <a:lnTo>
                  <a:pt x="0" y="5689"/>
                </a:lnTo>
                <a:lnTo>
                  <a:pt x="0" y="11366"/>
                </a:lnTo>
                <a:lnTo>
                  <a:pt x="5676" y="11366"/>
                </a:lnTo>
                <a:lnTo>
                  <a:pt x="5676" y="5689"/>
                </a:lnTo>
                <a:lnTo>
                  <a:pt x="11366" y="5689"/>
                </a:lnTo>
                <a:lnTo>
                  <a:pt x="11366" y="0"/>
                </a:lnTo>
              </a:path>
            </a:pathLst>
          </a:custGeom>
          <a:solidFill>
            <a:srgbClr val="008000"/>
          </a:solidFill>
        </xdr:spPr>
      </xdr:sp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A/DTE/Boletim_CPOS/172/SERVICOSSD_17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amadeu/Documents/Pariquera%20A&#231;u/Projetos%202019/Planilha%20Pariquera%20Robert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2-O"/>
    </sheetNames>
    <sheetDataSet>
      <sheetData sheetId="0">
        <row r="9">
          <cell r="A9" t="str">
            <v>01</v>
          </cell>
          <cell r="B9" t="str">
            <v>SERVIÇO TÉCNICO ESPECIALIZADO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01.02</v>
          </cell>
          <cell r="B10" t="str">
            <v>Parecer técnico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01.02.070</v>
          </cell>
          <cell r="B11">
            <v>0</v>
          </cell>
          <cell r="C11" t="str">
            <v>Parecer técnico de fundações, contenções e recomendações gerais para empreendimentos com área construída até 1.000 m²</v>
          </cell>
          <cell r="D11" t="str">
            <v>un</v>
          </cell>
          <cell r="E11">
            <v>7241.6</v>
          </cell>
          <cell r="F11">
            <v>0</v>
          </cell>
          <cell r="G11">
            <v>7241.6</v>
          </cell>
        </row>
        <row r="12">
          <cell r="A12" t="str">
            <v>01.02.080</v>
          </cell>
          <cell r="B12">
            <v>0</v>
          </cell>
          <cell r="C12" t="str">
            <v>Parecer técnico de fundações, contenções e recomendações gerais para empreendimentos com área construída de 1.001 a 2.000 m²</v>
          </cell>
          <cell r="D12" t="str">
            <v>un</v>
          </cell>
          <cell r="E12">
            <v>9957.2000000000007</v>
          </cell>
          <cell r="F12">
            <v>0</v>
          </cell>
          <cell r="G12">
            <v>9957.2000000000007</v>
          </cell>
        </row>
        <row r="13">
          <cell r="A13" t="str">
            <v>01.02.090</v>
          </cell>
          <cell r="B13">
            <v>0</v>
          </cell>
          <cell r="C13" t="str">
            <v>Parecer técnico de fundações, contenções e recomendações gerais para empreendimentos com área construída de 2.001 a 5.000 m²</v>
          </cell>
          <cell r="D13" t="str">
            <v>un</v>
          </cell>
          <cell r="E13">
            <v>12672.8</v>
          </cell>
          <cell r="F13">
            <v>0</v>
          </cell>
          <cell r="G13">
            <v>12672.8</v>
          </cell>
        </row>
        <row r="14">
          <cell r="A14" t="str">
            <v>01.02.100</v>
          </cell>
          <cell r="B14">
            <v>0</v>
          </cell>
          <cell r="C14" t="str">
            <v>Parecer técnico de fundações, contenções e recomendações gerais para empreendimentos com área construída de 5.001 a 10.000 m²</v>
          </cell>
          <cell r="D14" t="str">
            <v>un</v>
          </cell>
          <cell r="E14">
            <v>17198.8</v>
          </cell>
          <cell r="F14">
            <v>0</v>
          </cell>
          <cell r="G14">
            <v>17198.8</v>
          </cell>
        </row>
        <row r="15">
          <cell r="A15" t="str">
            <v>01.02.110</v>
          </cell>
          <cell r="B15">
            <v>0</v>
          </cell>
          <cell r="C15" t="str">
            <v>Parecer técnico de fundações, contenções e recomendações gerais para empreendimentos com área construída acima 10.000 m²</v>
          </cell>
          <cell r="D15" t="str">
            <v>un</v>
          </cell>
          <cell r="E15">
            <v>20819.599999999999</v>
          </cell>
          <cell r="F15">
            <v>0</v>
          </cell>
          <cell r="G15">
            <v>20819.599999999999</v>
          </cell>
        </row>
        <row r="16">
          <cell r="A16" t="str">
            <v>01.06</v>
          </cell>
          <cell r="B16" t="str">
            <v>Projeto de instalações elétricas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01.06.020</v>
          </cell>
          <cell r="B17">
            <v>0</v>
          </cell>
          <cell r="C17" t="str">
            <v>Elaboração de projeto de adequação de entrada de energia elétrica junto a concessionária, com medição em baixa tensão e demanda até 75 kVA</v>
          </cell>
          <cell r="D17" t="str">
            <v>un</v>
          </cell>
          <cell r="E17">
            <v>18229.63</v>
          </cell>
          <cell r="F17">
            <v>0</v>
          </cell>
          <cell r="G17">
            <v>18229.63</v>
          </cell>
        </row>
        <row r="18">
          <cell r="A18" t="str">
            <v>01.06.030</v>
          </cell>
          <cell r="B18">
            <v>0</v>
          </cell>
          <cell r="C18" t="str">
            <v>Elaboração de projeto de adequação de entrada de energia elétrica junto a concessionária, com medição em média tensão e demanda até 300 kVA</v>
          </cell>
          <cell r="D18" t="str">
            <v>un</v>
          </cell>
          <cell r="E18">
            <v>31901.86</v>
          </cell>
          <cell r="F18">
            <v>0</v>
          </cell>
          <cell r="G18">
            <v>31901.86</v>
          </cell>
        </row>
        <row r="19">
          <cell r="A19" t="str">
            <v>01.06.040</v>
          </cell>
          <cell r="B19">
            <v>0</v>
          </cell>
          <cell r="C19" t="str">
            <v>Elaboração de projeto de adequação de entrada de energia elétrica junto a concessionária, com medição em média tensão e demanda acima de 300 kVA</v>
          </cell>
          <cell r="D19" t="str">
            <v>un</v>
          </cell>
          <cell r="E19">
            <v>45574.080000000002</v>
          </cell>
          <cell r="F19">
            <v>0</v>
          </cell>
          <cell r="G19">
            <v>45574.080000000002</v>
          </cell>
        </row>
        <row r="20">
          <cell r="A20" t="str">
            <v>01.17</v>
          </cell>
          <cell r="B20" t="str">
            <v>Projeto executivo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01.17.031</v>
          </cell>
          <cell r="B21">
            <v>0</v>
          </cell>
          <cell r="C21" t="str">
            <v>Projeto executivo de arquitetura em formato A1</v>
          </cell>
          <cell r="D21" t="str">
            <v>un</v>
          </cell>
          <cell r="E21">
            <v>0</v>
          </cell>
          <cell r="F21">
            <v>2299.61</v>
          </cell>
          <cell r="G21">
            <v>2299.61</v>
          </cell>
        </row>
        <row r="22">
          <cell r="A22" t="str">
            <v>01.17.041</v>
          </cell>
          <cell r="B22">
            <v>0</v>
          </cell>
          <cell r="C22" t="str">
            <v>Projeto executivo de arquitetura em formato A0</v>
          </cell>
          <cell r="D22" t="str">
            <v>un</v>
          </cell>
          <cell r="E22">
            <v>0</v>
          </cell>
          <cell r="F22">
            <v>3115.52</v>
          </cell>
          <cell r="G22">
            <v>3115.52</v>
          </cell>
        </row>
        <row r="23">
          <cell r="A23" t="str">
            <v>01.17.051</v>
          </cell>
          <cell r="B23">
            <v>0</v>
          </cell>
          <cell r="C23" t="str">
            <v>Projeto executivo de estrutura em formato A1</v>
          </cell>
          <cell r="D23" t="str">
            <v>un</v>
          </cell>
          <cell r="E23">
            <v>0</v>
          </cell>
          <cell r="F23">
            <v>1681.66</v>
          </cell>
          <cell r="G23">
            <v>1681.66</v>
          </cell>
        </row>
        <row r="24">
          <cell r="A24" t="str">
            <v>01.17.061</v>
          </cell>
          <cell r="B24">
            <v>0</v>
          </cell>
          <cell r="C24" t="str">
            <v>Projeto executivo de estrutura em formato A0</v>
          </cell>
          <cell r="D24" t="str">
            <v>un</v>
          </cell>
          <cell r="E24">
            <v>0</v>
          </cell>
          <cell r="F24">
            <v>2305.69</v>
          </cell>
          <cell r="G24">
            <v>2305.69</v>
          </cell>
        </row>
        <row r="25">
          <cell r="A25" t="str">
            <v>01.17.071</v>
          </cell>
          <cell r="B25">
            <v>0</v>
          </cell>
          <cell r="C25" t="str">
            <v>Projeto executivo de instalações hidráulicas em formato A1</v>
          </cell>
          <cell r="D25" t="str">
            <v>un</v>
          </cell>
          <cell r="E25">
            <v>0</v>
          </cell>
          <cell r="F25">
            <v>723.31</v>
          </cell>
          <cell r="G25">
            <v>723.31</v>
          </cell>
        </row>
        <row r="26">
          <cell r="A26" t="str">
            <v>01.17.081</v>
          </cell>
          <cell r="B26">
            <v>0</v>
          </cell>
          <cell r="C26" t="str">
            <v>Projeto executivo de instalações hidráulicas em formato A0</v>
          </cell>
          <cell r="D26" t="str">
            <v>un</v>
          </cell>
          <cell r="E26">
            <v>0</v>
          </cell>
          <cell r="F26">
            <v>962.28</v>
          </cell>
          <cell r="G26">
            <v>962.28</v>
          </cell>
        </row>
        <row r="27">
          <cell r="A27" t="str">
            <v>01.17.111</v>
          </cell>
          <cell r="B27">
            <v>0</v>
          </cell>
          <cell r="C27" t="str">
            <v>Projeto executivo de instalações elétricas em formato A1</v>
          </cell>
          <cell r="D27" t="str">
            <v>un</v>
          </cell>
          <cell r="E27">
            <v>0</v>
          </cell>
          <cell r="F27">
            <v>778.74</v>
          </cell>
          <cell r="G27">
            <v>778.74</v>
          </cell>
        </row>
        <row r="28">
          <cell r="A28" t="str">
            <v>01.17.121</v>
          </cell>
          <cell r="B28">
            <v>0</v>
          </cell>
          <cell r="C28" t="str">
            <v>Projeto executivo de instalações elétricas em formato A0</v>
          </cell>
          <cell r="D28" t="str">
            <v>un</v>
          </cell>
          <cell r="E28">
            <v>0</v>
          </cell>
          <cell r="F28">
            <v>1075.3900000000001</v>
          </cell>
          <cell r="G28">
            <v>1075.3900000000001</v>
          </cell>
        </row>
        <row r="29">
          <cell r="A29" t="str">
            <v>01.17.151</v>
          </cell>
          <cell r="B29">
            <v>0</v>
          </cell>
          <cell r="C29" t="str">
            <v>Projeto executivo de climatização em formato A1</v>
          </cell>
          <cell r="D29" t="str">
            <v>un</v>
          </cell>
          <cell r="E29">
            <v>0</v>
          </cell>
          <cell r="F29">
            <v>1501.1</v>
          </cell>
          <cell r="G29">
            <v>1501.1</v>
          </cell>
        </row>
        <row r="30">
          <cell r="A30" t="str">
            <v>01.17.161</v>
          </cell>
          <cell r="B30">
            <v>0</v>
          </cell>
          <cell r="C30" t="str">
            <v>Projeto executivo de climatização em formato A0</v>
          </cell>
          <cell r="D30" t="str">
            <v>un</v>
          </cell>
          <cell r="E30">
            <v>0</v>
          </cell>
          <cell r="F30">
            <v>2039.39</v>
          </cell>
          <cell r="G30">
            <v>2039.39</v>
          </cell>
        </row>
        <row r="31">
          <cell r="A31" t="str">
            <v>01.17.171</v>
          </cell>
          <cell r="B31">
            <v>0</v>
          </cell>
          <cell r="C31" t="str">
            <v>Projeto executivo de chuveiros automáticos em formato A1</v>
          </cell>
          <cell r="D31" t="str">
            <v>un</v>
          </cell>
          <cell r="E31">
            <v>0</v>
          </cell>
          <cell r="F31">
            <v>1301.72</v>
          </cell>
          <cell r="G31">
            <v>1301.72</v>
          </cell>
        </row>
        <row r="32">
          <cell r="A32" t="str">
            <v>01.17.181</v>
          </cell>
          <cell r="B32">
            <v>0</v>
          </cell>
          <cell r="C32" t="str">
            <v>Projeto executivo de chuveiros automáticos em formato A0</v>
          </cell>
          <cell r="D32" t="str">
            <v>un</v>
          </cell>
          <cell r="E32">
            <v>0</v>
          </cell>
          <cell r="F32">
            <v>1677.72</v>
          </cell>
          <cell r="G32">
            <v>1677.72</v>
          </cell>
        </row>
        <row r="33">
          <cell r="A33" t="str">
            <v>01.20</v>
          </cell>
          <cell r="B33" t="str">
            <v>Levantamento topográfico e geofísico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01.20.010</v>
          </cell>
          <cell r="B34">
            <v>0</v>
          </cell>
          <cell r="C34" t="str">
            <v>Taxa de mobilização e desmobilização de equipamentos para execução de levantamento topográfico</v>
          </cell>
          <cell r="D34" t="str">
            <v>tx</v>
          </cell>
          <cell r="E34">
            <v>936.96</v>
          </cell>
          <cell r="F34">
            <v>0</v>
          </cell>
          <cell r="G34">
            <v>936.96</v>
          </cell>
        </row>
        <row r="35">
          <cell r="A35" t="str">
            <v>01.20.690</v>
          </cell>
          <cell r="B35">
            <v>0</v>
          </cell>
          <cell r="C35" t="str">
            <v>Levantamento planimétrico cadastral com áreas ocupadas predominantemente por comunidades - área até 20.000 m²</v>
          </cell>
          <cell r="D35" t="str">
            <v>m²</v>
          </cell>
          <cell r="E35">
            <v>1.1399999999999999</v>
          </cell>
          <cell r="F35">
            <v>1.49</v>
          </cell>
          <cell r="G35">
            <v>2.63</v>
          </cell>
        </row>
        <row r="36">
          <cell r="A36" t="str">
            <v>01.20.700</v>
          </cell>
          <cell r="B36">
            <v>0</v>
          </cell>
          <cell r="C36" t="str">
            <v>Levantamento planimétrico cadastral com áreas ocupadas predominantemente por comunidades - área acima de 20.000 m² até 200.000 m²</v>
          </cell>
          <cell r="D36" t="str">
            <v>m²</v>
          </cell>
          <cell r="E36">
            <v>1.01</v>
          </cell>
          <cell r="F36">
            <v>1.33</v>
          </cell>
          <cell r="G36">
            <v>2.34</v>
          </cell>
        </row>
        <row r="37">
          <cell r="A37" t="str">
            <v>01.20.710</v>
          </cell>
          <cell r="B37">
            <v>0</v>
          </cell>
          <cell r="C37" t="str">
            <v>Levantamento planimétrico cadastral com áreas ocupadas predominantemente por comunidades - área acima de 200.000 m²</v>
          </cell>
          <cell r="D37" t="str">
            <v>m²</v>
          </cell>
          <cell r="E37">
            <v>0.93</v>
          </cell>
          <cell r="F37">
            <v>1.22</v>
          </cell>
          <cell r="G37">
            <v>2.15</v>
          </cell>
        </row>
        <row r="38">
          <cell r="A38" t="str">
            <v>01.20.720</v>
          </cell>
          <cell r="B38">
            <v>0</v>
          </cell>
          <cell r="C38" t="str">
            <v>Levantamento planimétrico cadastral com áreas até 50% de ocupação - área até 20.000 m²</v>
          </cell>
          <cell r="D38" t="str">
            <v>m²</v>
          </cell>
          <cell r="E38">
            <v>0.63</v>
          </cell>
          <cell r="F38">
            <v>0.82</v>
          </cell>
          <cell r="G38">
            <v>1.45</v>
          </cell>
        </row>
        <row r="39">
          <cell r="A39" t="str">
            <v>01.20.730</v>
          </cell>
          <cell r="B39">
            <v>0</v>
          </cell>
          <cell r="C39" t="str">
            <v>Levantamento planimétrico cadastral com áreas até 50% de ocupação - área acima de 20.000 m² até 200.000 m²</v>
          </cell>
          <cell r="D39" t="str">
            <v>m²</v>
          </cell>
          <cell r="E39">
            <v>0.55000000000000004</v>
          </cell>
          <cell r="F39">
            <v>0.73</v>
          </cell>
          <cell r="G39">
            <v>1.28</v>
          </cell>
        </row>
        <row r="40">
          <cell r="A40" t="str">
            <v>01.20.740</v>
          </cell>
          <cell r="B40">
            <v>0</v>
          </cell>
          <cell r="C40" t="str">
            <v>Levantamento planimétrico cadastral com áreas até 50% de ocupação - área acima de 200.000 m²</v>
          </cell>
          <cell r="D40" t="str">
            <v>m²</v>
          </cell>
          <cell r="E40">
            <v>0.47</v>
          </cell>
          <cell r="F40">
            <v>0.63</v>
          </cell>
          <cell r="G40">
            <v>1.1000000000000001</v>
          </cell>
        </row>
        <row r="41">
          <cell r="A41" t="str">
            <v>01.20.750</v>
          </cell>
          <cell r="B41">
            <v>0</v>
          </cell>
          <cell r="C41" t="str">
            <v>Levantamento planimétrico cadastral com áreas acima de 50% de ocupação - área até 20.000 m²</v>
          </cell>
          <cell r="D41" t="str">
            <v>m²</v>
          </cell>
          <cell r="E41">
            <v>0.79</v>
          </cell>
          <cell r="F41">
            <v>1.04</v>
          </cell>
          <cell r="G41">
            <v>1.83</v>
          </cell>
        </row>
        <row r="42">
          <cell r="A42" t="str">
            <v>01.20.760</v>
          </cell>
          <cell r="B42">
            <v>0</v>
          </cell>
          <cell r="C42" t="str">
            <v>Levantamento planimétrico cadastral com áreas acima de 50% de ocupação - área acima de 20.000 m² até 200.000 m²</v>
          </cell>
          <cell r="D42" t="str">
            <v>m²</v>
          </cell>
          <cell r="E42">
            <v>0.74</v>
          </cell>
          <cell r="F42">
            <v>0.97</v>
          </cell>
          <cell r="G42">
            <v>1.71</v>
          </cell>
        </row>
        <row r="43">
          <cell r="A43" t="str">
            <v>01.20.770</v>
          </cell>
          <cell r="B43">
            <v>0</v>
          </cell>
          <cell r="C43" t="str">
            <v>Levantamento planimétrico cadastral com áreas acima de 50% de ocupação - área acima de 200.000 m²</v>
          </cell>
          <cell r="D43" t="str">
            <v>m²</v>
          </cell>
          <cell r="E43">
            <v>0.67</v>
          </cell>
          <cell r="F43">
            <v>0.87</v>
          </cell>
          <cell r="G43">
            <v>1.54</v>
          </cell>
        </row>
        <row r="44">
          <cell r="A44" t="str">
            <v>01.20.780</v>
          </cell>
          <cell r="B44">
            <v>0</v>
          </cell>
          <cell r="C44" t="str">
            <v>Levantamento planialtimétrico cadastral com áreas ocupadas predominantemente por comunidades - área até 20.000 m²</v>
          </cell>
          <cell r="D44" t="str">
            <v>m²</v>
          </cell>
          <cell r="E44">
            <v>1.33</v>
          </cell>
          <cell r="F44">
            <v>1.73</v>
          </cell>
          <cell r="G44">
            <v>3.06</v>
          </cell>
        </row>
        <row r="45">
          <cell r="A45" t="str">
            <v>01.20.790</v>
          </cell>
          <cell r="B45">
            <v>0</v>
          </cell>
          <cell r="C45" t="str">
            <v>Levantamento planialtimétrico cadastral com áreas ocupadas predominantemente por comunidades - área acima de 20.000 m² até 200.000 m²</v>
          </cell>
          <cell r="D45" t="str">
            <v>m²</v>
          </cell>
          <cell r="E45">
            <v>1.24</v>
          </cell>
          <cell r="F45">
            <v>1.62</v>
          </cell>
          <cell r="G45">
            <v>2.86</v>
          </cell>
        </row>
        <row r="46">
          <cell r="A46" t="str">
            <v>01.20.800</v>
          </cell>
          <cell r="B46">
            <v>0</v>
          </cell>
          <cell r="C46" t="str">
            <v>Levantamento planialtimétrico cadastral com áreas ocupadas predominantemente por comunidades - área acima de 200.000 m²</v>
          </cell>
          <cell r="D46" t="str">
            <v>m²</v>
          </cell>
          <cell r="E46">
            <v>1.1100000000000001</v>
          </cell>
          <cell r="F46">
            <v>1.45</v>
          </cell>
          <cell r="G46">
            <v>2.56</v>
          </cell>
        </row>
        <row r="47">
          <cell r="A47" t="str">
            <v>01.20.810</v>
          </cell>
          <cell r="B47">
            <v>0</v>
          </cell>
          <cell r="C47" t="str">
            <v>Levantamento planialtimétrico cadastral com áreas até 50% de ocupação - área até 20.000 m²</v>
          </cell>
          <cell r="D47" t="str">
            <v>m²</v>
          </cell>
          <cell r="E47">
            <v>0.71</v>
          </cell>
          <cell r="F47">
            <v>0.9</v>
          </cell>
          <cell r="G47">
            <v>1.61</v>
          </cell>
        </row>
        <row r="48">
          <cell r="A48" t="str">
            <v>01.20.820</v>
          </cell>
          <cell r="B48">
            <v>0</v>
          </cell>
          <cell r="C48" t="str">
            <v>Levantamento planialtimétrico cadastral com áreas até 50% de ocupação - área acima de 20.000 m² até 200.000 m²</v>
          </cell>
          <cell r="D48" t="str">
            <v>m²</v>
          </cell>
          <cell r="E48">
            <v>0.65</v>
          </cell>
          <cell r="F48">
            <v>0.86</v>
          </cell>
          <cell r="G48">
            <v>1.51</v>
          </cell>
        </row>
        <row r="49">
          <cell r="A49" t="str">
            <v>01.20.830</v>
          </cell>
          <cell r="B49">
            <v>0</v>
          </cell>
          <cell r="C49" t="str">
            <v>Levantamento planialtimétrico cadastral com áreas até 50% de ocupação - área acima de 200.000 m²</v>
          </cell>
          <cell r="D49" t="str">
            <v>m²</v>
          </cell>
          <cell r="E49">
            <v>0.62</v>
          </cell>
          <cell r="F49">
            <v>0.81</v>
          </cell>
          <cell r="G49">
            <v>1.43</v>
          </cell>
        </row>
        <row r="50">
          <cell r="A50" t="str">
            <v>01.20.840</v>
          </cell>
          <cell r="B50">
            <v>0</v>
          </cell>
          <cell r="C50" t="str">
            <v>Levantamento planialtimétrico cadastral com áreas acima de 50% de ocupação - área até 20.000 m²</v>
          </cell>
          <cell r="D50" t="str">
            <v>m²</v>
          </cell>
          <cell r="E50">
            <v>0.97</v>
          </cell>
          <cell r="F50">
            <v>1.28</v>
          </cell>
          <cell r="G50">
            <v>2.25</v>
          </cell>
        </row>
        <row r="51">
          <cell r="A51" t="str">
            <v>01.20.850</v>
          </cell>
          <cell r="B51">
            <v>0</v>
          </cell>
          <cell r="C51" t="str">
            <v>Levantamento planialtimétrico cadastral com áreas acima de 50% de ocupação - área acima de 20.000 m² até 200.000 m²</v>
          </cell>
          <cell r="D51" t="str">
            <v>m²</v>
          </cell>
          <cell r="E51">
            <v>0.91</v>
          </cell>
          <cell r="F51">
            <v>1.19</v>
          </cell>
          <cell r="G51">
            <v>2.1</v>
          </cell>
        </row>
        <row r="52">
          <cell r="A52" t="str">
            <v>01.20.860</v>
          </cell>
          <cell r="B52">
            <v>0</v>
          </cell>
          <cell r="C52" t="str">
            <v>Levantamento planialtimétrico cadastral com áreas acima de 50% de ocupação - área acima de 200.000 m²</v>
          </cell>
          <cell r="D52" t="str">
            <v>m²</v>
          </cell>
          <cell r="E52">
            <v>0.79</v>
          </cell>
          <cell r="F52">
            <v>1.04</v>
          </cell>
          <cell r="G52">
            <v>1.83</v>
          </cell>
        </row>
        <row r="53">
          <cell r="A53" t="str">
            <v>01.20.870</v>
          </cell>
          <cell r="B53">
            <v>0</v>
          </cell>
          <cell r="C53" t="str">
            <v>Levantamento planialtimétrico cadastral em área rural até 2 alqueires</v>
          </cell>
          <cell r="D53" t="str">
            <v>m²</v>
          </cell>
          <cell r="E53">
            <v>0.42</v>
          </cell>
          <cell r="F53">
            <v>0.53</v>
          </cell>
          <cell r="G53">
            <v>0.95</v>
          </cell>
        </row>
        <row r="54">
          <cell r="A54" t="str">
            <v>01.20.880</v>
          </cell>
          <cell r="B54">
            <v>0</v>
          </cell>
          <cell r="C54" t="str">
            <v>Levantamento planialtimétrico cadastral em área rural acima de 2 até 5 alqueires</v>
          </cell>
          <cell r="D54" t="str">
            <v>m²</v>
          </cell>
          <cell r="E54">
            <v>0.28999999999999998</v>
          </cell>
          <cell r="F54">
            <v>0.37</v>
          </cell>
          <cell r="G54">
            <v>0.66</v>
          </cell>
        </row>
        <row r="55">
          <cell r="A55" t="str">
            <v>01.20.890</v>
          </cell>
          <cell r="B55">
            <v>0</v>
          </cell>
          <cell r="C55" t="str">
            <v>Levantamento planialtimétrico cadastral em área rural acima de 5 até 10 alqueires</v>
          </cell>
          <cell r="D55" t="str">
            <v>m²</v>
          </cell>
          <cell r="E55">
            <v>0.17</v>
          </cell>
          <cell r="F55">
            <v>0.23</v>
          </cell>
          <cell r="G55">
            <v>0.4</v>
          </cell>
        </row>
        <row r="56">
          <cell r="A56" t="str">
            <v>01.20.900</v>
          </cell>
          <cell r="B56">
            <v>0</v>
          </cell>
          <cell r="C56" t="str">
            <v>Levantamento planialtimétrico cadastral em área rural acima de 10 alqueires</v>
          </cell>
          <cell r="D56" t="str">
            <v>m²</v>
          </cell>
          <cell r="E56">
            <v>0.17</v>
          </cell>
          <cell r="F56">
            <v>0.22</v>
          </cell>
          <cell r="G56">
            <v>0.39</v>
          </cell>
        </row>
        <row r="57">
          <cell r="A57" t="str">
            <v>01.20.910</v>
          </cell>
          <cell r="B57">
            <v>0</v>
          </cell>
          <cell r="C57" t="str">
            <v>Transporte de referência de nível (RN) - classe IIN</v>
          </cell>
          <cell r="D57" t="str">
            <v>km</v>
          </cell>
          <cell r="E57">
            <v>965.71</v>
          </cell>
          <cell r="F57">
            <v>1027.53</v>
          </cell>
          <cell r="G57">
            <v>1993.24</v>
          </cell>
        </row>
        <row r="58">
          <cell r="A58" t="str">
            <v>01.20.920</v>
          </cell>
          <cell r="B58">
            <v>0</v>
          </cell>
          <cell r="C58" t="str">
            <v>Implantação de marcos através de levantamento com GPS</v>
          </cell>
          <cell r="D58" t="str">
            <v>un</v>
          </cell>
          <cell r="E58">
            <v>1558.43</v>
          </cell>
          <cell r="F58">
            <v>971.57</v>
          </cell>
          <cell r="G58">
            <v>2530</v>
          </cell>
        </row>
        <row r="59">
          <cell r="A59" t="str">
            <v>01.21</v>
          </cell>
          <cell r="B59" t="str">
            <v>Estudo geotécnico (sondagem)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01.21.010</v>
          </cell>
          <cell r="B60">
            <v>0</v>
          </cell>
          <cell r="C60" t="str">
            <v>Taxa de mobilização e desmobilização de equipamentos para execução de sondagem</v>
          </cell>
          <cell r="D60" t="str">
            <v>tx</v>
          </cell>
          <cell r="E60">
            <v>832.7</v>
          </cell>
          <cell r="F60">
            <v>0</v>
          </cell>
          <cell r="G60">
            <v>832.7</v>
          </cell>
        </row>
        <row r="61">
          <cell r="A61" t="str">
            <v>01.21.090</v>
          </cell>
          <cell r="B61">
            <v>0</v>
          </cell>
          <cell r="C61" t="str">
            <v>Taxa de mobilização e desmobilização de equipamentos para execução de sondagem rotativa</v>
          </cell>
          <cell r="D61" t="str">
            <v>tx</v>
          </cell>
          <cell r="E61">
            <v>5450.52</v>
          </cell>
          <cell r="F61">
            <v>0</v>
          </cell>
          <cell r="G61">
            <v>5450.52</v>
          </cell>
        </row>
        <row r="62">
          <cell r="A62" t="str">
            <v>01.21.100</v>
          </cell>
          <cell r="B62">
            <v>0</v>
          </cell>
          <cell r="C62" t="str">
            <v>Sondagem do terreno a trado</v>
          </cell>
          <cell r="D62" t="str">
            <v>m</v>
          </cell>
          <cell r="E62">
            <v>82.33</v>
          </cell>
          <cell r="F62">
            <v>0</v>
          </cell>
          <cell r="G62">
            <v>82.33</v>
          </cell>
        </row>
        <row r="63">
          <cell r="A63" t="str">
            <v>01.21.110</v>
          </cell>
          <cell r="B63">
            <v>0</v>
          </cell>
          <cell r="C63" t="str">
            <v>Sondagem do terreno à percussão (mínimo de 30 m)</v>
          </cell>
          <cell r="D63" t="str">
            <v>m</v>
          </cell>
          <cell r="E63">
            <v>94.41</v>
          </cell>
          <cell r="F63">
            <v>0</v>
          </cell>
          <cell r="G63">
            <v>94.41</v>
          </cell>
        </row>
        <row r="64">
          <cell r="A64" t="str">
            <v>01.21.120</v>
          </cell>
          <cell r="B64">
            <v>0</v>
          </cell>
          <cell r="C64" t="str">
            <v>Sondagem do terreno rotativa em solo</v>
          </cell>
          <cell r="D64" t="str">
            <v>m</v>
          </cell>
          <cell r="E64">
            <v>287.36</v>
          </cell>
          <cell r="F64">
            <v>0</v>
          </cell>
          <cell r="G64">
            <v>287.36</v>
          </cell>
        </row>
        <row r="65">
          <cell r="A65" t="str">
            <v>01.21.130</v>
          </cell>
          <cell r="B65">
            <v>0</v>
          </cell>
          <cell r="C65" t="str">
            <v>Sondagem do terreno rotativa em rocha</v>
          </cell>
          <cell r="D65" t="str">
            <v>m</v>
          </cell>
          <cell r="E65">
            <v>973.17</v>
          </cell>
          <cell r="F65">
            <v>0</v>
          </cell>
          <cell r="G65">
            <v>973.17</v>
          </cell>
        </row>
        <row r="66">
          <cell r="A66" t="str">
            <v>01.21.140</v>
          </cell>
          <cell r="B66">
            <v>0</v>
          </cell>
          <cell r="C66" t="str">
            <v>Sondagem do terreno à percussão com a utilização de torquímetro (mínimo de 30 m)</v>
          </cell>
          <cell r="D66" t="str">
            <v>m</v>
          </cell>
          <cell r="E66">
            <v>101.83</v>
          </cell>
          <cell r="F66">
            <v>0</v>
          </cell>
          <cell r="G66">
            <v>101.83</v>
          </cell>
        </row>
        <row r="67">
          <cell r="A67" t="str">
            <v>01.23</v>
          </cell>
          <cell r="B67" t="str">
            <v>Tratamento, recuperação e trabalhos especiais em concreto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01.23.010</v>
          </cell>
          <cell r="B68">
            <v>0</v>
          </cell>
          <cell r="C68" t="str">
            <v>Taxa de mobilização e desmobilização de equipamentos para execução de corte em concreto armado</v>
          </cell>
          <cell r="D68" t="str">
            <v>tx</v>
          </cell>
          <cell r="E68">
            <v>342.11</v>
          </cell>
          <cell r="F68">
            <v>0</v>
          </cell>
          <cell r="G68">
            <v>342.11</v>
          </cell>
        </row>
        <row r="69">
          <cell r="A69" t="str">
            <v>01.23.020</v>
          </cell>
          <cell r="B69">
            <v>0</v>
          </cell>
          <cell r="C69" t="str">
            <v>Limpeza de armadura com escova de aço</v>
          </cell>
          <cell r="D69" t="str">
            <v>m²</v>
          </cell>
          <cell r="E69">
            <v>1.7</v>
          </cell>
          <cell r="F69">
            <v>4.43</v>
          </cell>
          <cell r="G69">
            <v>6.13</v>
          </cell>
        </row>
        <row r="70">
          <cell r="A70" t="str">
            <v>01.23.030</v>
          </cell>
          <cell r="B70">
            <v>0</v>
          </cell>
          <cell r="C70" t="str">
            <v>Preparo de ponte de aderência com adesivo a base de epóxi</v>
          </cell>
          <cell r="D70" t="str">
            <v>m²</v>
          </cell>
          <cell r="E70">
            <v>76.180000000000007</v>
          </cell>
          <cell r="F70">
            <v>32.64</v>
          </cell>
          <cell r="G70">
            <v>108.82</v>
          </cell>
        </row>
        <row r="71">
          <cell r="A71" t="str">
            <v>01.23.040</v>
          </cell>
          <cell r="B71">
            <v>0</v>
          </cell>
          <cell r="C71" t="str">
            <v>Tratamento de armadura com produto anticorrosivo a base de zinco</v>
          </cell>
          <cell r="D71" t="str">
            <v>m²</v>
          </cell>
          <cell r="E71">
            <v>11.98</v>
          </cell>
          <cell r="F71">
            <v>28.21</v>
          </cell>
          <cell r="G71">
            <v>40.19</v>
          </cell>
        </row>
        <row r="72">
          <cell r="A72" t="str">
            <v>01.23.060</v>
          </cell>
          <cell r="B72">
            <v>0</v>
          </cell>
          <cell r="C72" t="str">
            <v>Corte de concreto deteriorado inclusive remoção dos detritos</v>
          </cell>
          <cell r="D72" t="str">
            <v>m²</v>
          </cell>
          <cell r="E72">
            <v>0</v>
          </cell>
          <cell r="F72">
            <v>22.14</v>
          </cell>
          <cell r="G72">
            <v>22.14</v>
          </cell>
        </row>
        <row r="73">
          <cell r="A73" t="str">
            <v>01.23.070</v>
          </cell>
          <cell r="B73">
            <v>0</v>
          </cell>
          <cell r="C73" t="str">
            <v>Demarcação de área com disco de corte diamantado</v>
          </cell>
          <cell r="D73" t="str">
            <v>m</v>
          </cell>
          <cell r="E73">
            <v>0.61</v>
          </cell>
          <cell r="F73">
            <v>3.26</v>
          </cell>
          <cell r="G73">
            <v>3.87</v>
          </cell>
        </row>
        <row r="74">
          <cell r="A74" t="str">
            <v>01.23.100</v>
          </cell>
          <cell r="B74">
            <v>0</v>
          </cell>
          <cell r="C74" t="str">
            <v>Demolição de concreto armado com preservação de armadura, para reforço e recuperação estrutural</v>
          </cell>
          <cell r="D74" t="str">
            <v>m³</v>
          </cell>
          <cell r="E74">
            <v>0</v>
          </cell>
          <cell r="F74">
            <v>369</v>
          </cell>
          <cell r="G74">
            <v>369</v>
          </cell>
        </row>
        <row r="75">
          <cell r="A75" t="str">
            <v>01.23.140</v>
          </cell>
          <cell r="B75">
            <v>0</v>
          </cell>
          <cell r="C75" t="str">
            <v>Furação de 1 1/4´ em concreto armado</v>
          </cell>
          <cell r="D75" t="str">
            <v>m</v>
          </cell>
          <cell r="E75">
            <v>153.33000000000001</v>
          </cell>
          <cell r="F75">
            <v>0</v>
          </cell>
          <cell r="G75">
            <v>153.33000000000001</v>
          </cell>
        </row>
        <row r="76">
          <cell r="A76" t="str">
            <v>01.23.150</v>
          </cell>
          <cell r="B76">
            <v>0</v>
          </cell>
          <cell r="C76" t="str">
            <v>Furação de 1 1/2´ em concreto armado</v>
          </cell>
          <cell r="D76" t="str">
            <v>m</v>
          </cell>
          <cell r="E76">
            <v>155.25</v>
          </cell>
          <cell r="F76">
            <v>0</v>
          </cell>
          <cell r="G76">
            <v>155.25</v>
          </cell>
        </row>
        <row r="77">
          <cell r="A77" t="str">
            <v>01.23.160</v>
          </cell>
          <cell r="B77">
            <v>0</v>
          </cell>
          <cell r="C77" t="str">
            <v>Furação de 2 1/4´ em concreto armado</v>
          </cell>
          <cell r="D77" t="str">
            <v>m</v>
          </cell>
          <cell r="E77">
            <v>163.09</v>
          </cell>
          <cell r="F77">
            <v>0</v>
          </cell>
          <cell r="G77">
            <v>163.09</v>
          </cell>
        </row>
        <row r="78">
          <cell r="A78" t="str">
            <v>01.23.190</v>
          </cell>
          <cell r="B78">
            <v>0</v>
          </cell>
          <cell r="C78" t="str">
            <v>Furação de 2 1/2´ em concreto armado</v>
          </cell>
          <cell r="D78" t="str">
            <v>m</v>
          </cell>
          <cell r="E78">
            <v>177.22</v>
          </cell>
          <cell r="F78">
            <v>0</v>
          </cell>
          <cell r="G78">
            <v>177.22</v>
          </cell>
        </row>
        <row r="79">
          <cell r="A79" t="str">
            <v>01.23.191</v>
          </cell>
          <cell r="B79">
            <v>0</v>
          </cell>
          <cell r="C79" t="str">
            <v>Furação de 3 1/4´ em concreto armado</v>
          </cell>
          <cell r="D79" t="str">
            <v>m</v>
          </cell>
          <cell r="E79">
            <v>196.54</v>
          </cell>
          <cell r="F79">
            <v>0</v>
          </cell>
          <cell r="G79">
            <v>196.54</v>
          </cell>
        </row>
        <row r="80">
          <cell r="A80" t="str">
            <v>01.23.192</v>
          </cell>
          <cell r="B80">
            <v>0</v>
          </cell>
          <cell r="C80" t="str">
            <v>Furação de 6 1/4´ em concreto armado</v>
          </cell>
          <cell r="D80" t="str">
            <v>m</v>
          </cell>
          <cell r="E80">
            <v>334.22</v>
          </cell>
          <cell r="F80">
            <v>0</v>
          </cell>
          <cell r="G80">
            <v>334.22</v>
          </cell>
        </row>
        <row r="81">
          <cell r="A81" t="str">
            <v>01.23.200</v>
          </cell>
          <cell r="B81">
            <v>0</v>
          </cell>
          <cell r="C81" t="str">
            <v>Taxa de mobilização e desmobilização de equipamentos para execução de perfuração em concreto</v>
          </cell>
          <cell r="D81" t="str">
            <v>tx</v>
          </cell>
          <cell r="E81">
            <v>138.71</v>
          </cell>
          <cell r="F81">
            <v>0</v>
          </cell>
          <cell r="G81">
            <v>138.71</v>
          </cell>
        </row>
        <row r="82">
          <cell r="A82" t="str">
            <v>01.23.221</v>
          </cell>
          <cell r="B82">
            <v>0</v>
          </cell>
          <cell r="C82" t="str">
            <v>Furação para até 10 x 100mm em concreto armado, inclusive colagem de armadura (barra de até Ø 8,0mm)</v>
          </cell>
          <cell r="D82" t="str">
            <v>un</v>
          </cell>
          <cell r="E82">
            <v>17.39</v>
          </cell>
          <cell r="F82">
            <v>0</v>
          </cell>
          <cell r="G82">
            <v>17.39</v>
          </cell>
        </row>
        <row r="83">
          <cell r="A83" t="str">
            <v>01.23.222</v>
          </cell>
          <cell r="B83">
            <v>0</v>
          </cell>
          <cell r="C83" t="str">
            <v>Furação para 12,5mm x 100mm em concreto armado, inclusive colagem de armadura (barra de Ø 10mm)</v>
          </cell>
          <cell r="D83" t="str">
            <v>un</v>
          </cell>
          <cell r="E83">
            <v>19.64</v>
          </cell>
          <cell r="F83">
            <v>0</v>
          </cell>
          <cell r="G83">
            <v>19.64</v>
          </cell>
        </row>
        <row r="84">
          <cell r="A84" t="str">
            <v>01.23.223</v>
          </cell>
          <cell r="B84">
            <v>0</v>
          </cell>
          <cell r="C84" t="str">
            <v>Furação para 16mm x 100mm em concreto armado, inclusive colagem de armadura (barra de Ø 12,5mm)</v>
          </cell>
          <cell r="D84" t="str">
            <v>un</v>
          </cell>
          <cell r="E84">
            <v>22.39</v>
          </cell>
          <cell r="F84">
            <v>0</v>
          </cell>
          <cell r="G84">
            <v>22.39</v>
          </cell>
        </row>
        <row r="85">
          <cell r="A85" t="str">
            <v>01.23.224</v>
          </cell>
          <cell r="B85">
            <v>0</v>
          </cell>
          <cell r="C85" t="str">
            <v>Furação para 20mm x 100mm em concreto armado, inclusive colagem de armadura (barra de Ø 16mm)</v>
          </cell>
          <cell r="D85" t="str">
            <v>un</v>
          </cell>
          <cell r="E85">
            <v>24.39</v>
          </cell>
          <cell r="F85">
            <v>0</v>
          </cell>
          <cell r="G85">
            <v>24.39</v>
          </cell>
        </row>
        <row r="86">
          <cell r="A86" t="str">
            <v>01.23.231</v>
          </cell>
          <cell r="B86">
            <v>0</v>
          </cell>
          <cell r="C86" t="str">
            <v>Furação para até 10mm x 150mm em concreto armado, inclusive colagem de armadura (barra de até Ø 8,0mm)</v>
          </cell>
          <cell r="D86" t="str">
            <v>un</v>
          </cell>
          <cell r="E86">
            <v>21.64</v>
          </cell>
          <cell r="F86">
            <v>0</v>
          </cell>
          <cell r="G86">
            <v>21.64</v>
          </cell>
        </row>
        <row r="87">
          <cell r="A87" t="str">
            <v>01.23.232</v>
          </cell>
          <cell r="B87">
            <v>0</v>
          </cell>
          <cell r="C87" t="str">
            <v>Furação para 12,5mm x 150mm em concreto armado, inclusive colagem de armadura (barra de Ø 10mm)</v>
          </cell>
          <cell r="D87" t="str">
            <v>un</v>
          </cell>
          <cell r="E87">
            <v>23.14</v>
          </cell>
          <cell r="F87">
            <v>0</v>
          </cell>
          <cell r="G87">
            <v>23.14</v>
          </cell>
        </row>
        <row r="88">
          <cell r="A88" t="str">
            <v>01.23.233</v>
          </cell>
          <cell r="B88">
            <v>0</v>
          </cell>
          <cell r="C88" t="str">
            <v>Furação para 16mm x 150mm em concreto armado, inclusive colagem de armadura (barra de Ø 12,5mm)</v>
          </cell>
          <cell r="D88" t="str">
            <v>un</v>
          </cell>
          <cell r="E88">
            <v>26.14</v>
          </cell>
          <cell r="F88">
            <v>0</v>
          </cell>
          <cell r="G88">
            <v>26.14</v>
          </cell>
        </row>
        <row r="89">
          <cell r="A89" t="str">
            <v>01.23.234</v>
          </cell>
          <cell r="B89">
            <v>0</v>
          </cell>
          <cell r="C89" t="str">
            <v>Furação para 20mm x 150mm em concreto armado, inclusive colagem de armadura (barra de Ø 16mm)</v>
          </cell>
          <cell r="D89" t="str">
            <v>un</v>
          </cell>
          <cell r="E89">
            <v>27.64</v>
          </cell>
          <cell r="F89">
            <v>0</v>
          </cell>
          <cell r="G89">
            <v>27.64</v>
          </cell>
        </row>
        <row r="90">
          <cell r="A90" t="str">
            <v>01.23.236</v>
          </cell>
          <cell r="B90">
            <v>0</v>
          </cell>
          <cell r="C90" t="str">
            <v>Furação para até 10mm x 200mm em concreto armado, inclusive colagem de armadura (barra de até Ø 8,0mm)</v>
          </cell>
          <cell r="D90" t="str">
            <v>un</v>
          </cell>
          <cell r="E90">
            <v>24.89</v>
          </cell>
          <cell r="F90">
            <v>0</v>
          </cell>
          <cell r="G90">
            <v>24.89</v>
          </cell>
        </row>
        <row r="91">
          <cell r="A91" t="str">
            <v>01.23.237</v>
          </cell>
          <cell r="B91">
            <v>0</v>
          </cell>
          <cell r="C91" t="str">
            <v>Furação para 12,5mm x 200mm em concreto armado, inclusive colagem de armadura (barra de Ø 10mm)</v>
          </cell>
          <cell r="D91" t="str">
            <v>un</v>
          </cell>
          <cell r="E91">
            <v>26.64</v>
          </cell>
          <cell r="F91">
            <v>0</v>
          </cell>
          <cell r="G91">
            <v>26.64</v>
          </cell>
        </row>
        <row r="92">
          <cell r="A92" t="str">
            <v>01.23.238</v>
          </cell>
          <cell r="B92">
            <v>0</v>
          </cell>
          <cell r="C92" t="str">
            <v>Furação para 16mm x 200mm em concreto armado, inclusive colagem de armadura (barra de Ø 12,5mm)</v>
          </cell>
          <cell r="D92" t="str">
            <v>un</v>
          </cell>
          <cell r="E92">
            <v>28.14</v>
          </cell>
          <cell r="F92">
            <v>0</v>
          </cell>
          <cell r="G92">
            <v>28.14</v>
          </cell>
        </row>
        <row r="93">
          <cell r="A93" t="str">
            <v>01.23.239</v>
          </cell>
          <cell r="B93">
            <v>0</v>
          </cell>
          <cell r="C93" t="str">
            <v>Furação para 20mm x 200mm em concreto armado, inclusive colagem de armadura (barra de Ø 16mm)</v>
          </cell>
          <cell r="D93" t="str">
            <v>un</v>
          </cell>
          <cell r="E93">
            <v>29.64</v>
          </cell>
          <cell r="F93">
            <v>0</v>
          </cell>
          <cell r="G93">
            <v>29.64</v>
          </cell>
        </row>
        <row r="94">
          <cell r="A94" t="str">
            <v>01.23.254</v>
          </cell>
          <cell r="B94">
            <v>0</v>
          </cell>
          <cell r="C94" t="str">
            <v>Furação de 1´ em concreto armado</v>
          </cell>
          <cell r="D94" t="str">
            <v>m</v>
          </cell>
          <cell r="E94">
            <v>150.93</v>
          </cell>
          <cell r="F94">
            <v>0</v>
          </cell>
          <cell r="G94">
            <v>150.93</v>
          </cell>
        </row>
        <row r="95">
          <cell r="A95" t="str">
            <v>01.23.260</v>
          </cell>
          <cell r="B95">
            <v>0</v>
          </cell>
          <cell r="C95" t="str">
            <v>Furação de 2´ em concreto armado</v>
          </cell>
          <cell r="D95" t="str">
            <v>m</v>
          </cell>
          <cell r="E95">
            <v>182.68</v>
          </cell>
          <cell r="F95">
            <v>0</v>
          </cell>
          <cell r="G95">
            <v>182.68</v>
          </cell>
        </row>
        <row r="96">
          <cell r="A96" t="str">
            <v>01.23.264</v>
          </cell>
          <cell r="B96">
            <v>0</v>
          </cell>
          <cell r="C96" t="str">
            <v>Furação de 3´ em concreto armado</v>
          </cell>
          <cell r="D96" t="str">
            <v>m</v>
          </cell>
          <cell r="E96">
            <v>211.75</v>
          </cell>
          <cell r="F96">
            <v>0</v>
          </cell>
          <cell r="G96">
            <v>211.75</v>
          </cell>
        </row>
        <row r="97">
          <cell r="A97" t="str">
            <v>01.23.270</v>
          </cell>
          <cell r="B97">
            <v>0</v>
          </cell>
          <cell r="C97" t="str">
            <v>Furação de 4´ em concreto armado</v>
          </cell>
          <cell r="D97" t="str">
            <v>m</v>
          </cell>
          <cell r="E97">
            <v>243.6</v>
          </cell>
          <cell r="F97">
            <v>0</v>
          </cell>
          <cell r="G97">
            <v>243.6</v>
          </cell>
        </row>
        <row r="98">
          <cell r="A98" t="str">
            <v>01.23.274</v>
          </cell>
          <cell r="B98">
            <v>0</v>
          </cell>
          <cell r="C98" t="str">
            <v>Furação de 5´ em concreto armado</v>
          </cell>
          <cell r="D98" t="str">
            <v>m</v>
          </cell>
          <cell r="E98">
            <v>286.83</v>
          </cell>
          <cell r="F98">
            <v>0</v>
          </cell>
          <cell r="G98">
            <v>286.83</v>
          </cell>
        </row>
        <row r="99">
          <cell r="A99" t="str">
            <v>01.23.280</v>
          </cell>
          <cell r="B99">
            <v>0</v>
          </cell>
          <cell r="C99" t="str">
            <v>Furação de 6´ em concreto armado</v>
          </cell>
          <cell r="D99" t="str">
            <v>m</v>
          </cell>
          <cell r="E99">
            <v>342.42</v>
          </cell>
          <cell r="F99">
            <v>0</v>
          </cell>
          <cell r="G99">
            <v>342.42</v>
          </cell>
        </row>
        <row r="100">
          <cell r="A100" t="str">
            <v>01.23.284</v>
          </cell>
          <cell r="B100">
            <v>0</v>
          </cell>
          <cell r="C100" t="str">
            <v>Furação de 7´ em concreto armado</v>
          </cell>
          <cell r="D100" t="str">
            <v>m</v>
          </cell>
          <cell r="E100">
            <v>389.85</v>
          </cell>
          <cell r="F100">
            <v>0</v>
          </cell>
          <cell r="G100">
            <v>389.85</v>
          </cell>
        </row>
        <row r="101">
          <cell r="A101" t="str">
            <v>01.23.290</v>
          </cell>
          <cell r="B101">
            <v>0</v>
          </cell>
          <cell r="C101" t="str">
            <v>Furação de 8´ em concreto armado</v>
          </cell>
          <cell r="D101" t="str">
            <v>m</v>
          </cell>
          <cell r="E101">
            <v>492.14</v>
          </cell>
          <cell r="F101">
            <v>0</v>
          </cell>
          <cell r="G101">
            <v>492.14</v>
          </cell>
        </row>
        <row r="102">
          <cell r="A102" t="str">
            <v>01.23.510</v>
          </cell>
          <cell r="B102">
            <v>0</v>
          </cell>
          <cell r="C102" t="str">
            <v>Corte vertical em concreto armado, espessura de 15 cm</v>
          </cell>
          <cell r="D102" t="str">
            <v>m</v>
          </cell>
          <cell r="E102">
            <v>184.82</v>
          </cell>
          <cell r="F102">
            <v>0</v>
          </cell>
          <cell r="G102">
            <v>184.82</v>
          </cell>
        </row>
        <row r="103">
          <cell r="A103" t="str">
            <v>01.23.680</v>
          </cell>
          <cell r="B103">
            <v>0</v>
          </cell>
          <cell r="C103" t="str">
            <v>Sistema de reforço estrutural composto de primer, adesivo tixotrópico bicomponente a base de epóxi e manta de fibra de carbono 300 gr/m²</v>
          </cell>
          <cell r="D103" t="str">
            <v>m²</v>
          </cell>
          <cell r="E103">
            <v>707.16</v>
          </cell>
          <cell r="F103">
            <v>0</v>
          </cell>
          <cell r="G103">
            <v>707.16</v>
          </cell>
        </row>
        <row r="104">
          <cell r="A104" t="str">
            <v>01.27</v>
          </cell>
          <cell r="B104" t="str">
            <v>Estudo e programa ambientais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01.27.010</v>
          </cell>
          <cell r="B105">
            <v>0</v>
          </cell>
          <cell r="C105" t="str">
            <v>Projeto e implementação de gerenciamento integrado de resíduos sólidos e gestão de perdas</v>
          </cell>
          <cell r="D105" t="str">
            <v>un</v>
          </cell>
          <cell r="E105">
            <v>10425.99</v>
          </cell>
          <cell r="F105">
            <v>0</v>
          </cell>
          <cell r="G105">
            <v>10425.99</v>
          </cell>
        </row>
        <row r="106">
          <cell r="A106" t="str">
            <v>01.27.020</v>
          </cell>
          <cell r="B106">
            <v>0</v>
          </cell>
          <cell r="C106" t="str">
            <v>Projeto e implementação de educação ambiental</v>
          </cell>
          <cell r="D106" t="str">
            <v>un</v>
          </cell>
          <cell r="E106">
            <v>14709.59</v>
          </cell>
          <cell r="F106">
            <v>0</v>
          </cell>
          <cell r="G106">
            <v>14709.59</v>
          </cell>
        </row>
        <row r="107">
          <cell r="A107" t="str">
            <v>01.27.030</v>
          </cell>
          <cell r="B107">
            <v>0</v>
          </cell>
          <cell r="C107" t="str">
            <v>Projeto e implementação de controle ambiental da obra</v>
          </cell>
          <cell r="D107" t="str">
            <v>un</v>
          </cell>
          <cell r="E107">
            <v>14948.39</v>
          </cell>
          <cell r="F107">
            <v>0</v>
          </cell>
          <cell r="G107">
            <v>14948.39</v>
          </cell>
        </row>
        <row r="108">
          <cell r="A108" t="str">
            <v>01.27.040</v>
          </cell>
          <cell r="B108">
            <v>0</v>
          </cell>
          <cell r="C108" t="str">
            <v>Laudo de caracterização de vegetação</v>
          </cell>
          <cell r="D108" t="str">
            <v>un</v>
          </cell>
          <cell r="E108">
            <v>28891.47</v>
          </cell>
          <cell r="F108">
            <v>0</v>
          </cell>
          <cell r="G108">
            <v>28891.47</v>
          </cell>
        </row>
        <row r="109">
          <cell r="A109" t="str">
            <v>01.27.050</v>
          </cell>
          <cell r="B109">
            <v>0</v>
          </cell>
          <cell r="C109" t="str">
            <v>Laudo de caracterização da fauna associada à flora</v>
          </cell>
          <cell r="D109" t="str">
            <v>un</v>
          </cell>
          <cell r="E109">
            <v>44409.63</v>
          </cell>
          <cell r="F109">
            <v>0</v>
          </cell>
          <cell r="G109">
            <v>44409.63</v>
          </cell>
        </row>
        <row r="110">
          <cell r="A110" t="str">
            <v>01.27.060</v>
          </cell>
          <cell r="B110">
            <v>0</v>
          </cell>
          <cell r="C110" t="str">
            <v>Projeto e implementação de monitoramento da fauna durante a obra</v>
          </cell>
          <cell r="D110" t="str">
            <v>un</v>
          </cell>
          <cell r="E110">
            <v>17680.71</v>
          </cell>
          <cell r="F110">
            <v>0</v>
          </cell>
          <cell r="G110">
            <v>17680.71</v>
          </cell>
        </row>
        <row r="111">
          <cell r="A111" t="str">
            <v>01.27.070</v>
          </cell>
          <cell r="B111">
            <v>0</v>
          </cell>
          <cell r="C111" t="str">
            <v>Laudo de autodepuração</v>
          </cell>
          <cell r="D111" t="str">
            <v>un</v>
          </cell>
          <cell r="E111">
            <v>21042.63</v>
          </cell>
          <cell r="F111">
            <v>0</v>
          </cell>
          <cell r="G111">
            <v>21042.63</v>
          </cell>
        </row>
        <row r="112">
          <cell r="A112" t="str">
            <v>01.27.090</v>
          </cell>
          <cell r="B112">
            <v>0</v>
          </cell>
          <cell r="C112" t="str">
            <v>Estudo de impacto de vizinhança EVI, em área urbana até 10.000 m²</v>
          </cell>
          <cell r="D112" t="str">
            <v>un</v>
          </cell>
          <cell r="E112">
            <v>24446.25</v>
          </cell>
          <cell r="F112">
            <v>0</v>
          </cell>
          <cell r="G112">
            <v>24446.25</v>
          </cell>
        </row>
        <row r="113">
          <cell r="A113" t="str">
            <v>01.28</v>
          </cell>
          <cell r="B113" t="str">
            <v>Poço profundo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01.28.010</v>
          </cell>
          <cell r="B114">
            <v>0</v>
          </cell>
          <cell r="C114" t="str">
            <v>Taxa de mobilização e desmobilização de equipamentos para execução de perfuração para poço profundo - profundidade até 200 m</v>
          </cell>
          <cell r="D114" t="str">
            <v>tx</v>
          </cell>
          <cell r="E114">
            <v>7399.46</v>
          </cell>
          <cell r="F114">
            <v>0</v>
          </cell>
          <cell r="G114">
            <v>7399.46</v>
          </cell>
        </row>
        <row r="115">
          <cell r="A115" t="str">
            <v>01.28.020</v>
          </cell>
          <cell r="B115">
            <v>0</v>
          </cell>
          <cell r="C115" t="str">
            <v>Taxa de mobilização e desmobilização de equipamentos para execução de perfuração para poço profundo - profundidade acima de 200 m e até 300 m</v>
          </cell>
          <cell r="D115" t="str">
            <v>tx</v>
          </cell>
          <cell r="E115">
            <v>10868.74</v>
          </cell>
          <cell r="F115">
            <v>0</v>
          </cell>
          <cell r="G115">
            <v>10868.74</v>
          </cell>
        </row>
        <row r="116">
          <cell r="A116" t="str">
            <v>01.28.030</v>
          </cell>
          <cell r="B116">
            <v>0</v>
          </cell>
          <cell r="C116" t="str">
            <v>Taxa de mobilização e desmobilização de equipamentos para execução de perfuração para poço profundo - profundidade acima de 300 m</v>
          </cell>
          <cell r="D116" t="str">
            <v>tx</v>
          </cell>
          <cell r="E116">
            <v>15541.9</v>
          </cell>
          <cell r="F116">
            <v>0</v>
          </cell>
          <cell r="G116">
            <v>15541.9</v>
          </cell>
        </row>
        <row r="117">
          <cell r="A117" t="str">
            <v>01.28.040</v>
          </cell>
          <cell r="B117">
            <v>0</v>
          </cell>
          <cell r="C117" t="str">
            <v>Perfuração rotativa para poço profundo em camadas de solos sedimentares, diâmetro de 8.1/2" (215,90 mm)</v>
          </cell>
          <cell r="D117" t="str">
            <v>m</v>
          </cell>
          <cell r="E117">
            <v>347.54</v>
          </cell>
          <cell r="F117">
            <v>0</v>
          </cell>
          <cell r="G117">
            <v>347.54</v>
          </cell>
        </row>
        <row r="118">
          <cell r="A118" t="str">
            <v>01.28.050</v>
          </cell>
          <cell r="B118">
            <v>0</v>
          </cell>
          <cell r="C118" t="str">
            <v>Perfuração rotativa para poço profundo em aluvião, arenito, ou solos sedimentados em geral, diâmetro de 10" (250 mm)</v>
          </cell>
          <cell r="D118" t="str">
            <v>m</v>
          </cell>
          <cell r="E118">
            <v>381.23</v>
          </cell>
          <cell r="F118">
            <v>0</v>
          </cell>
          <cell r="G118">
            <v>381.23</v>
          </cell>
        </row>
        <row r="119">
          <cell r="A119" t="str">
            <v>01.28.060</v>
          </cell>
          <cell r="B119">
            <v>0</v>
          </cell>
          <cell r="C119" t="str">
            <v>Perfuração rotativa para poço profundo em aluvião, arenito, ou solos sedimentados em geral, diâmetro de 12" (300 mm)</v>
          </cell>
          <cell r="D119" t="str">
            <v>m</v>
          </cell>
          <cell r="E119">
            <v>474.73</v>
          </cell>
          <cell r="F119">
            <v>0</v>
          </cell>
          <cell r="G119">
            <v>474.73</v>
          </cell>
        </row>
        <row r="120">
          <cell r="A120" t="str">
            <v>01.28.070</v>
          </cell>
          <cell r="B120">
            <v>0</v>
          </cell>
          <cell r="C120" t="str">
            <v>Perfuração rotativa para poço profundo em aluvião, arenito, ou solos sedimentados em geral, diâmetro de 14" (350 mm)</v>
          </cell>
          <cell r="D120" t="str">
            <v>m</v>
          </cell>
          <cell r="E120">
            <v>592.66</v>
          </cell>
          <cell r="F120">
            <v>0</v>
          </cell>
          <cell r="G120">
            <v>592.66</v>
          </cell>
        </row>
        <row r="121">
          <cell r="A121" t="str">
            <v>01.28.080</v>
          </cell>
          <cell r="B121">
            <v>0</v>
          </cell>
          <cell r="C121" t="str">
            <v>Perfuração rotativa para poço profundo em aluvião, arenito, ou solos sedimentados em geral, diâmetro de 16" (400 mm)</v>
          </cell>
          <cell r="D121" t="str">
            <v>m</v>
          </cell>
          <cell r="E121">
            <v>697.17</v>
          </cell>
          <cell r="F121">
            <v>0</v>
          </cell>
          <cell r="G121">
            <v>697.17</v>
          </cell>
        </row>
        <row r="122">
          <cell r="A122" t="str">
            <v>01.28.090</v>
          </cell>
          <cell r="B122">
            <v>0</v>
          </cell>
          <cell r="C122" t="str">
            <v>Perfuração rotativa para poço profundo em aluvião, arenito, ou solos sedimentados em geral, diâmetro de 18" (450 mm)</v>
          </cell>
          <cell r="D122" t="str">
            <v>m</v>
          </cell>
          <cell r="E122">
            <v>805.83</v>
          </cell>
          <cell r="F122">
            <v>0</v>
          </cell>
          <cell r="G122">
            <v>805.83</v>
          </cell>
        </row>
        <row r="123">
          <cell r="A123" t="str">
            <v>01.28.100</v>
          </cell>
          <cell r="B123">
            <v>0</v>
          </cell>
          <cell r="C123" t="str">
            <v>Perfuração rotativa para poço profundo em aluvião, arenito, ou solos sedimentados em geral, diâmetro de 20" (500 mm)</v>
          </cell>
          <cell r="D123" t="str">
            <v>m</v>
          </cell>
          <cell r="E123">
            <v>938.97</v>
          </cell>
          <cell r="F123">
            <v>0</v>
          </cell>
          <cell r="G123">
            <v>938.97</v>
          </cell>
        </row>
        <row r="124">
          <cell r="A124" t="str">
            <v>01.28.110</v>
          </cell>
          <cell r="B124">
            <v>0</v>
          </cell>
          <cell r="C124" t="str">
            <v>Perfuração rotativa para poço profundo em aluvião, arenito, ou solos sedimentados em geral, diâmetro de 22" (550 mm)</v>
          </cell>
          <cell r="D124" t="str">
            <v>m</v>
          </cell>
          <cell r="E124">
            <v>1154.98</v>
          </cell>
          <cell r="F124">
            <v>0</v>
          </cell>
          <cell r="G124">
            <v>1154.98</v>
          </cell>
        </row>
        <row r="125">
          <cell r="A125" t="str">
            <v>01.28.120</v>
          </cell>
          <cell r="B125">
            <v>0</v>
          </cell>
          <cell r="C125" t="str">
            <v>Perfuração rotativa para poço profundo em aluvião, arenito, ou solos sedimentados em geral, diâmetro de 26" (650 mm)</v>
          </cell>
          <cell r="D125" t="str">
            <v>m</v>
          </cell>
          <cell r="E125">
            <v>1593.43</v>
          </cell>
          <cell r="F125">
            <v>0</v>
          </cell>
          <cell r="G125">
            <v>1593.43</v>
          </cell>
        </row>
        <row r="126">
          <cell r="A126" t="str">
            <v>01.28.130</v>
          </cell>
          <cell r="B126">
            <v>0</v>
          </cell>
          <cell r="C126" t="str">
            <v>Perfuração rotativa para poço profundo em solos e/ou rocha metassedimentar alterada em geral, diâmetro de 20" (508 mm)</v>
          </cell>
          <cell r="D126" t="str">
            <v>m</v>
          </cell>
          <cell r="E126">
            <v>860.73</v>
          </cell>
          <cell r="F126">
            <v>0</v>
          </cell>
          <cell r="G126">
            <v>860.73</v>
          </cell>
        </row>
        <row r="127">
          <cell r="A127" t="str">
            <v>01.28.140</v>
          </cell>
          <cell r="B127">
            <v>0</v>
          </cell>
          <cell r="C127" t="str">
            <v>Perfuração roto-pneumática para poço profundo em rocha metassedimentar em geral, diâmetro de 12.1/4" (311,15 mm)</v>
          </cell>
          <cell r="D127" t="str">
            <v>m</v>
          </cell>
          <cell r="E127">
            <v>877.31</v>
          </cell>
          <cell r="F127">
            <v>0</v>
          </cell>
          <cell r="G127">
            <v>877.31</v>
          </cell>
        </row>
        <row r="128">
          <cell r="A128" t="str">
            <v>01.28.150</v>
          </cell>
          <cell r="B128">
            <v>0</v>
          </cell>
          <cell r="C128" t="str">
            <v>Perfuração rotativa para poço profundo em rocha sã (basalto), diâmetro de 14" (350 mm)</v>
          </cell>
          <cell r="D128" t="str">
            <v>m</v>
          </cell>
          <cell r="E128">
            <v>2858.18</v>
          </cell>
          <cell r="F128">
            <v>0</v>
          </cell>
          <cell r="G128">
            <v>2858.18</v>
          </cell>
        </row>
        <row r="129">
          <cell r="A129" t="str">
            <v>01.28.160</v>
          </cell>
          <cell r="B129">
            <v>0</v>
          </cell>
          <cell r="C129" t="str">
            <v>Perfuração rotativa para poço profundo em rocha alterada (basalto alterado), diâmetro de 8" (200 mm)</v>
          </cell>
          <cell r="D129" t="str">
            <v>m</v>
          </cell>
          <cell r="E129">
            <v>321.06</v>
          </cell>
          <cell r="F129">
            <v>0</v>
          </cell>
          <cell r="G129">
            <v>321.06</v>
          </cell>
        </row>
        <row r="130">
          <cell r="A130" t="str">
            <v>01.28.170</v>
          </cell>
          <cell r="B130">
            <v>0</v>
          </cell>
          <cell r="C130" t="str">
            <v>Perfuração rotativa para poço profundo em rocha alterada (basalto alterado), diâmetro de 10" (250 mm)</v>
          </cell>
          <cell r="D130" t="str">
            <v>m</v>
          </cell>
          <cell r="E130">
            <v>448.36</v>
          </cell>
          <cell r="F130">
            <v>0</v>
          </cell>
          <cell r="G130">
            <v>448.36</v>
          </cell>
        </row>
        <row r="131">
          <cell r="A131" t="str">
            <v>01.28.180</v>
          </cell>
          <cell r="B131">
            <v>0</v>
          </cell>
          <cell r="C131" t="str">
            <v>Perfuração rotativa para poço profundo em rocha alterada (basalto alterado), diâmetro de 12" (300 mm)</v>
          </cell>
          <cell r="D131" t="str">
            <v>m</v>
          </cell>
          <cell r="E131">
            <v>608.59</v>
          </cell>
          <cell r="F131">
            <v>0</v>
          </cell>
          <cell r="G131">
            <v>608.59</v>
          </cell>
        </row>
        <row r="132">
          <cell r="A132" t="str">
            <v>01.28.190</v>
          </cell>
          <cell r="B132">
            <v>0</v>
          </cell>
          <cell r="C132" t="str">
            <v>Perfuração roto-pneumática para poço profundo em rocha sã (basalto), diâmetro de 6" (150 mm)</v>
          </cell>
          <cell r="D132" t="str">
            <v>m</v>
          </cell>
          <cell r="E132">
            <v>264.27</v>
          </cell>
          <cell r="F132">
            <v>0</v>
          </cell>
          <cell r="G132">
            <v>264.27</v>
          </cell>
        </row>
        <row r="133">
          <cell r="A133" t="str">
            <v>01.28.200</v>
          </cell>
          <cell r="B133">
            <v>0</v>
          </cell>
          <cell r="C133" t="str">
            <v>Perfuração roto-pneumática para poço profundo em rocha sã (basalto), diâmetro de 8" (200 mm)</v>
          </cell>
          <cell r="D133" t="str">
            <v>m</v>
          </cell>
          <cell r="E133">
            <v>398.32</v>
          </cell>
          <cell r="F133">
            <v>0</v>
          </cell>
          <cell r="G133">
            <v>398.32</v>
          </cell>
        </row>
        <row r="134">
          <cell r="A134" t="str">
            <v>01.28.210</v>
          </cell>
          <cell r="B134">
            <v>0</v>
          </cell>
          <cell r="C134" t="str">
            <v>Perfuração roto-pneumática para poço profundo em rocha sã (basalto), diâmetro de 10" (250 mm)</v>
          </cell>
          <cell r="D134" t="str">
            <v>m</v>
          </cell>
          <cell r="E134">
            <v>593.95000000000005</v>
          </cell>
          <cell r="F134">
            <v>0</v>
          </cell>
          <cell r="G134">
            <v>593.95000000000005</v>
          </cell>
        </row>
        <row r="135">
          <cell r="A135" t="str">
            <v>01.28.220</v>
          </cell>
          <cell r="B135">
            <v>0</v>
          </cell>
          <cell r="C135" t="str">
            <v>Perfuração roto-pneumática para poço profundo em rocha sã (basalto), diâmetro de 12" (300 mm)</v>
          </cell>
          <cell r="D135" t="str">
            <v>m</v>
          </cell>
          <cell r="E135">
            <v>1459.08</v>
          </cell>
          <cell r="F135">
            <v>0</v>
          </cell>
          <cell r="G135">
            <v>1459.08</v>
          </cell>
        </row>
        <row r="136">
          <cell r="A136" t="str">
            <v>01.28.230</v>
          </cell>
          <cell r="B136">
            <v>0</v>
          </cell>
          <cell r="C136" t="str">
            <v>Perfuração roto-pneumática para poço profundo em rocha sã (basalto), diâmetro de 14" (350 mm)</v>
          </cell>
          <cell r="D136" t="str">
            <v>m</v>
          </cell>
          <cell r="E136">
            <v>1922.67</v>
          </cell>
          <cell r="F136">
            <v>0</v>
          </cell>
          <cell r="G136">
            <v>1922.67</v>
          </cell>
        </row>
        <row r="137">
          <cell r="A137" t="str">
            <v>01.28.240</v>
          </cell>
          <cell r="B137">
            <v>0</v>
          </cell>
          <cell r="C137" t="str">
            <v>Perfuração roto-pneumática para poço profundo em rocha sã (basalto), diâmetro de 18" (450 mm)</v>
          </cell>
          <cell r="D137" t="str">
            <v>m</v>
          </cell>
          <cell r="E137">
            <v>2569.85</v>
          </cell>
          <cell r="F137">
            <v>0</v>
          </cell>
          <cell r="G137">
            <v>2569.85</v>
          </cell>
        </row>
        <row r="138">
          <cell r="A138" t="str">
            <v>01.28.250</v>
          </cell>
          <cell r="B138">
            <v>0</v>
          </cell>
          <cell r="C138" t="str">
            <v>Revestimento interno de poço profundo tubo liso em aço galvanizado, diâmetro de 6" (152,40 mm) - união solda</v>
          </cell>
          <cell r="D138" t="str">
            <v>m</v>
          </cell>
          <cell r="E138">
            <v>382.99</v>
          </cell>
          <cell r="F138">
            <v>0</v>
          </cell>
          <cell r="G138">
            <v>382.99</v>
          </cell>
        </row>
        <row r="139">
          <cell r="A139" t="str">
            <v>01.28.260</v>
          </cell>
          <cell r="B139">
            <v>0</v>
          </cell>
          <cell r="C139" t="str">
            <v>Revestimento interno de poço profundo tubo PVC geomecânico nervurado standard, diâmetro 6" (150 mm)</v>
          </cell>
          <cell r="D139" t="str">
            <v>m</v>
          </cell>
          <cell r="E139">
            <v>294.97000000000003</v>
          </cell>
          <cell r="F139">
            <v>0</v>
          </cell>
          <cell r="G139">
            <v>294.97000000000003</v>
          </cell>
        </row>
        <row r="140">
          <cell r="A140" t="str">
            <v>01.28.270</v>
          </cell>
          <cell r="B140">
            <v>0</v>
          </cell>
          <cell r="C140" t="str">
            <v>Revestimento interno de poço profundo tubo PVC geomecânico nervurado tipo reforçado, diâmetro 8" (200 mm)</v>
          </cell>
          <cell r="D140" t="str">
            <v>m</v>
          </cell>
          <cell r="E140">
            <v>575.67999999999995</v>
          </cell>
          <cell r="F140">
            <v>0</v>
          </cell>
          <cell r="G140">
            <v>575.67999999999995</v>
          </cell>
        </row>
        <row r="141">
          <cell r="A141" t="str">
            <v>01.28.280</v>
          </cell>
          <cell r="B141">
            <v>0</v>
          </cell>
          <cell r="C141" t="str">
            <v>Revestimento interno de poço profundo tubo de aço preto, diâmetro 6" (152,40mm)</v>
          </cell>
          <cell r="D141" t="str">
            <v>m</v>
          </cell>
          <cell r="E141">
            <v>300.35000000000002</v>
          </cell>
          <cell r="F141">
            <v>0</v>
          </cell>
          <cell r="G141">
            <v>300.35000000000002</v>
          </cell>
        </row>
        <row r="142">
          <cell r="A142" t="str">
            <v>01.28.290</v>
          </cell>
          <cell r="B142">
            <v>0</v>
          </cell>
          <cell r="C142" t="str">
            <v>Revestimento interno de poço profundo tubo preto DIN 2440, diâmetro 6" (150 mm)</v>
          </cell>
          <cell r="D142" t="str">
            <v>m</v>
          </cell>
          <cell r="E142">
            <v>319.25</v>
          </cell>
          <cell r="F142">
            <v>0</v>
          </cell>
          <cell r="G142">
            <v>319.25</v>
          </cell>
        </row>
        <row r="143">
          <cell r="A143" t="str">
            <v>01.28.300</v>
          </cell>
          <cell r="B143">
            <v>0</v>
          </cell>
          <cell r="C143" t="str">
            <v>Revestimento interno de poço profundo tubo preto DIN 2440, diâmetro 8" (200 mm)</v>
          </cell>
          <cell r="D143" t="str">
            <v>m</v>
          </cell>
          <cell r="E143">
            <v>512.19000000000005</v>
          </cell>
          <cell r="F143">
            <v>0</v>
          </cell>
          <cell r="G143">
            <v>512.19000000000005</v>
          </cell>
        </row>
        <row r="144">
          <cell r="A144" t="str">
            <v>01.28.310</v>
          </cell>
          <cell r="B144">
            <v>0</v>
          </cell>
          <cell r="C144" t="str">
            <v>Revestimento interno de poço profundo tubo aço preto liso calandrado, diâmetro 16" (406,40 mm)</v>
          </cell>
          <cell r="D144" t="str">
            <v>m</v>
          </cell>
          <cell r="E144">
            <v>868.83</v>
          </cell>
          <cell r="F144">
            <v>0</v>
          </cell>
          <cell r="G144">
            <v>868.83</v>
          </cell>
        </row>
        <row r="145">
          <cell r="A145" t="str">
            <v>01.28.320</v>
          </cell>
          <cell r="B145">
            <v>0</v>
          </cell>
          <cell r="C145" t="str">
            <v>Revestimento interno de poço profundo tubo aço schedule 40, diâmetro 6" (150 mm)</v>
          </cell>
          <cell r="D145" t="str">
            <v>m</v>
          </cell>
          <cell r="E145">
            <v>588.16999999999996</v>
          </cell>
          <cell r="F145">
            <v>0</v>
          </cell>
          <cell r="G145">
            <v>588.16999999999996</v>
          </cell>
        </row>
        <row r="146">
          <cell r="A146" t="str">
            <v>01.28.330</v>
          </cell>
          <cell r="B146">
            <v>0</v>
          </cell>
          <cell r="C146" t="str">
            <v>Revestimento interno de poço profundo tubo aço schedule 40, diâmetro 10" (250 mm)</v>
          </cell>
          <cell r="D146" t="str">
            <v>m</v>
          </cell>
          <cell r="E146">
            <v>1817.48</v>
          </cell>
          <cell r="F146">
            <v>0</v>
          </cell>
          <cell r="G146">
            <v>1817.48</v>
          </cell>
        </row>
        <row r="147">
          <cell r="A147" t="str">
            <v>01.28.340</v>
          </cell>
          <cell r="B147">
            <v>0</v>
          </cell>
          <cell r="C147" t="str">
            <v>Revestimento interno de poço profundo tubo aço schedule 40, diâmetro 14" (355,60 mm)</v>
          </cell>
          <cell r="D147" t="str">
            <v>m</v>
          </cell>
          <cell r="E147">
            <v>1766.98</v>
          </cell>
          <cell r="F147">
            <v>0</v>
          </cell>
          <cell r="G147">
            <v>1766.98</v>
          </cell>
        </row>
        <row r="148">
          <cell r="A148" t="str">
            <v>01.28.350</v>
          </cell>
          <cell r="B148">
            <v>0</v>
          </cell>
          <cell r="C148" t="str">
            <v>Revestimento da boca de poço profundo tubo chapa 3/16", diâmetro 12"</v>
          </cell>
          <cell r="D148" t="str">
            <v>m</v>
          </cell>
          <cell r="E148">
            <v>680.22</v>
          </cell>
          <cell r="F148">
            <v>0</v>
          </cell>
          <cell r="G148">
            <v>680.22</v>
          </cell>
        </row>
        <row r="149">
          <cell r="A149" t="str">
            <v>01.28.360</v>
          </cell>
          <cell r="B149">
            <v>0</v>
          </cell>
          <cell r="C149" t="str">
            <v>Revestimento da boca de poço profundo tubo chapa 3/16", diâmetro 14"</v>
          </cell>
          <cell r="D149" t="str">
            <v>m</v>
          </cell>
          <cell r="E149">
            <v>793.65</v>
          </cell>
          <cell r="F149">
            <v>0</v>
          </cell>
          <cell r="G149">
            <v>793.65</v>
          </cell>
        </row>
        <row r="150">
          <cell r="A150" t="str">
            <v>01.28.370</v>
          </cell>
          <cell r="B150">
            <v>0</v>
          </cell>
          <cell r="C150" t="str">
            <v>Revestimento da boca de poço profundo tubo chapa 3/16", diâmetro 16"</v>
          </cell>
          <cell r="D150" t="str">
            <v>m</v>
          </cell>
          <cell r="E150">
            <v>932.68</v>
          </cell>
          <cell r="F150">
            <v>0</v>
          </cell>
          <cell r="G150">
            <v>932.68</v>
          </cell>
        </row>
        <row r="151">
          <cell r="A151" t="str">
            <v>01.28.380</v>
          </cell>
          <cell r="B151">
            <v>0</v>
          </cell>
          <cell r="C151" t="str">
            <v>Revestimento da boca de poço profundo tubo chapa 3/16", diâmetro 20"</v>
          </cell>
          <cell r="D151" t="str">
            <v>m</v>
          </cell>
          <cell r="E151">
            <v>935.61</v>
          </cell>
          <cell r="F151">
            <v>0</v>
          </cell>
          <cell r="G151">
            <v>935.61</v>
          </cell>
        </row>
        <row r="152">
          <cell r="A152" t="str">
            <v>01.28.390</v>
          </cell>
          <cell r="B152">
            <v>0</v>
          </cell>
          <cell r="C152" t="str">
            <v>Filtro PVC geomecânico nervurado tipo standard para poço profundo, diâmetro 6" (150 mm)</v>
          </cell>
          <cell r="D152" t="str">
            <v>m</v>
          </cell>
          <cell r="E152">
            <v>368.36</v>
          </cell>
          <cell r="F152">
            <v>0</v>
          </cell>
          <cell r="G152">
            <v>368.36</v>
          </cell>
        </row>
        <row r="153">
          <cell r="A153" t="str">
            <v>01.28.400</v>
          </cell>
          <cell r="B153">
            <v>0</v>
          </cell>
          <cell r="C153" t="str">
            <v>Filtro PVC geomecânico nervurado tipo reforçado para poço profundo, diâmetro 8" (200 mm)</v>
          </cell>
          <cell r="D153" t="str">
            <v>m</v>
          </cell>
          <cell r="E153">
            <v>703.41</v>
          </cell>
          <cell r="F153">
            <v>0</v>
          </cell>
          <cell r="G153">
            <v>703.41</v>
          </cell>
        </row>
        <row r="154">
          <cell r="A154" t="str">
            <v>01.28.410</v>
          </cell>
          <cell r="B154">
            <v>0</v>
          </cell>
          <cell r="C154" t="str">
            <v>Filtro espiralado em aço galvanizado simples (standard) para poço profundo, diâmetro 6" (152,40 mm)</v>
          </cell>
          <cell r="D154" t="str">
            <v>m</v>
          </cell>
          <cell r="E154">
            <v>645.12</v>
          </cell>
          <cell r="F154">
            <v>0</v>
          </cell>
          <cell r="G154">
            <v>645.12</v>
          </cell>
        </row>
        <row r="155">
          <cell r="A155" t="str">
            <v>01.28.420</v>
          </cell>
          <cell r="B155">
            <v>0</v>
          </cell>
          <cell r="C155" t="str">
            <v>Filtro espiralado em aço galvanizado tipo reforçado para poço profundo, diâmetro de 6" (152,40 mm)</v>
          </cell>
          <cell r="D155" t="str">
            <v>m</v>
          </cell>
          <cell r="E155">
            <v>753.71</v>
          </cell>
          <cell r="F155">
            <v>0</v>
          </cell>
          <cell r="G155">
            <v>753.71</v>
          </cell>
        </row>
        <row r="156">
          <cell r="A156" t="str">
            <v>01.28.430</v>
          </cell>
          <cell r="B156">
            <v>0</v>
          </cell>
          <cell r="C156" t="str">
            <v>Filtro espiralado em aço inoxidável tipo reforçado para poço profundo, diâmetro de 6" (152,40 mm)</v>
          </cell>
          <cell r="D156" t="str">
            <v>m</v>
          </cell>
          <cell r="E156">
            <v>1629.55</v>
          </cell>
          <cell r="F156">
            <v>0</v>
          </cell>
          <cell r="G156">
            <v>1629.55</v>
          </cell>
        </row>
        <row r="157">
          <cell r="A157" t="str">
            <v>01.28.440</v>
          </cell>
          <cell r="B157">
            <v>0</v>
          </cell>
          <cell r="C157" t="str">
            <v>Filtro galvanizado tipo NOLD para poço profundo, diâmetro 6" (150 mm)</v>
          </cell>
          <cell r="D157" t="str">
            <v>m</v>
          </cell>
          <cell r="E157">
            <v>552.29999999999995</v>
          </cell>
          <cell r="F157">
            <v>0</v>
          </cell>
          <cell r="G157">
            <v>552.29999999999995</v>
          </cell>
        </row>
        <row r="158">
          <cell r="A158" t="str">
            <v>01.28.450</v>
          </cell>
          <cell r="B158">
            <v>0</v>
          </cell>
          <cell r="C158" t="str">
            <v>Pré-filtro tipo pérola para poço profundo</v>
          </cell>
          <cell r="D158" t="str">
            <v>m³</v>
          </cell>
          <cell r="E158">
            <v>1617.26</v>
          </cell>
          <cell r="F158">
            <v>0</v>
          </cell>
          <cell r="G158">
            <v>1617.26</v>
          </cell>
        </row>
        <row r="159">
          <cell r="A159" t="str">
            <v>01.28.460</v>
          </cell>
          <cell r="B159">
            <v>0</v>
          </cell>
          <cell r="C159" t="str">
            <v>Pré-filtro tipo Jacareí para poço profundo</v>
          </cell>
          <cell r="D159" t="str">
            <v>m³</v>
          </cell>
          <cell r="E159">
            <v>1358.93</v>
          </cell>
          <cell r="F159">
            <v>0</v>
          </cell>
          <cell r="G159">
            <v>1358.93</v>
          </cell>
        </row>
        <row r="160">
          <cell r="A160" t="str">
            <v>01.28.470</v>
          </cell>
          <cell r="B160">
            <v>0</v>
          </cell>
          <cell r="C160" t="str">
            <v>Perfilagem ótica (filmagem / endoscopia) para poço profundo</v>
          </cell>
          <cell r="D160" t="str">
            <v>m</v>
          </cell>
          <cell r="E160">
            <v>61.75</v>
          </cell>
          <cell r="F160">
            <v>0</v>
          </cell>
          <cell r="G160">
            <v>61.75</v>
          </cell>
        </row>
        <row r="161">
          <cell r="A161" t="str">
            <v>01.28.480</v>
          </cell>
          <cell r="B161">
            <v>0</v>
          </cell>
          <cell r="C161" t="str">
            <v>Perfilagem elétrica de poço profundo</v>
          </cell>
          <cell r="D161" t="str">
            <v>m</v>
          </cell>
          <cell r="E161">
            <v>121.01</v>
          </cell>
          <cell r="F161">
            <v>0</v>
          </cell>
          <cell r="G161">
            <v>121.01</v>
          </cell>
        </row>
        <row r="162">
          <cell r="A162" t="str">
            <v>01.28.490</v>
          </cell>
          <cell r="B162">
            <v>0</v>
          </cell>
          <cell r="C162" t="str">
            <v>Taxa de mobilização e desmobilização de equipamentos para execução de bombeamento, limpeza, desenvolvimento e teste de vazão</v>
          </cell>
          <cell r="D162" t="str">
            <v>tx</v>
          </cell>
          <cell r="E162">
            <v>2868.31</v>
          </cell>
          <cell r="F162">
            <v>0</v>
          </cell>
          <cell r="G162">
            <v>2868.31</v>
          </cell>
        </row>
        <row r="163">
          <cell r="A163" t="str">
            <v>01.28.500</v>
          </cell>
          <cell r="B163">
            <v>0</v>
          </cell>
          <cell r="C163" t="str">
            <v>Limpeza e desenvolvimento do poço profundo</v>
          </cell>
          <cell r="D163" t="str">
            <v>h</v>
          </cell>
          <cell r="E163">
            <v>257.41000000000003</v>
          </cell>
          <cell r="F163">
            <v>0</v>
          </cell>
          <cell r="G163">
            <v>257.41000000000003</v>
          </cell>
        </row>
        <row r="164">
          <cell r="A164" t="str">
            <v>01.28.510</v>
          </cell>
          <cell r="B164">
            <v>0</v>
          </cell>
          <cell r="C164" t="str">
            <v>Ensaio de vazão (bombeamento) para poço profundo, com bomba submersa</v>
          </cell>
          <cell r="D164" t="str">
            <v>h</v>
          </cell>
          <cell r="E164">
            <v>219.45</v>
          </cell>
          <cell r="F164">
            <v>0</v>
          </cell>
          <cell r="G164">
            <v>219.45</v>
          </cell>
        </row>
        <row r="165">
          <cell r="A165" t="str">
            <v>01.28.520</v>
          </cell>
          <cell r="B165">
            <v>0</v>
          </cell>
          <cell r="C165" t="str">
            <v>Ensaio de vazão escalonado para poço profundo</v>
          </cell>
          <cell r="D165" t="str">
            <v>h</v>
          </cell>
          <cell r="E165">
            <v>293.43</v>
          </cell>
          <cell r="F165">
            <v>0</v>
          </cell>
          <cell r="G165">
            <v>293.43</v>
          </cell>
        </row>
        <row r="166">
          <cell r="A166" t="str">
            <v>01.28.530</v>
          </cell>
          <cell r="B166">
            <v>0</v>
          </cell>
          <cell r="C166" t="str">
            <v>Ensaio de recuperação de nível para poço profundo</v>
          </cell>
          <cell r="D166" t="str">
            <v>h</v>
          </cell>
          <cell r="E166">
            <v>293.43</v>
          </cell>
          <cell r="F166">
            <v>0</v>
          </cell>
          <cell r="G166">
            <v>293.43</v>
          </cell>
        </row>
        <row r="167">
          <cell r="A167" t="str">
            <v>01.28.540</v>
          </cell>
          <cell r="B167">
            <v>0</v>
          </cell>
          <cell r="C167" t="str">
            <v>Desinfecção de poço profundo</v>
          </cell>
          <cell r="D167" t="str">
            <v>un</v>
          </cell>
          <cell r="E167">
            <v>1292.1300000000001</v>
          </cell>
          <cell r="F167">
            <v>0</v>
          </cell>
          <cell r="G167">
            <v>1292.1300000000001</v>
          </cell>
        </row>
        <row r="168">
          <cell r="A168" t="str">
            <v>01.28.550</v>
          </cell>
          <cell r="B168">
            <v>0</v>
          </cell>
          <cell r="C168" t="str">
            <v>Análise físico-química e bacteriológica da água para poço profundo</v>
          </cell>
          <cell r="D168" t="str">
            <v>cj</v>
          </cell>
          <cell r="E168">
            <v>2627.71</v>
          </cell>
          <cell r="F168">
            <v>0</v>
          </cell>
          <cell r="G168">
            <v>2627.71</v>
          </cell>
        </row>
        <row r="169">
          <cell r="A169" t="str">
            <v>01.28.560</v>
          </cell>
          <cell r="B169">
            <v>0</v>
          </cell>
          <cell r="C169" t="str">
            <v>Centralizador de coluna para poço profundo, diâmetro de 4" ou 6"</v>
          </cell>
          <cell r="D169" t="str">
            <v>un</v>
          </cell>
          <cell r="E169">
            <v>272.62</v>
          </cell>
          <cell r="F169">
            <v>0</v>
          </cell>
          <cell r="G169">
            <v>272.62</v>
          </cell>
        </row>
        <row r="170">
          <cell r="A170" t="str">
            <v>01.28.570</v>
          </cell>
          <cell r="B170">
            <v>0</v>
          </cell>
          <cell r="C170" t="str">
            <v>Cimentação de boca do poço profundo, entre perfuração de maior diâmetro (cimentação do espaço anular)</v>
          </cell>
          <cell r="D170" t="str">
            <v>m³</v>
          </cell>
          <cell r="E170">
            <v>1421.05</v>
          </cell>
          <cell r="F170">
            <v>0</v>
          </cell>
          <cell r="G170">
            <v>1421.05</v>
          </cell>
        </row>
        <row r="171">
          <cell r="A171" t="str">
            <v>01.28.580</v>
          </cell>
          <cell r="B171">
            <v>0</v>
          </cell>
          <cell r="C171" t="str">
            <v>Laje de proteção em concreto armado para poço profundo (área mínimo de 3,00 m²)</v>
          </cell>
          <cell r="D171" t="str">
            <v>un</v>
          </cell>
          <cell r="E171">
            <v>584.57000000000005</v>
          </cell>
          <cell r="F171">
            <v>375.9</v>
          </cell>
          <cell r="G171">
            <v>960.47</v>
          </cell>
        </row>
        <row r="172">
          <cell r="A172" t="str">
            <v>01.28.590</v>
          </cell>
          <cell r="B172">
            <v>0</v>
          </cell>
          <cell r="C172" t="str">
            <v>Lacre do poço profundo (tampa)</v>
          </cell>
          <cell r="D172" t="str">
            <v>un</v>
          </cell>
          <cell r="E172">
            <v>733.33</v>
          </cell>
          <cell r="F172">
            <v>0</v>
          </cell>
          <cell r="G172">
            <v>733.33</v>
          </cell>
        </row>
        <row r="173">
          <cell r="A173" t="str">
            <v>01.28.600</v>
          </cell>
          <cell r="B173">
            <v>0</v>
          </cell>
          <cell r="C173" t="str">
            <v>Licença de perfuração para poço profundo</v>
          </cell>
          <cell r="D173" t="str">
            <v>un</v>
          </cell>
          <cell r="E173">
            <v>5667.08</v>
          </cell>
          <cell r="F173">
            <v>0</v>
          </cell>
          <cell r="G173">
            <v>5667.08</v>
          </cell>
        </row>
        <row r="174">
          <cell r="A174" t="str">
            <v>01.28.610</v>
          </cell>
          <cell r="B174">
            <v>0</v>
          </cell>
          <cell r="C174" t="str">
            <v>Outorga de direito de uso para poço profundo</v>
          </cell>
          <cell r="D174" t="str">
            <v>un</v>
          </cell>
          <cell r="E174">
            <v>3661.3</v>
          </cell>
          <cell r="F174">
            <v>0</v>
          </cell>
          <cell r="G174">
            <v>3661.3</v>
          </cell>
        </row>
        <row r="175">
          <cell r="A175" t="str">
            <v>01.28.620</v>
          </cell>
          <cell r="B175">
            <v>0</v>
          </cell>
          <cell r="C175" t="str">
            <v>Parecer técnico junto a CETESB</v>
          </cell>
          <cell r="D175" t="str">
            <v>un</v>
          </cell>
          <cell r="E175">
            <v>4218.17</v>
          </cell>
          <cell r="F175">
            <v>0</v>
          </cell>
          <cell r="G175">
            <v>4218.17</v>
          </cell>
        </row>
        <row r="176">
          <cell r="A176" t="str">
            <v>02</v>
          </cell>
          <cell r="B176" t="str">
            <v>INÍCIO, APOIO E ADMINISTRAÇÃO DA OBRA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02.01</v>
          </cell>
          <cell r="B177" t="str">
            <v>Construção provisória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02.01.020</v>
          </cell>
          <cell r="B178">
            <v>0</v>
          </cell>
          <cell r="C178" t="str">
            <v>Construção provisória em madeira - fornecimento e montagem</v>
          </cell>
          <cell r="D178" t="str">
            <v>m²</v>
          </cell>
          <cell r="E178">
            <v>190.61</v>
          </cell>
          <cell r="F178">
            <v>86</v>
          </cell>
          <cell r="G178">
            <v>276.61</v>
          </cell>
        </row>
        <row r="179">
          <cell r="A179" t="str">
            <v>02.01.170</v>
          </cell>
          <cell r="B179">
            <v>0</v>
          </cell>
          <cell r="C179" t="str">
            <v>Sanitário/vestiário provisório em alvenaria</v>
          </cell>
          <cell r="D179" t="str">
            <v>m²</v>
          </cell>
          <cell r="E179">
            <v>329.68</v>
          </cell>
          <cell r="F179">
            <v>231.48</v>
          </cell>
          <cell r="G179">
            <v>561.16</v>
          </cell>
        </row>
        <row r="180">
          <cell r="A180" t="str">
            <v>02.01.180</v>
          </cell>
          <cell r="B180">
            <v>0</v>
          </cell>
          <cell r="C180" t="str">
            <v>Banheiro químico, modelo Standard, com manutenção conforme exigências da CETESB</v>
          </cell>
          <cell r="D180" t="str">
            <v>unxmês</v>
          </cell>
          <cell r="E180">
            <v>479.17</v>
          </cell>
          <cell r="F180">
            <v>0</v>
          </cell>
          <cell r="G180">
            <v>479.17</v>
          </cell>
        </row>
        <row r="181">
          <cell r="A181" t="str">
            <v>02.01.200</v>
          </cell>
          <cell r="B181">
            <v>0</v>
          </cell>
          <cell r="C181" t="str">
            <v>Desmobilização de construção provisória</v>
          </cell>
          <cell r="D181" t="str">
            <v>m²</v>
          </cell>
          <cell r="E181">
            <v>8.7100000000000009</v>
          </cell>
          <cell r="F181">
            <v>5.15</v>
          </cell>
          <cell r="G181">
            <v>13.86</v>
          </cell>
        </row>
        <row r="182">
          <cell r="A182" t="str">
            <v>02.02</v>
          </cell>
          <cell r="B182" t="str">
            <v>Container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02.02.120</v>
          </cell>
          <cell r="B183">
            <v>0</v>
          </cell>
          <cell r="C183" t="str">
            <v>Locação de container tipo alojamento - área mínima de 13,80 m²</v>
          </cell>
          <cell r="D183" t="str">
            <v>unxmês</v>
          </cell>
          <cell r="E183">
            <v>532.16999999999996</v>
          </cell>
          <cell r="F183">
            <v>58.28</v>
          </cell>
          <cell r="G183">
            <v>590.45000000000005</v>
          </cell>
        </row>
        <row r="184">
          <cell r="A184" t="str">
            <v>02.02.130</v>
          </cell>
          <cell r="B184">
            <v>0</v>
          </cell>
          <cell r="C184" t="str">
            <v>Locação de container tipo escritório com 1 vaso sanitário, 1 lavatório e 1 ponto para chuveiro - área mínima de 13,80 m²</v>
          </cell>
          <cell r="D184" t="str">
            <v>unxmês</v>
          </cell>
          <cell r="E184">
            <v>642.32000000000005</v>
          </cell>
          <cell r="F184">
            <v>98.95</v>
          </cell>
          <cell r="G184">
            <v>741.27</v>
          </cell>
        </row>
        <row r="185">
          <cell r="A185" t="str">
            <v>02.02.140</v>
          </cell>
          <cell r="B185">
            <v>0</v>
          </cell>
          <cell r="C185" t="str">
            <v>Locação de container tipo sanitário com 2 vasos sanitários, 2 lavatórios, 2 mictórios e 4 pontos para chuveiro - área mínima de 13,80 m²</v>
          </cell>
          <cell r="D185" t="str">
            <v>unxmês</v>
          </cell>
          <cell r="E185">
            <v>715.32</v>
          </cell>
          <cell r="F185">
            <v>98.95</v>
          </cell>
          <cell r="G185">
            <v>814.27</v>
          </cell>
        </row>
        <row r="186">
          <cell r="A186" t="str">
            <v>02.02.150</v>
          </cell>
          <cell r="B186">
            <v>0</v>
          </cell>
          <cell r="C186" t="str">
            <v>Locação de container tipo deposito - área mínima de 13,80 m²</v>
          </cell>
          <cell r="D186" t="str">
            <v>unxmês</v>
          </cell>
          <cell r="E186">
            <v>464.82</v>
          </cell>
          <cell r="F186">
            <v>58.28</v>
          </cell>
          <cell r="G186">
            <v>523.1</v>
          </cell>
        </row>
        <row r="187">
          <cell r="A187" t="str">
            <v>02.02.160</v>
          </cell>
          <cell r="B187">
            <v>0</v>
          </cell>
          <cell r="C187" t="str">
            <v>Locação de container tipo guarita - área mínima de 4,60 m²</v>
          </cell>
          <cell r="D187" t="str">
            <v>unxmês</v>
          </cell>
          <cell r="E187">
            <v>372.38</v>
          </cell>
          <cell r="F187">
            <v>19.440000000000001</v>
          </cell>
          <cell r="G187">
            <v>391.82</v>
          </cell>
        </row>
        <row r="188">
          <cell r="A188" t="str">
            <v>02.03</v>
          </cell>
          <cell r="B188" t="str">
            <v>Tapume, vedação e proteções diversas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02.03.030</v>
          </cell>
          <cell r="B189">
            <v>0</v>
          </cell>
          <cell r="C189" t="str">
            <v>Proteção de superfícies em geral com plástico bolha</v>
          </cell>
          <cell r="D189" t="str">
            <v>m²</v>
          </cell>
          <cell r="E189">
            <v>0.4</v>
          </cell>
          <cell r="F189">
            <v>1.47</v>
          </cell>
          <cell r="G189">
            <v>1.87</v>
          </cell>
        </row>
        <row r="190">
          <cell r="A190" t="str">
            <v>02.03.060</v>
          </cell>
          <cell r="B190">
            <v>0</v>
          </cell>
          <cell r="C190" t="str">
            <v>Proteção de fachada com tela de nylon</v>
          </cell>
          <cell r="D190" t="str">
            <v>m²</v>
          </cell>
          <cell r="E190">
            <v>2.76</v>
          </cell>
          <cell r="F190">
            <v>14.12</v>
          </cell>
          <cell r="G190">
            <v>16.88</v>
          </cell>
        </row>
        <row r="191">
          <cell r="A191" t="str">
            <v>02.03.080</v>
          </cell>
          <cell r="B191">
            <v>0</v>
          </cell>
          <cell r="C191" t="str">
            <v>Fechamento provisório de vãos em chapa de madeira compensada</v>
          </cell>
          <cell r="D191" t="str">
            <v>m²</v>
          </cell>
          <cell r="E191">
            <v>7.33</v>
          </cell>
          <cell r="F191">
            <v>20.47</v>
          </cell>
          <cell r="G191">
            <v>27.8</v>
          </cell>
        </row>
        <row r="192">
          <cell r="A192" t="str">
            <v>02.03.090</v>
          </cell>
          <cell r="B192">
            <v>0</v>
          </cell>
          <cell r="C192" t="str">
            <v>Fechamento definitivo de vãos em chapa de madeira compensada</v>
          </cell>
          <cell r="D192" t="str">
            <v>m²</v>
          </cell>
          <cell r="E192">
            <v>15.31</v>
          </cell>
          <cell r="F192">
            <v>20.47</v>
          </cell>
          <cell r="G192">
            <v>35.78</v>
          </cell>
        </row>
        <row r="193">
          <cell r="A193" t="str">
            <v>02.03.110</v>
          </cell>
          <cell r="B193">
            <v>0</v>
          </cell>
          <cell r="C193" t="str">
            <v>Tapume móvel para fechamento de áreas</v>
          </cell>
          <cell r="D193" t="str">
            <v>m²</v>
          </cell>
          <cell r="E193">
            <v>21.72</v>
          </cell>
          <cell r="F193">
            <v>37.68</v>
          </cell>
          <cell r="G193">
            <v>59.4</v>
          </cell>
        </row>
        <row r="194">
          <cell r="A194" t="str">
            <v>02.03.120</v>
          </cell>
          <cell r="B194">
            <v>0</v>
          </cell>
          <cell r="C194" t="str">
            <v>Tapume fixo para fechamento de áreas, com portão</v>
          </cell>
          <cell r="D194" t="str">
            <v>m²</v>
          </cell>
          <cell r="E194">
            <v>21.72</v>
          </cell>
          <cell r="F194">
            <v>37.22</v>
          </cell>
          <cell r="G194">
            <v>58.94</v>
          </cell>
        </row>
        <row r="195">
          <cell r="A195" t="str">
            <v>02.03.200</v>
          </cell>
          <cell r="B195">
            <v>0</v>
          </cell>
          <cell r="C195" t="str">
            <v>Locação de quadros metálicos para plataforma de proteção, inclusive o madeiramento</v>
          </cell>
          <cell r="D195" t="str">
            <v>m²xmês</v>
          </cell>
          <cell r="E195">
            <v>17.489999999999998</v>
          </cell>
          <cell r="F195">
            <v>0.71</v>
          </cell>
          <cell r="G195">
            <v>18.2</v>
          </cell>
        </row>
        <row r="196">
          <cell r="A196" t="str">
            <v>02.03.240</v>
          </cell>
          <cell r="B196">
            <v>0</v>
          </cell>
          <cell r="C196" t="str">
            <v>Proteção de piso com tecido de aniagem e gesso</v>
          </cell>
          <cell r="D196" t="str">
            <v>m²</v>
          </cell>
          <cell r="E196">
            <v>7.41</v>
          </cell>
          <cell r="F196">
            <v>2.95</v>
          </cell>
          <cell r="G196">
            <v>10.36</v>
          </cell>
        </row>
        <row r="197">
          <cell r="A197" t="str">
            <v>02.03.250</v>
          </cell>
          <cell r="B197">
            <v>0</v>
          </cell>
          <cell r="C197" t="str">
            <v>Tapume fixo em painel OSB - espessura 8 mm</v>
          </cell>
          <cell r="D197" t="str">
            <v>m²</v>
          </cell>
          <cell r="E197">
            <v>30.24</v>
          </cell>
          <cell r="F197">
            <v>27.56</v>
          </cell>
          <cell r="G197">
            <v>57.8</v>
          </cell>
        </row>
        <row r="198">
          <cell r="A198" t="str">
            <v>02.03.260</v>
          </cell>
          <cell r="B198">
            <v>0</v>
          </cell>
          <cell r="C198" t="str">
            <v>Tapume fixo em painel OSB - espessura 10 mm</v>
          </cell>
          <cell r="D198" t="str">
            <v>m²</v>
          </cell>
          <cell r="E198">
            <v>33.049999999999997</v>
          </cell>
          <cell r="F198">
            <v>27.56</v>
          </cell>
          <cell r="G198">
            <v>60.61</v>
          </cell>
        </row>
        <row r="199">
          <cell r="A199" t="str">
            <v>02.03.270</v>
          </cell>
          <cell r="B199">
            <v>0</v>
          </cell>
          <cell r="C199" t="str">
            <v>Tapume fixo em painel OSB - espessura 12 mm</v>
          </cell>
          <cell r="D199" t="str">
            <v>m²</v>
          </cell>
          <cell r="E199">
            <v>36.520000000000003</v>
          </cell>
          <cell r="F199">
            <v>27.56</v>
          </cell>
          <cell r="G199">
            <v>64.08</v>
          </cell>
        </row>
        <row r="200">
          <cell r="A200" t="str">
            <v>02.03.500</v>
          </cell>
          <cell r="B200">
            <v>0</v>
          </cell>
          <cell r="C200" t="str">
            <v>Proteção em madeira e lona plástica para equipamentos mecânico ou informática, para obras de reforma</v>
          </cell>
          <cell r="D200" t="str">
            <v>m³</v>
          </cell>
          <cell r="E200">
            <v>26.1</v>
          </cell>
          <cell r="F200">
            <v>31.67</v>
          </cell>
          <cell r="G200">
            <v>57.77</v>
          </cell>
        </row>
        <row r="201">
          <cell r="A201" t="str">
            <v>02.05</v>
          </cell>
          <cell r="B201" t="str">
            <v>Andaime e balancim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02.05.060</v>
          </cell>
          <cell r="B202">
            <v>0</v>
          </cell>
          <cell r="C202" t="str">
            <v>Montagem e desmontagem de andaime torre metálica com altura até 10 m</v>
          </cell>
          <cell r="D202" t="str">
            <v>m</v>
          </cell>
          <cell r="E202">
            <v>0</v>
          </cell>
          <cell r="F202">
            <v>9.01</v>
          </cell>
          <cell r="G202">
            <v>9.01</v>
          </cell>
        </row>
        <row r="203">
          <cell r="A203" t="str">
            <v>02.05.080</v>
          </cell>
          <cell r="B203">
            <v>0</v>
          </cell>
          <cell r="C203" t="str">
            <v>Montagem e desmontagem de andaime torre metálica com altura superior a 10 m</v>
          </cell>
          <cell r="D203" t="str">
            <v>m</v>
          </cell>
          <cell r="E203">
            <v>0</v>
          </cell>
          <cell r="F203">
            <v>22.75</v>
          </cell>
          <cell r="G203">
            <v>22.75</v>
          </cell>
        </row>
        <row r="204">
          <cell r="A204" t="str">
            <v>02.05.090</v>
          </cell>
          <cell r="B204">
            <v>0</v>
          </cell>
          <cell r="C204" t="str">
            <v>Montagem e desmontagem de andaime tubular fachadeiro com altura até 10 m</v>
          </cell>
          <cell r="D204" t="str">
            <v>m²</v>
          </cell>
          <cell r="E204">
            <v>0</v>
          </cell>
          <cell r="F204">
            <v>9.01</v>
          </cell>
          <cell r="G204">
            <v>9.01</v>
          </cell>
        </row>
        <row r="205">
          <cell r="A205" t="str">
            <v>02.05.100</v>
          </cell>
          <cell r="B205">
            <v>0</v>
          </cell>
          <cell r="C205" t="str">
            <v>Montagem e desmontagem de andaime tubular fachadeiro com altura superior a 10 m</v>
          </cell>
          <cell r="D205" t="str">
            <v>m²</v>
          </cell>
          <cell r="E205">
            <v>0</v>
          </cell>
          <cell r="F205">
            <v>22.75</v>
          </cell>
          <cell r="G205">
            <v>22.75</v>
          </cell>
        </row>
        <row r="206">
          <cell r="A206" t="str">
            <v>02.05.195</v>
          </cell>
          <cell r="B206">
            <v>0</v>
          </cell>
          <cell r="C206" t="str">
            <v>Balancim elétrico tipo plataforma para transporte vertical, com altura até 60 m</v>
          </cell>
          <cell r="D206" t="str">
            <v>unxmês</v>
          </cell>
          <cell r="E206">
            <v>1418.69</v>
          </cell>
          <cell r="F206">
            <v>0</v>
          </cell>
          <cell r="G206">
            <v>1418.69</v>
          </cell>
        </row>
        <row r="207">
          <cell r="A207" t="str">
            <v>02.05.200</v>
          </cell>
          <cell r="B207">
            <v>0</v>
          </cell>
          <cell r="C207" t="str">
            <v>Andaime torre metálico (1,5 x 1,5 m) com piso metálico</v>
          </cell>
          <cell r="D207" t="str">
            <v>mxmês</v>
          </cell>
          <cell r="E207">
            <v>64.790000000000006</v>
          </cell>
          <cell r="F207">
            <v>2.95</v>
          </cell>
          <cell r="G207">
            <v>67.739999999999995</v>
          </cell>
        </row>
        <row r="208">
          <cell r="A208" t="str">
            <v>02.05.210</v>
          </cell>
          <cell r="B208">
            <v>0</v>
          </cell>
          <cell r="C208" t="str">
            <v>Andaime tubular fachadeiro com piso metálico e sapatas ajustáveis</v>
          </cell>
          <cell r="D208" t="str">
            <v>m²xmês</v>
          </cell>
          <cell r="E208">
            <v>11.62</v>
          </cell>
          <cell r="F208">
            <v>1.47</v>
          </cell>
          <cell r="G208">
            <v>13.09</v>
          </cell>
        </row>
        <row r="209">
          <cell r="A209" t="str">
            <v>02.06</v>
          </cell>
          <cell r="B209" t="str">
            <v>Alocação de equipe, equipamento e ferramental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02.06.030</v>
          </cell>
          <cell r="B210">
            <v>0</v>
          </cell>
          <cell r="C210" t="str">
            <v>Locação de plataforma elevatória articulada, com altura aproximada de 12,50m e capacidade para 227kg, elétrica</v>
          </cell>
          <cell r="D210" t="str">
            <v>unxmês</v>
          </cell>
          <cell r="E210">
            <v>5361.33</v>
          </cell>
          <cell r="F210">
            <v>2527.1999999999998</v>
          </cell>
          <cell r="G210">
            <v>7888.53</v>
          </cell>
        </row>
        <row r="211">
          <cell r="A211" t="str">
            <v>02.06.040</v>
          </cell>
          <cell r="B211">
            <v>0</v>
          </cell>
          <cell r="C211" t="str">
            <v>Locação de plataforma elevatória articulada, com altura aproximada de 20,00m e capacidade para 227kg, diesel</v>
          </cell>
          <cell r="D211" t="str">
            <v>unxmês</v>
          </cell>
          <cell r="E211">
            <v>9039.33</v>
          </cell>
          <cell r="F211">
            <v>2527.1999999999998</v>
          </cell>
          <cell r="G211">
            <v>11566.53</v>
          </cell>
        </row>
        <row r="212">
          <cell r="A212" t="str">
            <v>02.08</v>
          </cell>
          <cell r="B212" t="str">
            <v>Sinalização de obra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02.08.020</v>
          </cell>
          <cell r="B213">
            <v>0</v>
          </cell>
          <cell r="C213" t="str">
            <v>Placa de identificação para obra</v>
          </cell>
          <cell r="D213" t="str">
            <v>m²</v>
          </cell>
          <cell r="E213">
            <v>302.13</v>
          </cell>
          <cell r="F213">
            <v>65.739999999999995</v>
          </cell>
          <cell r="G213">
            <v>367.87</v>
          </cell>
        </row>
        <row r="214">
          <cell r="A214" t="str">
            <v>02.08.040</v>
          </cell>
          <cell r="B214">
            <v>0</v>
          </cell>
          <cell r="C214" t="str">
            <v>Placa em lona com impressão digital e requadro em metalon</v>
          </cell>
          <cell r="D214" t="str">
            <v>m²</v>
          </cell>
          <cell r="E214">
            <v>242.65</v>
          </cell>
          <cell r="F214">
            <v>18.96</v>
          </cell>
          <cell r="G214">
            <v>261.61</v>
          </cell>
        </row>
        <row r="215">
          <cell r="A215" t="str">
            <v>02.08.050</v>
          </cell>
          <cell r="B215">
            <v>0</v>
          </cell>
          <cell r="C215" t="str">
            <v>Placa em lona com impressão digital e estrutura em madeira</v>
          </cell>
          <cell r="D215" t="str">
            <v>m²</v>
          </cell>
          <cell r="E215">
            <v>96.19</v>
          </cell>
          <cell r="F215">
            <v>36.79</v>
          </cell>
          <cell r="G215">
            <v>132.97999999999999</v>
          </cell>
        </row>
        <row r="216">
          <cell r="A216" t="str">
            <v>02.09</v>
          </cell>
          <cell r="B216" t="str">
            <v>Limpeza de terreno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02.09.030</v>
          </cell>
          <cell r="B217">
            <v>0</v>
          </cell>
          <cell r="C217" t="str">
            <v>Limpeza manual do terreno, inclusive troncos até 5 cm de diâmetro, com caminhão à disposição, dentro da obra, até o raio de 1,0 km</v>
          </cell>
          <cell r="D217" t="str">
            <v>m²</v>
          </cell>
          <cell r="E217">
            <v>1.3</v>
          </cell>
          <cell r="F217">
            <v>3.69</v>
          </cell>
          <cell r="G217">
            <v>4.99</v>
          </cell>
        </row>
        <row r="218">
          <cell r="A218" t="str">
            <v>02.09.040</v>
          </cell>
          <cell r="B218">
            <v>0</v>
          </cell>
          <cell r="C218" t="str">
            <v>Limpeza mecanizada do terreno, inclusive troncos até 15 cm de diâmetro, com caminhão à disposição, dentro e fora da obra, com transporte no raio de até 1,0 km</v>
          </cell>
          <cell r="D218" t="str">
            <v>m²</v>
          </cell>
          <cell r="E218">
            <v>2.02</v>
          </cell>
          <cell r="F218">
            <v>0.12</v>
          </cell>
          <cell r="G218">
            <v>2.14</v>
          </cell>
        </row>
        <row r="219">
          <cell r="A219" t="str">
            <v>02.09.130</v>
          </cell>
          <cell r="B219">
            <v>0</v>
          </cell>
          <cell r="C219" t="str">
            <v>Limpeza mecanizada do terreno, inclusive troncos com diâmetro acima de 15 cm até 50 cm, com caminhão à disposição dentro da obra, até o raio de 1,0 km</v>
          </cell>
          <cell r="D219" t="str">
            <v>m²</v>
          </cell>
          <cell r="E219">
            <v>2.17</v>
          </cell>
          <cell r="F219">
            <v>0.12</v>
          </cell>
          <cell r="G219">
            <v>2.29</v>
          </cell>
        </row>
        <row r="220">
          <cell r="A220" t="str">
            <v>02.09.150</v>
          </cell>
          <cell r="B220">
            <v>0</v>
          </cell>
          <cell r="C220" t="str">
            <v>Corte e derrubada de eucalipto (1° corte) - idade até 4 anos</v>
          </cell>
          <cell r="D220" t="str">
            <v>m³</v>
          </cell>
          <cell r="E220">
            <v>45.72</v>
          </cell>
          <cell r="F220">
            <v>6.64</v>
          </cell>
          <cell r="G220">
            <v>52.36</v>
          </cell>
        </row>
        <row r="221">
          <cell r="A221" t="str">
            <v>02.09.160</v>
          </cell>
          <cell r="B221">
            <v>0</v>
          </cell>
          <cell r="C221" t="str">
            <v>Corte e derrubada de eucalipto (1° corte) - idade acima de 4 anos</v>
          </cell>
          <cell r="D221" t="str">
            <v>m³</v>
          </cell>
          <cell r="E221">
            <v>53.84</v>
          </cell>
          <cell r="F221">
            <v>7.82</v>
          </cell>
          <cell r="G221">
            <v>61.66</v>
          </cell>
        </row>
        <row r="222">
          <cell r="A222" t="str">
            <v>02.10</v>
          </cell>
          <cell r="B222" t="str">
            <v>Locação de obra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02.10.020</v>
          </cell>
          <cell r="B223">
            <v>0</v>
          </cell>
          <cell r="C223" t="str">
            <v>Locação de obra de edificação</v>
          </cell>
          <cell r="D223" t="str">
            <v>m²</v>
          </cell>
          <cell r="E223">
            <v>4.5</v>
          </cell>
          <cell r="F223">
            <v>4.1900000000000004</v>
          </cell>
          <cell r="G223">
            <v>8.69</v>
          </cell>
        </row>
        <row r="224">
          <cell r="A224" t="str">
            <v>02.10.040</v>
          </cell>
          <cell r="B224">
            <v>0</v>
          </cell>
          <cell r="C224" t="str">
            <v>Locação de rede de canalização</v>
          </cell>
          <cell r="D224" t="str">
            <v>m</v>
          </cell>
          <cell r="E224">
            <v>0.52</v>
          </cell>
          <cell r="F224">
            <v>0.3</v>
          </cell>
          <cell r="G224">
            <v>0.82</v>
          </cell>
        </row>
        <row r="225">
          <cell r="A225" t="str">
            <v>02.10.050</v>
          </cell>
          <cell r="B225">
            <v>0</v>
          </cell>
          <cell r="C225" t="str">
            <v>Locação para muros, cercas e alambrados</v>
          </cell>
          <cell r="D225" t="str">
            <v>m</v>
          </cell>
          <cell r="E225">
            <v>0.52</v>
          </cell>
          <cell r="F225">
            <v>0.3</v>
          </cell>
          <cell r="G225">
            <v>0.82</v>
          </cell>
        </row>
        <row r="226">
          <cell r="A226" t="str">
            <v>02.10.060</v>
          </cell>
          <cell r="B226">
            <v>0</v>
          </cell>
          <cell r="C226" t="str">
            <v>Locação de vias, calçadas, tanques e lagoas</v>
          </cell>
          <cell r="D226" t="str">
            <v>m²</v>
          </cell>
          <cell r="E226">
            <v>0.46</v>
          </cell>
          <cell r="F226">
            <v>0.6</v>
          </cell>
          <cell r="G226">
            <v>1.06</v>
          </cell>
        </row>
        <row r="227">
          <cell r="A227" t="str">
            <v>03</v>
          </cell>
          <cell r="B227" t="str">
            <v>DEMOLIÇÃO SEM REAPROVEITAMENTO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03.01</v>
          </cell>
          <cell r="B228" t="str">
            <v>Demolição de concreto, lastro, mistura e afins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03.01.020</v>
          </cell>
          <cell r="B229">
            <v>0</v>
          </cell>
          <cell r="C229" t="str">
            <v>Demolição manual de concreto simples</v>
          </cell>
          <cell r="D229" t="str">
            <v>m³</v>
          </cell>
          <cell r="E229">
            <v>0</v>
          </cell>
          <cell r="F229">
            <v>162.36000000000001</v>
          </cell>
          <cell r="G229">
            <v>162.36000000000001</v>
          </cell>
        </row>
        <row r="230">
          <cell r="A230" t="str">
            <v>03.01.040</v>
          </cell>
          <cell r="B230">
            <v>0</v>
          </cell>
          <cell r="C230" t="str">
            <v>Demolição manual de concreto armado</v>
          </cell>
          <cell r="D230" t="str">
            <v>m³</v>
          </cell>
          <cell r="E230">
            <v>0</v>
          </cell>
          <cell r="F230">
            <v>295.2</v>
          </cell>
          <cell r="G230">
            <v>295.2</v>
          </cell>
        </row>
        <row r="231">
          <cell r="A231" t="str">
            <v>03.01.060</v>
          </cell>
          <cell r="B231">
            <v>0</v>
          </cell>
          <cell r="C231" t="str">
            <v>Demolição manual de lajes pré-moldadas, incluindo revestimento</v>
          </cell>
          <cell r="D231" t="str">
            <v>m²</v>
          </cell>
          <cell r="E231">
            <v>0</v>
          </cell>
          <cell r="F231">
            <v>22.14</v>
          </cell>
          <cell r="G231">
            <v>22.14</v>
          </cell>
        </row>
        <row r="232">
          <cell r="A232" t="str">
            <v>03.01.200</v>
          </cell>
          <cell r="B232">
            <v>0</v>
          </cell>
          <cell r="C232" t="str">
            <v>Demolição mecanizada de concreto armado, inclusive fragmentação, carregamento, transporte até 1,0 quilômetro e descarregamento</v>
          </cell>
          <cell r="D232" t="str">
            <v>m³</v>
          </cell>
          <cell r="E232">
            <v>248.72</v>
          </cell>
          <cell r="F232">
            <v>88.56</v>
          </cell>
          <cell r="G232">
            <v>337.28</v>
          </cell>
        </row>
        <row r="233">
          <cell r="A233" t="str">
            <v>03.01.210</v>
          </cell>
          <cell r="B233">
            <v>0</v>
          </cell>
          <cell r="C233" t="str">
            <v>Demolição mecanizada de concreto armado, inclusive fragmentação e acomodação do material</v>
          </cell>
          <cell r="D233" t="str">
            <v>m³</v>
          </cell>
          <cell r="E233">
            <v>237.66</v>
          </cell>
          <cell r="F233">
            <v>88.56</v>
          </cell>
          <cell r="G233">
            <v>326.22000000000003</v>
          </cell>
        </row>
        <row r="234">
          <cell r="A234" t="str">
            <v>03.01.220</v>
          </cell>
          <cell r="B234">
            <v>0</v>
          </cell>
          <cell r="C234" t="str">
            <v>Demolição mecanizada de concreto simples, inclusive fragmentação, carregamento, transporte até 1,0 quilômetro e descarregamento</v>
          </cell>
          <cell r="D234" t="str">
            <v>m³</v>
          </cell>
          <cell r="E234">
            <v>129.88999999999999</v>
          </cell>
          <cell r="F234">
            <v>59.04</v>
          </cell>
          <cell r="G234">
            <v>188.93</v>
          </cell>
        </row>
        <row r="235">
          <cell r="A235" t="str">
            <v>03.01.230</v>
          </cell>
          <cell r="B235">
            <v>0</v>
          </cell>
          <cell r="C235" t="str">
            <v>Demolição mecanizada de concreto simples, inclusive fragmentação e acomodação do material</v>
          </cell>
          <cell r="D235" t="str">
            <v>m³</v>
          </cell>
          <cell r="E235">
            <v>118.83</v>
          </cell>
          <cell r="F235">
            <v>59.04</v>
          </cell>
          <cell r="G235">
            <v>177.87</v>
          </cell>
        </row>
        <row r="236">
          <cell r="A236" t="str">
            <v>03.01.240</v>
          </cell>
          <cell r="B236">
            <v>0</v>
          </cell>
          <cell r="C236" t="str">
            <v>Demolição mecanizada de pavimento ou piso em concreto, inclusive fragmentação, carregamento, transporte até 1,0 quilômetro e descarregamento</v>
          </cell>
          <cell r="D236" t="str">
            <v>m²</v>
          </cell>
          <cell r="E236">
            <v>12.75</v>
          </cell>
          <cell r="F236">
            <v>5.91</v>
          </cell>
          <cell r="G236">
            <v>18.66</v>
          </cell>
        </row>
        <row r="237">
          <cell r="A237" t="str">
            <v>03.01.250</v>
          </cell>
          <cell r="B237">
            <v>0</v>
          </cell>
          <cell r="C237" t="str">
            <v>Demolição mecanizada de pavimento ou piso em concreto, inclusive fragmentação e acomodação do material</v>
          </cell>
          <cell r="D237" t="str">
            <v>m²</v>
          </cell>
          <cell r="E237">
            <v>11.88</v>
          </cell>
          <cell r="F237">
            <v>5.91</v>
          </cell>
          <cell r="G237">
            <v>17.79</v>
          </cell>
        </row>
        <row r="238">
          <cell r="A238" t="str">
            <v>03.01.260</v>
          </cell>
          <cell r="B238">
            <v>0</v>
          </cell>
          <cell r="C238" t="str">
            <v>Demolição mecanizada de sarjeta ou sarjetão, inclusive fragmentação, carregamento, transporte até 1,0 quilômetro e descarregamento</v>
          </cell>
          <cell r="D238" t="str">
            <v>m³</v>
          </cell>
          <cell r="E238">
            <v>127.59</v>
          </cell>
          <cell r="F238">
            <v>59.04</v>
          </cell>
          <cell r="G238">
            <v>186.63</v>
          </cell>
        </row>
        <row r="239">
          <cell r="A239" t="str">
            <v>03.01.270</v>
          </cell>
          <cell r="B239">
            <v>0</v>
          </cell>
          <cell r="C239" t="str">
            <v>Demolição mecanizada de sarjeta ou sarjetão, inclusive fragmentação e acomodação do material</v>
          </cell>
          <cell r="D239" t="str">
            <v>m³</v>
          </cell>
          <cell r="E239">
            <v>118.83</v>
          </cell>
          <cell r="F239">
            <v>59.04</v>
          </cell>
          <cell r="G239">
            <v>177.87</v>
          </cell>
        </row>
        <row r="240">
          <cell r="A240" t="str">
            <v>03.02</v>
          </cell>
          <cell r="B240" t="str">
            <v>Demolição de alvenaria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03.02.020</v>
          </cell>
          <cell r="B241">
            <v>0</v>
          </cell>
          <cell r="C241" t="str">
            <v>Demolição manual de alvenaria de fundação/embasamento</v>
          </cell>
          <cell r="D241" t="str">
            <v>m³</v>
          </cell>
          <cell r="E241">
            <v>0</v>
          </cell>
          <cell r="F241">
            <v>88.56</v>
          </cell>
          <cell r="G241">
            <v>88.56</v>
          </cell>
        </row>
        <row r="242">
          <cell r="A242" t="str">
            <v>03.02.040</v>
          </cell>
          <cell r="B242">
            <v>0</v>
          </cell>
          <cell r="C242" t="str">
            <v>Demolição manual de alvenaria de elevação ou elemento vazado, incluindo revestimento</v>
          </cell>
          <cell r="D242" t="str">
            <v>m³</v>
          </cell>
          <cell r="E242">
            <v>0</v>
          </cell>
          <cell r="F242">
            <v>59.04</v>
          </cell>
          <cell r="G242">
            <v>59.04</v>
          </cell>
        </row>
        <row r="243">
          <cell r="A243" t="str">
            <v>03.03</v>
          </cell>
          <cell r="B243" t="str">
            <v>Demolição de revestimento em massa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03.03.020</v>
          </cell>
          <cell r="B244">
            <v>0</v>
          </cell>
          <cell r="C244" t="str">
            <v>Apicoamento manual de piso, parede ou teto</v>
          </cell>
          <cell r="D244" t="str">
            <v>m²</v>
          </cell>
          <cell r="E244">
            <v>0</v>
          </cell>
          <cell r="F244">
            <v>2.2200000000000002</v>
          </cell>
          <cell r="G244">
            <v>2.2200000000000002</v>
          </cell>
        </row>
        <row r="245">
          <cell r="A245" t="str">
            <v>03.03.040</v>
          </cell>
          <cell r="B245">
            <v>0</v>
          </cell>
          <cell r="C245" t="str">
            <v>Demolição manual de revestimento em massa de parede ou teto</v>
          </cell>
          <cell r="D245" t="str">
            <v>m²</v>
          </cell>
          <cell r="E245">
            <v>0</v>
          </cell>
          <cell r="F245">
            <v>4.43</v>
          </cell>
          <cell r="G245">
            <v>4.43</v>
          </cell>
        </row>
        <row r="246">
          <cell r="A246" t="str">
            <v>03.03.060</v>
          </cell>
          <cell r="B246">
            <v>0</v>
          </cell>
          <cell r="C246" t="str">
            <v>Demolição manual de revestimento em massa de piso</v>
          </cell>
          <cell r="D246" t="str">
            <v>m²</v>
          </cell>
          <cell r="E246">
            <v>0</v>
          </cell>
          <cell r="F246">
            <v>7.38</v>
          </cell>
          <cell r="G246">
            <v>7.38</v>
          </cell>
        </row>
        <row r="247">
          <cell r="A247" t="str">
            <v>03.04</v>
          </cell>
          <cell r="B247" t="str">
            <v>Demolição de revestimento cerâmico e ladrilho hidráulico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03.04.020</v>
          </cell>
          <cell r="B248">
            <v>0</v>
          </cell>
          <cell r="C248" t="str">
            <v>Demolição manual de revestimento cerâmico, incluindo a base</v>
          </cell>
          <cell r="D248" t="str">
            <v>m²</v>
          </cell>
          <cell r="E248">
            <v>0</v>
          </cell>
          <cell r="F248">
            <v>8.85</v>
          </cell>
          <cell r="G248">
            <v>8.85</v>
          </cell>
        </row>
        <row r="249">
          <cell r="A249" t="str">
            <v>03.04.030</v>
          </cell>
          <cell r="B249">
            <v>0</v>
          </cell>
          <cell r="C249" t="str">
            <v>Demolição manual de revestimento em ladrilho hidráulico, incluindo a base</v>
          </cell>
          <cell r="D249" t="str">
            <v>m²</v>
          </cell>
          <cell r="E249">
            <v>0</v>
          </cell>
          <cell r="F249">
            <v>7.38</v>
          </cell>
          <cell r="G249">
            <v>7.38</v>
          </cell>
        </row>
        <row r="250">
          <cell r="A250" t="str">
            <v>03.04.040</v>
          </cell>
          <cell r="B250">
            <v>0</v>
          </cell>
          <cell r="C250" t="str">
            <v>Demolição manual de rodapé, soleira ou peitoril, em material cerâmico e/ou ladrilho hidráulico, incluindo a base</v>
          </cell>
          <cell r="D250" t="str">
            <v>m</v>
          </cell>
          <cell r="E250">
            <v>0</v>
          </cell>
          <cell r="F250">
            <v>2.2200000000000002</v>
          </cell>
          <cell r="G250">
            <v>2.2200000000000002</v>
          </cell>
        </row>
        <row r="251">
          <cell r="A251" t="str">
            <v>03.05</v>
          </cell>
          <cell r="B251" t="str">
            <v>Demolição de revestimento sintético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03.05.020</v>
          </cell>
          <cell r="B252">
            <v>0</v>
          </cell>
          <cell r="C252" t="str">
            <v>Demolição manual de revestimento sintético, incluindo a base</v>
          </cell>
          <cell r="D252" t="str">
            <v>m²</v>
          </cell>
          <cell r="E252">
            <v>0</v>
          </cell>
          <cell r="F252">
            <v>5.91</v>
          </cell>
          <cell r="G252">
            <v>5.91</v>
          </cell>
        </row>
        <row r="253">
          <cell r="A253" t="str">
            <v>03.06</v>
          </cell>
          <cell r="B253" t="str">
            <v>Demolição de revestimento em pedra e blocos maciços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03.06.050</v>
          </cell>
          <cell r="B254">
            <v>0</v>
          </cell>
          <cell r="C254" t="str">
            <v>Desmonte (levantamento) mecanizado de pavimento em paralelepípedo ou lajota de concreto, inclusive carregamento, transporte até 1,0 quilômetro e descarregamento</v>
          </cell>
          <cell r="D254" t="str">
            <v>m²</v>
          </cell>
          <cell r="E254">
            <v>8.86</v>
          </cell>
          <cell r="F254">
            <v>7.38</v>
          </cell>
          <cell r="G254">
            <v>16.239999999999998</v>
          </cell>
        </row>
        <row r="255">
          <cell r="A255" t="str">
            <v>03.06.060</v>
          </cell>
          <cell r="B255">
            <v>0</v>
          </cell>
          <cell r="C255" t="str">
            <v>Desmonte (levantamento) mecanizado de pavimento em paralelepípedo ou lajota de concreto, inclusive acomodação do material</v>
          </cell>
          <cell r="D255" t="str">
            <v>m²</v>
          </cell>
          <cell r="E255">
            <v>0.85</v>
          </cell>
          <cell r="F255">
            <v>7.38</v>
          </cell>
          <cell r="G255">
            <v>8.23</v>
          </cell>
        </row>
        <row r="256">
          <cell r="A256" t="str">
            <v>03.07</v>
          </cell>
          <cell r="B256" t="str">
            <v>Demolição de revestimento asfáltico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03.07.010</v>
          </cell>
          <cell r="B257">
            <v>0</v>
          </cell>
          <cell r="C257" t="str">
            <v>Demolição (levantamento) mecanizada de pavimento asfáltico, inclusive carregamento, transporte até 1,0 quilômetro e descarregamento</v>
          </cell>
          <cell r="D257" t="str">
            <v>m²</v>
          </cell>
          <cell r="E257">
            <v>13.09</v>
          </cell>
          <cell r="F257">
            <v>2.95</v>
          </cell>
          <cell r="G257">
            <v>16.04</v>
          </cell>
        </row>
        <row r="258">
          <cell r="A258" t="str">
            <v>03.07.030</v>
          </cell>
          <cell r="B258">
            <v>0</v>
          </cell>
          <cell r="C258" t="str">
            <v>Demolição (levantamento) mecanizada de pavimento asfáltico, inclusive fragmentação e acomodação do material</v>
          </cell>
          <cell r="D258" t="str">
            <v>m²</v>
          </cell>
          <cell r="E258">
            <v>11.88</v>
          </cell>
          <cell r="F258">
            <v>2.95</v>
          </cell>
          <cell r="G258">
            <v>14.83</v>
          </cell>
        </row>
        <row r="259">
          <cell r="A259" t="str">
            <v>03.07.050</v>
          </cell>
          <cell r="B259">
            <v>0</v>
          </cell>
          <cell r="C259" t="str">
            <v>Fresagem de pavimento asfáltico com espessura até 5 cm, inclusive carregamento, transporte até 1,0 quilômetro e descarregamento</v>
          </cell>
          <cell r="D259" t="str">
            <v>m²</v>
          </cell>
          <cell r="E259">
            <v>4.91</v>
          </cell>
          <cell r="F259">
            <v>1.03</v>
          </cell>
          <cell r="G259">
            <v>5.94</v>
          </cell>
        </row>
        <row r="260">
          <cell r="A260" t="str">
            <v>03.07.070</v>
          </cell>
          <cell r="B260">
            <v>0</v>
          </cell>
          <cell r="C260" t="str">
            <v>Fresagem de pavimento asfáltico com espessura até 5 cm, inclusive acomodação do material</v>
          </cell>
          <cell r="D260" t="str">
            <v>m²</v>
          </cell>
          <cell r="E260">
            <v>3.58</v>
          </cell>
          <cell r="F260">
            <v>1.03</v>
          </cell>
          <cell r="G260">
            <v>4.6100000000000003</v>
          </cell>
        </row>
        <row r="261">
          <cell r="A261" t="str">
            <v>03.07.080</v>
          </cell>
          <cell r="B261">
            <v>0</v>
          </cell>
          <cell r="C261" t="str">
            <v>Fresagem de pavimento asfáltico com espessura até 5 cm, inclusive remoção do material fresado até 10 km e varrição</v>
          </cell>
          <cell r="D261" t="str">
            <v>m²</v>
          </cell>
          <cell r="E261">
            <v>6.7</v>
          </cell>
          <cell r="F261">
            <v>0.44</v>
          </cell>
          <cell r="G261">
            <v>7.14</v>
          </cell>
        </row>
        <row r="262">
          <cell r="A262" t="str">
            <v>03.08</v>
          </cell>
          <cell r="B262" t="str">
            <v>Demolição de forro / divisórias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03.08.020</v>
          </cell>
          <cell r="B263">
            <v>0</v>
          </cell>
          <cell r="C263" t="str">
            <v>Demolição manual de forro em estuque, inclusive sistema de fixação/tarugamento</v>
          </cell>
          <cell r="D263" t="str">
            <v>m²</v>
          </cell>
          <cell r="E263">
            <v>0</v>
          </cell>
          <cell r="F263">
            <v>7.68</v>
          </cell>
          <cell r="G263">
            <v>7.68</v>
          </cell>
        </row>
        <row r="264">
          <cell r="A264" t="str">
            <v>03.08.040</v>
          </cell>
          <cell r="B264">
            <v>0</v>
          </cell>
          <cell r="C264" t="str">
            <v>Demolição manual de forro qualquer, inclusive sistema de fixação/tarugamento</v>
          </cell>
          <cell r="D264" t="str">
            <v>m²</v>
          </cell>
          <cell r="E264">
            <v>0</v>
          </cell>
          <cell r="F264">
            <v>4.43</v>
          </cell>
          <cell r="G264">
            <v>4.43</v>
          </cell>
        </row>
        <row r="265">
          <cell r="A265" t="str">
            <v>03.08.060</v>
          </cell>
          <cell r="B265">
            <v>0</v>
          </cell>
          <cell r="C265" t="str">
            <v>Demolição manual de forro em gesso, inclusive sistema de fixação</v>
          </cell>
          <cell r="D265" t="str">
            <v>m²</v>
          </cell>
          <cell r="E265">
            <v>0</v>
          </cell>
          <cell r="F265">
            <v>4.43</v>
          </cell>
          <cell r="G265">
            <v>4.43</v>
          </cell>
        </row>
        <row r="266">
          <cell r="A266" t="str">
            <v>03.08.200</v>
          </cell>
          <cell r="B266">
            <v>0</v>
          </cell>
          <cell r="C266" t="str">
            <v>Demolição manual de painéis divisórias, inclusive montantes metálicos</v>
          </cell>
          <cell r="D266" t="str">
            <v>m²</v>
          </cell>
          <cell r="E266">
            <v>0</v>
          </cell>
          <cell r="F266">
            <v>4.88</v>
          </cell>
          <cell r="G266">
            <v>4.88</v>
          </cell>
        </row>
        <row r="267">
          <cell r="A267" t="str">
            <v>03.09</v>
          </cell>
          <cell r="B267" t="str">
            <v>Demolição de impermeabilização e afins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03.09.020</v>
          </cell>
          <cell r="B268">
            <v>0</v>
          </cell>
          <cell r="C268" t="str">
            <v>Demolição manual de camada impermeabilizante</v>
          </cell>
          <cell r="D268" t="str">
            <v>m²</v>
          </cell>
          <cell r="E268">
            <v>0</v>
          </cell>
          <cell r="F268">
            <v>11.85</v>
          </cell>
          <cell r="G268">
            <v>11.85</v>
          </cell>
        </row>
        <row r="269">
          <cell r="A269" t="str">
            <v>03.09.040</v>
          </cell>
          <cell r="B269">
            <v>0</v>
          </cell>
          <cell r="C269" t="str">
            <v>Demolição manual de argamassa regularizante, isolante ou protetora e papel Kraft</v>
          </cell>
          <cell r="D269" t="str">
            <v>m²</v>
          </cell>
          <cell r="E269">
            <v>0</v>
          </cell>
          <cell r="F269">
            <v>14.21</v>
          </cell>
          <cell r="G269">
            <v>14.21</v>
          </cell>
        </row>
        <row r="270">
          <cell r="A270" t="str">
            <v>03.09.060</v>
          </cell>
          <cell r="B270">
            <v>0</v>
          </cell>
          <cell r="C270" t="str">
            <v>Remoção manual de junta de dilatação ou retração, inclusive apoio</v>
          </cell>
          <cell r="D270" t="str">
            <v>m</v>
          </cell>
          <cell r="E270">
            <v>0</v>
          </cell>
          <cell r="F270">
            <v>4.74</v>
          </cell>
          <cell r="G270">
            <v>4.74</v>
          </cell>
        </row>
        <row r="271">
          <cell r="A271" t="str">
            <v>03.10</v>
          </cell>
          <cell r="B271" t="str">
            <v>Remoção pintura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03.10.020</v>
          </cell>
          <cell r="B272">
            <v>0</v>
          </cell>
          <cell r="C272" t="str">
            <v>Remoção de pintura em rodapé, baguete ou moldura com lixa</v>
          </cell>
          <cell r="D272" t="str">
            <v>m</v>
          </cell>
          <cell r="E272">
            <v>0.05</v>
          </cell>
          <cell r="F272">
            <v>0.92</v>
          </cell>
          <cell r="G272">
            <v>0.97</v>
          </cell>
        </row>
        <row r="273">
          <cell r="A273" t="str">
            <v>03.10.040</v>
          </cell>
          <cell r="B273">
            <v>0</v>
          </cell>
          <cell r="C273" t="str">
            <v>Remoção de pintura em rodapé, baguete ou moldura com produto químico</v>
          </cell>
          <cell r="D273" t="str">
            <v>m</v>
          </cell>
          <cell r="E273">
            <v>0.42</v>
          </cell>
          <cell r="F273">
            <v>0.92</v>
          </cell>
          <cell r="G273">
            <v>1.34</v>
          </cell>
        </row>
        <row r="274">
          <cell r="A274" t="str">
            <v>03.10.060</v>
          </cell>
          <cell r="B274">
            <v>0</v>
          </cell>
          <cell r="C274" t="str">
            <v>Remoção de caiação ou tinta mineral impermeável</v>
          </cell>
          <cell r="D274" t="str">
            <v>m²</v>
          </cell>
          <cell r="E274">
            <v>0.25</v>
          </cell>
          <cell r="F274">
            <v>1.85</v>
          </cell>
          <cell r="G274">
            <v>2.1</v>
          </cell>
        </row>
        <row r="275">
          <cell r="A275" t="str">
            <v>03.10.080</v>
          </cell>
          <cell r="B275">
            <v>0</v>
          </cell>
          <cell r="C275" t="str">
            <v>Remoção de pintura em superfícies de madeira e/ou metálicas com produtos químicos</v>
          </cell>
          <cell r="D275" t="str">
            <v>m²</v>
          </cell>
          <cell r="E275">
            <v>2.11</v>
          </cell>
          <cell r="F275">
            <v>7.4</v>
          </cell>
          <cell r="G275">
            <v>9.51</v>
          </cell>
        </row>
        <row r="276">
          <cell r="A276" t="str">
            <v>03.10.100</v>
          </cell>
          <cell r="B276">
            <v>0</v>
          </cell>
          <cell r="C276" t="str">
            <v>Remoção de pintura em superfícies de madeira e/ou metálicas com lixamento</v>
          </cell>
          <cell r="D276" t="str">
            <v>m²</v>
          </cell>
          <cell r="E276">
            <v>0.25</v>
          </cell>
          <cell r="F276">
            <v>5.55</v>
          </cell>
          <cell r="G276">
            <v>5.8</v>
          </cell>
        </row>
        <row r="277">
          <cell r="A277" t="str">
            <v>03.10.120</v>
          </cell>
          <cell r="B277">
            <v>0</v>
          </cell>
          <cell r="C277" t="str">
            <v>Remoção de pintura em massa com produtos químicos</v>
          </cell>
          <cell r="D277" t="str">
            <v>m²</v>
          </cell>
          <cell r="E277">
            <v>2.11</v>
          </cell>
          <cell r="F277">
            <v>5.55</v>
          </cell>
          <cell r="G277">
            <v>7.66</v>
          </cell>
        </row>
        <row r="278">
          <cell r="A278" t="str">
            <v>03.10.140</v>
          </cell>
          <cell r="B278">
            <v>0</v>
          </cell>
          <cell r="C278" t="str">
            <v>Remoção de pintura em massa com lixamento</v>
          </cell>
          <cell r="D278" t="str">
            <v>m²</v>
          </cell>
          <cell r="E278">
            <v>0.25</v>
          </cell>
          <cell r="F278">
            <v>3.7</v>
          </cell>
          <cell r="G278">
            <v>3.95</v>
          </cell>
        </row>
        <row r="279">
          <cell r="A279" t="str">
            <v>04</v>
          </cell>
          <cell r="B279" t="str">
            <v>RETIRADA COM PROVÁVEL REAPROVEITAMENTO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04.01</v>
          </cell>
          <cell r="B280" t="str">
            <v>Retirada de fechamento e elemento divisor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04.01.020</v>
          </cell>
          <cell r="B281">
            <v>0</v>
          </cell>
          <cell r="C281" t="str">
            <v>Retirada de divisória em placa de madeira ou fibrocimento tarugada</v>
          </cell>
          <cell r="D281" t="str">
            <v>m²</v>
          </cell>
          <cell r="E281">
            <v>0</v>
          </cell>
          <cell r="F281">
            <v>26.13</v>
          </cell>
          <cell r="G281">
            <v>26.13</v>
          </cell>
        </row>
        <row r="282">
          <cell r="A282" t="str">
            <v>04.01.040</v>
          </cell>
          <cell r="B282">
            <v>0</v>
          </cell>
          <cell r="C282" t="str">
            <v>Retirada de divisória em placa de madeira ou fibrocimento com montantes metálicos</v>
          </cell>
          <cell r="D282" t="str">
            <v>m²</v>
          </cell>
          <cell r="E282">
            <v>0</v>
          </cell>
          <cell r="F282">
            <v>22.65</v>
          </cell>
          <cell r="G282">
            <v>22.65</v>
          </cell>
        </row>
        <row r="283">
          <cell r="A283" t="str">
            <v>04.01.060</v>
          </cell>
          <cell r="B283">
            <v>0</v>
          </cell>
          <cell r="C283" t="str">
            <v>Retirada de divisória em placa de concreto, granito, granilite ou mármore</v>
          </cell>
          <cell r="D283" t="str">
            <v>m²</v>
          </cell>
          <cell r="E283">
            <v>0</v>
          </cell>
          <cell r="F283">
            <v>14.3</v>
          </cell>
          <cell r="G283">
            <v>14.3</v>
          </cell>
        </row>
        <row r="284">
          <cell r="A284" t="str">
            <v>04.01.080</v>
          </cell>
          <cell r="B284">
            <v>0</v>
          </cell>
          <cell r="C284" t="str">
            <v>Retirada de fechamento em placas pré-moldadas, inclusive pilares</v>
          </cell>
          <cell r="D284" t="str">
            <v>m²</v>
          </cell>
          <cell r="E284">
            <v>1.45</v>
          </cell>
          <cell r="F284">
            <v>0.5</v>
          </cell>
          <cell r="G284">
            <v>1.95</v>
          </cell>
        </row>
        <row r="285">
          <cell r="A285" t="str">
            <v>04.01.090</v>
          </cell>
          <cell r="B285">
            <v>0</v>
          </cell>
          <cell r="C285" t="str">
            <v>Retirada de barreira de proteção com arame de alta segurança, simples ou duplo</v>
          </cell>
          <cell r="D285" t="str">
            <v>m</v>
          </cell>
          <cell r="E285">
            <v>0</v>
          </cell>
          <cell r="F285">
            <v>3.11</v>
          </cell>
          <cell r="G285">
            <v>3.11</v>
          </cell>
        </row>
        <row r="286">
          <cell r="A286" t="str">
            <v>04.01.100</v>
          </cell>
          <cell r="B286">
            <v>0</v>
          </cell>
          <cell r="C286" t="str">
            <v>Retirada de cerca</v>
          </cell>
          <cell r="D286" t="str">
            <v>m</v>
          </cell>
          <cell r="E286">
            <v>0</v>
          </cell>
          <cell r="F286">
            <v>9.15</v>
          </cell>
          <cell r="G286">
            <v>9.15</v>
          </cell>
        </row>
        <row r="287">
          <cell r="A287" t="str">
            <v>04.02</v>
          </cell>
          <cell r="B287" t="str">
            <v>Retirada de elementos de estrutura (concreto, ferro, alumínio e madeira)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04.02.020</v>
          </cell>
          <cell r="B288">
            <v>0</v>
          </cell>
          <cell r="C288" t="str">
            <v>Retirada de peças lineares em madeira com seção até 60 cm²</v>
          </cell>
          <cell r="D288" t="str">
            <v>m</v>
          </cell>
          <cell r="E288">
            <v>0</v>
          </cell>
          <cell r="F288">
            <v>0.95</v>
          </cell>
          <cell r="G288">
            <v>0.95</v>
          </cell>
        </row>
        <row r="289">
          <cell r="A289" t="str">
            <v>04.02.030</v>
          </cell>
          <cell r="B289">
            <v>0</v>
          </cell>
          <cell r="C289" t="str">
            <v>Retirada de peças lineares em madeira com seção superior a 60 cm²</v>
          </cell>
          <cell r="D289" t="str">
            <v>m</v>
          </cell>
          <cell r="E289">
            <v>0</v>
          </cell>
          <cell r="F289">
            <v>3.17</v>
          </cell>
          <cell r="G289">
            <v>3.17</v>
          </cell>
        </row>
        <row r="290">
          <cell r="A290" t="str">
            <v>04.02.050</v>
          </cell>
          <cell r="B290">
            <v>0</v>
          </cell>
          <cell r="C290" t="str">
            <v>Retirada de estrutura em madeira tesoura - telhas de barro</v>
          </cell>
          <cell r="D290" t="str">
            <v>m²</v>
          </cell>
          <cell r="E290">
            <v>0</v>
          </cell>
          <cell r="F290">
            <v>17.440000000000001</v>
          </cell>
          <cell r="G290">
            <v>17.440000000000001</v>
          </cell>
        </row>
        <row r="291">
          <cell r="A291" t="str">
            <v>04.02.070</v>
          </cell>
          <cell r="B291">
            <v>0</v>
          </cell>
          <cell r="C291" t="str">
            <v>Retirada de estrutura em madeira tesoura - telhas perfil qualquer</v>
          </cell>
          <cell r="D291" t="str">
            <v>m²</v>
          </cell>
          <cell r="E291">
            <v>0</v>
          </cell>
          <cell r="F291">
            <v>14.28</v>
          </cell>
          <cell r="G291">
            <v>14.28</v>
          </cell>
        </row>
        <row r="292">
          <cell r="A292" t="str">
            <v>04.02.090</v>
          </cell>
          <cell r="B292">
            <v>0</v>
          </cell>
          <cell r="C292" t="str">
            <v>Retirada de estrutura em madeira pontaletada - telhas de barro</v>
          </cell>
          <cell r="D292" t="str">
            <v>m²</v>
          </cell>
          <cell r="E292">
            <v>0</v>
          </cell>
          <cell r="F292">
            <v>12.69</v>
          </cell>
          <cell r="G292">
            <v>12.69</v>
          </cell>
        </row>
        <row r="293">
          <cell r="A293" t="str">
            <v>04.02.110</v>
          </cell>
          <cell r="B293">
            <v>0</v>
          </cell>
          <cell r="C293" t="str">
            <v>Retirada de estrutura em madeira pontaletada - telhas perfil qualquer</v>
          </cell>
          <cell r="D293" t="str">
            <v>m²</v>
          </cell>
          <cell r="E293">
            <v>0</v>
          </cell>
          <cell r="F293">
            <v>9.52</v>
          </cell>
          <cell r="G293">
            <v>9.52</v>
          </cell>
        </row>
        <row r="294">
          <cell r="A294" t="str">
            <v>04.02.140</v>
          </cell>
          <cell r="B294">
            <v>0</v>
          </cell>
          <cell r="C294" t="str">
            <v>Retirada de estrutura metálica</v>
          </cell>
          <cell r="D294" t="str">
            <v>kg</v>
          </cell>
          <cell r="E294">
            <v>1.47</v>
          </cell>
          <cell r="F294">
            <v>0</v>
          </cell>
          <cell r="G294">
            <v>1.47</v>
          </cell>
        </row>
        <row r="295">
          <cell r="A295" t="str">
            <v>04.03</v>
          </cell>
          <cell r="B295" t="str">
            <v>Retirada de telhamento e proteção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04.03.020</v>
          </cell>
          <cell r="B296">
            <v>0</v>
          </cell>
          <cell r="C296" t="str">
            <v>Retirada de telhamento em barro</v>
          </cell>
          <cell r="D296" t="str">
            <v>m²</v>
          </cell>
          <cell r="E296">
            <v>0</v>
          </cell>
          <cell r="F296">
            <v>11.44</v>
          </cell>
          <cell r="G296">
            <v>11.44</v>
          </cell>
        </row>
        <row r="297">
          <cell r="A297" t="str">
            <v>04.03.040</v>
          </cell>
          <cell r="B297">
            <v>0</v>
          </cell>
          <cell r="C297" t="str">
            <v>Retirada de telhamento perfil e material qualquer, exceto barro</v>
          </cell>
          <cell r="D297" t="str">
            <v>m²</v>
          </cell>
          <cell r="E297">
            <v>0</v>
          </cell>
          <cell r="F297">
            <v>5.72</v>
          </cell>
          <cell r="G297">
            <v>5.72</v>
          </cell>
        </row>
        <row r="298">
          <cell r="A298" t="str">
            <v>04.03.060</v>
          </cell>
          <cell r="B298">
            <v>0</v>
          </cell>
          <cell r="C298" t="str">
            <v>Retirada de cumeeira ou espigão em barro</v>
          </cell>
          <cell r="D298" t="str">
            <v>m</v>
          </cell>
          <cell r="E298">
            <v>0</v>
          </cell>
          <cell r="F298">
            <v>4.29</v>
          </cell>
          <cell r="G298">
            <v>4.29</v>
          </cell>
        </row>
        <row r="299">
          <cell r="A299" t="str">
            <v>04.03.080</v>
          </cell>
          <cell r="B299">
            <v>0</v>
          </cell>
          <cell r="C299" t="str">
            <v>Retirada de cumeeira, espigão ou rufo perfil qualquer</v>
          </cell>
          <cell r="D299" t="str">
            <v>m</v>
          </cell>
          <cell r="E299">
            <v>0</v>
          </cell>
          <cell r="F299">
            <v>7.15</v>
          </cell>
          <cell r="G299">
            <v>7.15</v>
          </cell>
        </row>
        <row r="300">
          <cell r="A300" t="str">
            <v>04.03.090</v>
          </cell>
          <cell r="B300">
            <v>0</v>
          </cell>
          <cell r="C300" t="str">
            <v>Retirada de domo de acrílico, inclusive perfis metálicos de fixação</v>
          </cell>
          <cell r="D300" t="str">
            <v>m²</v>
          </cell>
          <cell r="E300">
            <v>0</v>
          </cell>
          <cell r="F300">
            <v>8.94</v>
          </cell>
          <cell r="G300">
            <v>8.94</v>
          </cell>
        </row>
        <row r="301">
          <cell r="A301" t="str">
            <v>04.04</v>
          </cell>
          <cell r="B301" t="str">
            <v>Retirada de revestimento em pedra e blocos maciços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04.04.010</v>
          </cell>
          <cell r="B302">
            <v>0</v>
          </cell>
          <cell r="C302" t="str">
            <v>Retirada de revestimento em pedra, granito ou mármore, em parede ou fachada</v>
          </cell>
          <cell r="D302" t="str">
            <v>m²</v>
          </cell>
          <cell r="E302">
            <v>0</v>
          </cell>
          <cell r="F302">
            <v>31.53</v>
          </cell>
          <cell r="G302">
            <v>31.53</v>
          </cell>
        </row>
        <row r="303">
          <cell r="A303" t="str">
            <v>04.04.020</v>
          </cell>
          <cell r="B303">
            <v>0</v>
          </cell>
          <cell r="C303" t="str">
            <v>Retirada de revestimento em pedra, granito ou mármore, em piso</v>
          </cell>
          <cell r="D303" t="str">
            <v>m²</v>
          </cell>
          <cell r="E303">
            <v>0</v>
          </cell>
          <cell r="F303">
            <v>19.190000000000001</v>
          </cell>
          <cell r="G303">
            <v>19.190000000000001</v>
          </cell>
        </row>
        <row r="304">
          <cell r="A304" t="str">
            <v>04.04.030</v>
          </cell>
          <cell r="B304">
            <v>0</v>
          </cell>
          <cell r="C304" t="str">
            <v>Retirada de soleira ou peitoril em pedra, granito ou mármore</v>
          </cell>
          <cell r="D304" t="str">
            <v>m</v>
          </cell>
          <cell r="E304">
            <v>0</v>
          </cell>
          <cell r="F304">
            <v>13.29</v>
          </cell>
          <cell r="G304">
            <v>13.29</v>
          </cell>
        </row>
        <row r="305">
          <cell r="A305" t="str">
            <v>04.04.040</v>
          </cell>
          <cell r="B305">
            <v>0</v>
          </cell>
          <cell r="C305" t="str">
            <v>Retirada de degrau em pedra, granito ou mármore</v>
          </cell>
          <cell r="D305" t="str">
            <v>m</v>
          </cell>
          <cell r="E305">
            <v>0</v>
          </cell>
          <cell r="F305">
            <v>14.76</v>
          </cell>
          <cell r="G305">
            <v>14.76</v>
          </cell>
        </row>
        <row r="306">
          <cell r="A306" t="str">
            <v>04.04.060</v>
          </cell>
          <cell r="B306">
            <v>0</v>
          </cell>
          <cell r="C306" t="str">
            <v>Retirada de rodapé em pedra, granito ou mármore</v>
          </cell>
          <cell r="D306" t="str">
            <v>m</v>
          </cell>
          <cell r="E306">
            <v>0</v>
          </cell>
          <cell r="F306">
            <v>11.81</v>
          </cell>
          <cell r="G306">
            <v>11.81</v>
          </cell>
        </row>
        <row r="307">
          <cell r="A307" t="str">
            <v>04.05</v>
          </cell>
          <cell r="B307" t="str">
            <v>Retirada de revestimentos em madeira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04.05.010</v>
          </cell>
          <cell r="B308">
            <v>0</v>
          </cell>
          <cell r="C308" t="str">
            <v>Retirada de revestimento em lambris de madeira</v>
          </cell>
          <cell r="D308" t="str">
            <v>m²</v>
          </cell>
          <cell r="E308">
            <v>0</v>
          </cell>
          <cell r="F308">
            <v>41.05</v>
          </cell>
          <cell r="G308">
            <v>41.05</v>
          </cell>
        </row>
        <row r="309">
          <cell r="A309" t="str">
            <v>04.05.020</v>
          </cell>
          <cell r="B309">
            <v>0</v>
          </cell>
          <cell r="C309" t="str">
            <v>Retirada de piso em tacos de madeira</v>
          </cell>
          <cell r="D309" t="str">
            <v>m²</v>
          </cell>
          <cell r="E309">
            <v>0</v>
          </cell>
          <cell r="F309">
            <v>8.85</v>
          </cell>
          <cell r="G309">
            <v>8.85</v>
          </cell>
        </row>
        <row r="310">
          <cell r="A310" t="str">
            <v>04.05.040</v>
          </cell>
          <cell r="B310">
            <v>0</v>
          </cell>
          <cell r="C310" t="str">
            <v>Retirada de soalho somente o tablado</v>
          </cell>
          <cell r="D310" t="str">
            <v>m²</v>
          </cell>
          <cell r="E310">
            <v>0</v>
          </cell>
          <cell r="F310">
            <v>11.1</v>
          </cell>
          <cell r="G310">
            <v>11.1</v>
          </cell>
        </row>
        <row r="311">
          <cell r="A311" t="str">
            <v>04.05.060</v>
          </cell>
          <cell r="B311">
            <v>0</v>
          </cell>
          <cell r="C311" t="str">
            <v>Retirada de soalho inclusive vigamento</v>
          </cell>
          <cell r="D311" t="str">
            <v>m²</v>
          </cell>
          <cell r="E311">
            <v>0</v>
          </cell>
          <cell r="F311">
            <v>19.03</v>
          </cell>
          <cell r="G311">
            <v>19.03</v>
          </cell>
        </row>
        <row r="312">
          <cell r="A312" t="str">
            <v>04.05.080</v>
          </cell>
          <cell r="B312">
            <v>0</v>
          </cell>
          <cell r="C312" t="str">
            <v>Retirada de degrau em madeira</v>
          </cell>
          <cell r="D312" t="str">
            <v>m</v>
          </cell>
          <cell r="E312">
            <v>0</v>
          </cell>
          <cell r="F312">
            <v>9.52</v>
          </cell>
          <cell r="G312">
            <v>9.52</v>
          </cell>
        </row>
        <row r="313">
          <cell r="A313" t="str">
            <v>04.05.100</v>
          </cell>
          <cell r="B313">
            <v>0</v>
          </cell>
          <cell r="C313" t="str">
            <v>Retirada de rodapé inclusive cordão em madeira</v>
          </cell>
          <cell r="D313" t="str">
            <v>m</v>
          </cell>
          <cell r="E313">
            <v>0</v>
          </cell>
          <cell r="F313">
            <v>2.15</v>
          </cell>
          <cell r="G313">
            <v>2.15</v>
          </cell>
        </row>
        <row r="314">
          <cell r="A314" t="str">
            <v>04.06</v>
          </cell>
          <cell r="B314" t="str">
            <v>Retirada de revestimentos sintéticos e metálicos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04.06.010</v>
          </cell>
          <cell r="B315">
            <v>0</v>
          </cell>
          <cell r="C315" t="str">
            <v>Retirada de revestimento em lambris metálicos</v>
          </cell>
          <cell r="D315" t="str">
            <v>m²</v>
          </cell>
          <cell r="E315">
            <v>0</v>
          </cell>
          <cell r="F315">
            <v>41.05</v>
          </cell>
          <cell r="G315">
            <v>41.05</v>
          </cell>
        </row>
        <row r="316">
          <cell r="A316" t="str">
            <v>04.06.020</v>
          </cell>
          <cell r="B316">
            <v>0</v>
          </cell>
          <cell r="C316" t="str">
            <v>Retirada de piso em material sintético assentado a cola</v>
          </cell>
          <cell r="D316" t="str">
            <v>m²</v>
          </cell>
          <cell r="E316">
            <v>0</v>
          </cell>
          <cell r="F316">
            <v>3.26</v>
          </cell>
          <cell r="G316">
            <v>3.26</v>
          </cell>
        </row>
        <row r="317">
          <cell r="A317" t="str">
            <v>04.06.040</v>
          </cell>
          <cell r="B317">
            <v>0</v>
          </cell>
          <cell r="C317" t="str">
            <v>Retirada de degrau em material sintético assentado a cola</v>
          </cell>
          <cell r="D317" t="str">
            <v>m</v>
          </cell>
          <cell r="E317">
            <v>0</v>
          </cell>
          <cell r="F317">
            <v>3.04</v>
          </cell>
          <cell r="G317">
            <v>3.04</v>
          </cell>
        </row>
        <row r="318">
          <cell r="A318" t="str">
            <v>04.06.060</v>
          </cell>
          <cell r="B318">
            <v>0</v>
          </cell>
          <cell r="C318" t="str">
            <v>Retirada de rodapé inclusive cordão em material sintético</v>
          </cell>
          <cell r="D318" t="str">
            <v>m</v>
          </cell>
          <cell r="E318">
            <v>0</v>
          </cell>
          <cell r="F318">
            <v>0.74</v>
          </cell>
          <cell r="G318">
            <v>0.74</v>
          </cell>
        </row>
        <row r="319">
          <cell r="A319" t="str">
            <v>04.06.100</v>
          </cell>
          <cell r="B319">
            <v>0</v>
          </cell>
          <cell r="C319" t="str">
            <v>Retirada de piso elevado telescópico metálico, inclusive estrutura de sustentação</v>
          </cell>
          <cell r="D319" t="str">
            <v>m²</v>
          </cell>
          <cell r="E319">
            <v>0</v>
          </cell>
          <cell r="F319">
            <v>35.549999999999997</v>
          </cell>
          <cell r="G319">
            <v>35.549999999999997</v>
          </cell>
        </row>
        <row r="320">
          <cell r="A320" t="str">
            <v>04.07</v>
          </cell>
          <cell r="B320" t="str">
            <v>Retirada de forro, brises e fachadas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04.07.020</v>
          </cell>
          <cell r="B321">
            <v>0</v>
          </cell>
          <cell r="C321" t="str">
            <v>Retirada de forro qualquer em placas ou tiras fixadas</v>
          </cell>
          <cell r="D321" t="str">
            <v>m²</v>
          </cell>
          <cell r="E321">
            <v>0</v>
          </cell>
          <cell r="F321">
            <v>8.89</v>
          </cell>
          <cell r="G321">
            <v>8.89</v>
          </cell>
        </row>
        <row r="322">
          <cell r="A322" t="str">
            <v>04.07.040</v>
          </cell>
          <cell r="B322">
            <v>0</v>
          </cell>
          <cell r="C322" t="str">
            <v>Retirada de forro qualquer em placas ou tiras apoiadas</v>
          </cell>
          <cell r="D322" t="str">
            <v>m²</v>
          </cell>
          <cell r="E322">
            <v>0</v>
          </cell>
          <cell r="F322">
            <v>4.76</v>
          </cell>
          <cell r="G322">
            <v>4.76</v>
          </cell>
        </row>
        <row r="323">
          <cell r="A323" t="str">
            <v>04.07.060</v>
          </cell>
          <cell r="B323">
            <v>0</v>
          </cell>
          <cell r="C323" t="str">
            <v>Retirada de sistema de fixação/tarugamento de forro</v>
          </cell>
          <cell r="D323" t="str">
            <v>m²</v>
          </cell>
          <cell r="E323">
            <v>0</v>
          </cell>
          <cell r="F323">
            <v>3.69</v>
          </cell>
          <cell r="G323">
            <v>3.69</v>
          </cell>
        </row>
        <row r="324">
          <cell r="A324" t="str">
            <v>04.08</v>
          </cell>
          <cell r="B324" t="str">
            <v>Retirada de esquadria e elemento de madeira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04.08.020</v>
          </cell>
          <cell r="B325">
            <v>0</v>
          </cell>
          <cell r="C325" t="str">
            <v>Retirada de folha de esquadria em madeira</v>
          </cell>
          <cell r="D325" t="str">
            <v>un</v>
          </cell>
          <cell r="E325">
            <v>0</v>
          </cell>
          <cell r="F325">
            <v>15.86</v>
          </cell>
          <cell r="G325">
            <v>15.86</v>
          </cell>
        </row>
        <row r="326">
          <cell r="A326" t="str">
            <v>04.08.040</v>
          </cell>
          <cell r="B326">
            <v>0</v>
          </cell>
          <cell r="C326" t="str">
            <v>Retirada de guarnição, moldura e peças lineares em madeira, fixadas</v>
          </cell>
          <cell r="D326" t="str">
            <v>m</v>
          </cell>
          <cell r="E326">
            <v>0</v>
          </cell>
          <cell r="F326">
            <v>1.22</v>
          </cell>
          <cell r="G326">
            <v>1.22</v>
          </cell>
        </row>
        <row r="327">
          <cell r="A327" t="str">
            <v>04.08.060</v>
          </cell>
          <cell r="B327">
            <v>0</v>
          </cell>
          <cell r="C327" t="str">
            <v>Retirada de batente com guarnição e peças lineares em madeira, chumbados</v>
          </cell>
          <cell r="D327" t="str">
            <v>m</v>
          </cell>
          <cell r="E327">
            <v>0</v>
          </cell>
          <cell r="F327">
            <v>9.7899999999999991</v>
          </cell>
          <cell r="G327">
            <v>9.7899999999999991</v>
          </cell>
        </row>
        <row r="328">
          <cell r="A328" t="str">
            <v>04.08.080</v>
          </cell>
          <cell r="B328">
            <v>0</v>
          </cell>
          <cell r="C328" t="str">
            <v>Retirada de elemento em madeira e sistema de fixação tipo quadro, lousa etc.</v>
          </cell>
          <cell r="D328" t="str">
            <v>m²</v>
          </cell>
          <cell r="E328">
            <v>0</v>
          </cell>
          <cell r="F328">
            <v>4.43</v>
          </cell>
          <cell r="G328">
            <v>4.43</v>
          </cell>
        </row>
        <row r="329">
          <cell r="A329" t="str">
            <v>04.09</v>
          </cell>
          <cell r="B329" t="str">
            <v>Retirada de esquadria e elementos metálicos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04.09.020</v>
          </cell>
          <cell r="B330">
            <v>0</v>
          </cell>
          <cell r="C330" t="str">
            <v>Retirada de esquadria metálica em geral</v>
          </cell>
          <cell r="D330" t="str">
            <v>m²</v>
          </cell>
          <cell r="E330">
            <v>0</v>
          </cell>
          <cell r="F330">
            <v>22.85</v>
          </cell>
          <cell r="G330">
            <v>22.85</v>
          </cell>
        </row>
        <row r="331">
          <cell r="A331" t="str">
            <v>04.09.040</v>
          </cell>
          <cell r="B331">
            <v>0</v>
          </cell>
          <cell r="C331" t="str">
            <v>Retirada de folha de esquadria metálica</v>
          </cell>
          <cell r="D331" t="str">
            <v>un</v>
          </cell>
          <cell r="E331">
            <v>0</v>
          </cell>
          <cell r="F331">
            <v>18.96</v>
          </cell>
          <cell r="G331">
            <v>18.96</v>
          </cell>
        </row>
        <row r="332">
          <cell r="A332" t="str">
            <v>04.09.060</v>
          </cell>
          <cell r="B332">
            <v>0</v>
          </cell>
          <cell r="C332" t="str">
            <v>Retirada de batente, corrimão ou peças lineares metálicas, chumbados</v>
          </cell>
          <cell r="D332" t="str">
            <v>m</v>
          </cell>
          <cell r="E332">
            <v>0</v>
          </cell>
          <cell r="F332">
            <v>7.84</v>
          </cell>
          <cell r="G332">
            <v>7.84</v>
          </cell>
        </row>
        <row r="333">
          <cell r="A333" t="str">
            <v>04.09.080</v>
          </cell>
          <cell r="B333">
            <v>0</v>
          </cell>
          <cell r="C333" t="str">
            <v>Retirada de batente, corrimão ou peças lineares metálicas, fixados</v>
          </cell>
          <cell r="D333" t="str">
            <v>m</v>
          </cell>
          <cell r="E333">
            <v>0</v>
          </cell>
          <cell r="F333">
            <v>5.36</v>
          </cell>
          <cell r="G333">
            <v>5.36</v>
          </cell>
        </row>
        <row r="334">
          <cell r="A334" t="str">
            <v>04.09.100</v>
          </cell>
          <cell r="B334">
            <v>0</v>
          </cell>
          <cell r="C334" t="str">
            <v>Retirada de guarda-corpo ou gradil em geral</v>
          </cell>
          <cell r="D334" t="str">
            <v>m²</v>
          </cell>
          <cell r="E334">
            <v>0</v>
          </cell>
          <cell r="F334">
            <v>22.85</v>
          </cell>
          <cell r="G334">
            <v>22.85</v>
          </cell>
        </row>
        <row r="335">
          <cell r="A335" t="str">
            <v>04.09.120</v>
          </cell>
          <cell r="B335">
            <v>0</v>
          </cell>
          <cell r="C335" t="str">
            <v>Retirada de escada de marinheiro com ou sem guarda-corpo</v>
          </cell>
          <cell r="D335" t="str">
            <v>m</v>
          </cell>
          <cell r="E335">
            <v>0</v>
          </cell>
          <cell r="F335">
            <v>26.11</v>
          </cell>
          <cell r="G335">
            <v>26.11</v>
          </cell>
        </row>
        <row r="336">
          <cell r="A336" t="str">
            <v>04.09.140</v>
          </cell>
          <cell r="B336">
            <v>0</v>
          </cell>
          <cell r="C336" t="str">
            <v>Retirada de poste ou sistema de sustentação para alambrado ou fechamento</v>
          </cell>
          <cell r="D336" t="str">
            <v>un</v>
          </cell>
          <cell r="E336">
            <v>0</v>
          </cell>
          <cell r="F336">
            <v>19.190000000000001</v>
          </cell>
          <cell r="G336">
            <v>19.190000000000001</v>
          </cell>
        </row>
        <row r="337">
          <cell r="A337" t="str">
            <v>04.09.160</v>
          </cell>
          <cell r="B337">
            <v>0</v>
          </cell>
          <cell r="C337" t="str">
            <v>Retirada de entelamento metálico em geral</v>
          </cell>
          <cell r="D337" t="str">
            <v>m²</v>
          </cell>
          <cell r="E337">
            <v>0</v>
          </cell>
          <cell r="F337">
            <v>3.11</v>
          </cell>
          <cell r="G337">
            <v>3.11</v>
          </cell>
        </row>
        <row r="338">
          <cell r="A338" t="str">
            <v>04.10</v>
          </cell>
          <cell r="B338" t="str">
            <v>Retirada de ferragens e acessórios para esquadrias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04.10.020</v>
          </cell>
          <cell r="B339">
            <v>0</v>
          </cell>
          <cell r="C339" t="str">
            <v>Retirada de fechadura ou fecho de embutir</v>
          </cell>
          <cell r="D339" t="str">
            <v>un</v>
          </cell>
          <cell r="E339">
            <v>0</v>
          </cell>
          <cell r="F339">
            <v>8.7100000000000009</v>
          </cell>
          <cell r="G339">
            <v>8.7100000000000009</v>
          </cell>
        </row>
        <row r="340">
          <cell r="A340" t="str">
            <v>04.10.040</v>
          </cell>
          <cell r="B340">
            <v>0</v>
          </cell>
          <cell r="C340" t="str">
            <v>Retirada de fechadura ou fecho de sobrepor</v>
          </cell>
          <cell r="D340" t="str">
            <v>un</v>
          </cell>
          <cell r="E340">
            <v>0</v>
          </cell>
          <cell r="F340">
            <v>3.48</v>
          </cell>
          <cell r="G340">
            <v>3.48</v>
          </cell>
        </row>
        <row r="341">
          <cell r="A341" t="str">
            <v>04.10.060</v>
          </cell>
          <cell r="B341">
            <v>0</v>
          </cell>
          <cell r="C341" t="str">
            <v>Retirada de dobradiça</v>
          </cell>
          <cell r="D341" t="str">
            <v>un</v>
          </cell>
          <cell r="E341">
            <v>0</v>
          </cell>
          <cell r="F341">
            <v>1.74</v>
          </cell>
          <cell r="G341">
            <v>1.74</v>
          </cell>
        </row>
        <row r="342">
          <cell r="A342" t="str">
            <v>04.10.080</v>
          </cell>
          <cell r="B342">
            <v>0</v>
          </cell>
          <cell r="C342" t="str">
            <v>Retirada de peça ou acessório complementar em geral de esquadria</v>
          </cell>
          <cell r="D342" t="str">
            <v>un</v>
          </cell>
          <cell r="E342">
            <v>0</v>
          </cell>
          <cell r="F342">
            <v>14.17</v>
          </cell>
          <cell r="G342">
            <v>14.17</v>
          </cell>
        </row>
        <row r="343">
          <cell r="A343" t="str">
            <v>04.11</v>
          </cell>
          <cell r="B343" t="str">
            <v>Retirada de aparelhos, metais sanitários e registro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04.11.020</v>
          </cell>
          <cell r="B344">
            <v>0</v>
          </cell>
          <cell r="C344" t="str">
            <v>Retirada de aparelho sanitário incluindo acessórios</v>
          </cell>
          <cell r="D344" t="str">
            <v>un</v>
          </cell>
          <cell r="E344">
            <v>0</v>
          </cell>
          <cell r="F344">
            <v>33.020000000000003</v>
          </cell>
          <cell r="G344">
            <v>33.020000000000003</v>
          </cell>
        </row>
        <row r="345">
          <cell r="A345" t="str">
            <v>04.11.030</v>
          </cell>
          <cell r="B345">
            <v>0</v>
          </cell>
          <cell r="C345" t="str">
            <v>Retirada de bancada incluindo pertences</v>
          </cell>
          <cell r="D345" t="str">
            <v>m²</v>
          </cell>
          <cell r="E345">
            <v>0</v>
          </cell>
          <cell r="F345">
            <v>45.7</v>
          </cell>
          <cell r="G345">
            <v>45.7</v>
          </cell>
        </row>
        <row r="346">
          <cell r="A346" t="str">
            <v>04.11.040</v>
          </cell>
          <cell r="B346">
            <v>0</v>
          </cell>
          <cell r="C346" t="str">
            <v>Retirada de complemento sanitário chumbado</v>
          </cell>
          <cell r="D346" t="str">
            <v>un</v>
          </cell>
          <cell r="E346">
            <v>0</v>
          </cell>
          <cell r="F346">
            <v>10.73</v>
          </cell>
          <cell r="G346">
            <v>10.73</v>
          </cell>
        </row>
        <row r="347">
          <cell r="A347" t="str">
            <v>04.11.060</v>
          </cell>
          <cell r="B347">
            <v>0</v>
          </cell>
          <cell r="C347" t="str">
            <v>Retirada de complemento sanitário fixado ou de sobrepor</v>
          </cell>
          <cell r="D347" t="str">
            <v>un</v>
          </cell>
          <cell r="E347">
            <v>0</v>
          </cell>
          <cell r="F347">
            <v>4.47</v>
          </cell>
          <cell r="G347">
            <v>4.47</v>
          </cell>
        </row>
        <row r="348">
          <cell r="A348" t="str">
            <v>04.11.080</v>
          </cell>
          <cell r="B348">
            <v>0</v>
          </cell>
          <cell r="C348" t="str">
            <v>Retirada de registro ou válvula embutidos</v>
          </cell>
          <cell r="D348" t="str">
            <v>un</v>
          </cell>
          <cell r="E348">
            <v>0</v>
          </cell>
          <cell r="F348">
            <v>41.96</v>
          </cell>
          <cell r="G348">
            <v>41.96</v>
          </cell>
        </row>
        <row r="349">
          <cell r="A349" t="str">
            <v>04.11.100</v>
          </cell>
          <cell r="B349">
            <v>0</v>
          </cell>
          <cell r="C349" t="str">
            <v>Retirada de registro ou válvula aparentes</v>
          </cell>
          <cell r="D349" t="str">
            <v>un</v>
          </cell>
          <cell r="E349">
            <v>0</v>
          </cell>
          <cell r="F349">
            <v>24.21</v>
          </cell>
          <cell r="G349">
            <v>24.21</v>
          </cell>
        </row>
        <row r="350">
          <cell r="A350" t="str">
            <v>04.11.110</v>
          </cell>
          <cell r="B350">
            <v>0</v>
          </cell>
          <cell r="C350" t="str">
            <v>Retirada de purificador/bebedouro</v>
          </cell>
          <cell r="D350" t="str">
            <v>un</v>
          </cell>
          <cell r="E350">
            <v>0</v>
          </cell>
          <cell r="F350">
            <v>24.21</v>
          </cell>
          <cell r="G350">
            <v>24.21</v>
          </cell>
        </row>
        <row r="351">
          <cell r="A351" t="str">
            <v>04.11.120</v>
          </cell>
          <cell r="B351">
            <v>0</v>
          </cell>
          <cell r="C351" t="str">
            <v>Retirada de torneira ou chuveiro</v>
          </cell>
          <cell r="D351" t="str">
            <v>un</v>
          </cell>
          <cell r="E351">
            <v>0</v>
          </cell>
          <cell r="F351">
            <v>5.73</v>
          </cell>
          <cell r="G351">
            <v>5.73</v>
          </cell>
        </row>
        <row r="352">
          <cell r="A352" t="str">
            <v>04.11.140</v>
          </cell>
          <cell r="B352">
            <v>0</v>
          </cell>
          <cell r="C352" t="str">
            <v>Retirada de sifão ou metais sanitários diversos</v>
          </cell>
          <cell r="D352" t="str">
            <v>un</v>
          </cell>
          <cell r="E352">
            <v>0</v>
          </cell>
          <cell r="F352">
            <v>8.8000000000000007</v>
          </cell>
          <cell r="G352">
            <v>8.8000000000000007</v>
          </cell>
        </row>
        <row r="353">
          <cell r="A353" t="str">
            <v>04.11.160</v>
          </cell>
          <cell r="B353">
            <v>0</v>
          </cell>
          <cell r="C353" t="str">
            <v>Retirada de caixa de descarga de sobrepor ou acoplada</v>
          </cell>
          <cell r="D353" t="str">
            <v>un</v>
          </cell>
          <cell r="E353">
            <v>0</v>
          </cell>
          <cell r="F353">
            <v>16.73</v>
          </cell>
          <cell r="G353">
            <v>16.73</v>
          </cell>
        </row>
        <row r="354">
          <cell r="A354" t="str">
            <v>04.12</v>
          </cell>
          <cell r="B354" t="str">
            <v>Retirada de aparelhos elétricos e hidráulicos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04.12.020</v>
          </cell>
          <cell r="B355">
            <v>0</v>
          </cell>
          <cell r="C355" t="str">
            <v>Retirada de conjunto motor-bomba</v>
          </cell>
          <cell r="D355" t="str">
            <v>un</v>
          </cell>
          <cell r="E355">
            <v>0</v>
          </cell>
          <cell r="F355">
            <v>66.75</v>
          </cell>
          <cell r="G355">
            <v>66.75</v>
          </cell>
        </row>
        <row r="356">
          <cell r="A356" t="str">
            <v>04.12.040</v>
          </cell>
          <cell r="B356">
            <v>0</v>
          </cell>
          <cell r="C356" t="str">
            <v>Retirada de motor de bomba de recalque</v>
          </cell>
          <cell r="D356" t="str">
            <v>un</v>
          </cell>
          <cell r="E356">
            <v>0</v>
          </cell>
          <cell r="F356">
            <v>51.89</v>
          </cell>
          <cell r="G356">
            <v>51.89</v>
          </cell>
        </row>
        <row r="357">
          <cell r="A357" t="str">
            <v>04.13</v>
          </cell>
          <cell r="B357" t="str">
            <v>Retirada de impermeabilização e afins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04.13.020</v>
          </cell>
          <cell r="B358">
            <v>0</v>
          </cell>
          <cell r="C358" t="str">
            <v>Retirada de isolamento térmico com material monolítico</v>
          </cell>
          <cell r="D358" t="str">
            <v>m²</v>
          </cell>
          <cell r="E358">
            <v>0</v>
          </cell>
          <cell r="F358">
            <v>4.43</v>
          </cell>
          <cell r="G358">
            <v>4.43</v>
          </cell>
        </row>
        <row r="359">
          <cell r="A359" t="str">
            <v>04.13.060</v>
          </cell>
          <cell r="B359">
            <v>0</v>
          </cell>
          <cell r="C359" t="str">
            <v>Retirada de isolamento térmico com material em panos</v>
          </cell>
          <cell r="D359" t="str">
            <v>m²</v>
          </cell>
          <cell r="E359">
            <v>0</v>
          </cell>
          <cell r="F359">
            <v>0.74</v>
          </cell>
          <cell r="G359">
            <v>0.74</v>
          </cell>
        </row>
        <row r="360">
          <cell r="A360" t="str">
            <v>04.14</v>
          </cell>
          <cell r="B360" t="str">
            <v>Retirada de vidro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04.14.020</v>
          </cell>
          <cell r="B361">
            <v>0</v>
          </cell>
          <cell r="C361" t="str">
            <v>Retirada de vidro ou espelho com raspagem da massa ou retirada de baguete</v>
          </cell>
          <cell r="D361" t="str">
            <v>m²</v>
          </cell>
          <cell r="E361">
            <v>0</v>
          </cell>
          <cell r="F361">
            <v>10.69</v>
          </cell>
          <cell r="G361">
            <v>10.69</v>
          </cell>
        </row>
        <row r="362">
          <cell r="A362" t="str">
            <v>04.14.040</v>
          </cell>
          <cell r="B362">
            <v>0</v>
          </cell>
          <cell r="C362" t="str">
            <v>Retirada de esquadria em vidro</v>
          </cell>
          <cell r="D362" t="str">
            <v>m²</v>
          </cell>
          <cell r="E362">
            <v>0</v>
          </cell>
          <cell r="F362">
            <v>32.64</v>
          </cell>
          <cell r="G362">
            <v>32.64</v>
          </cell>
        </row>
        <row r="363">
          <cell r="A363" t="str">
            <v>04.17</v>
          </cell>
          <cell r="B363" t="str">
            <v>Retirada em instalação elétrica - letra A até B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04.17.020</v>
          </cell>
          <cell r="B364">
            <v>0</v>
          </cell>
          <cell r="C364" t="str">
            <v>Remoção de aparelho de iluminação ou projetor fixo em teto, piso ou parede</v>
          </cell>
          <cell r="D364" t="str">
            <v>un</v>
          </cell>
          <cell r="E364">
            <v>0</v>
          </cell>
          <cell r="F364">
            <v>13.84</v>
          </cell>
          <cell r="G364">
            <v>13.84</v>
          </cell>
        </row>
        <row r="365">
          <cell r="A365" t="str">
            <v>04.17.040</v>
          </cell>
          <cell r="B365">
            <v>0</v>
          </cell>
          <cell r="C365" t="str">
            <v>Remoção de aparelho de iluminação ou projetor fixo em poste ou braço</v>
          </cell>
          <cell r="D365" t="str">
            <v>un</v>
          </cell>
          <cell r="E365">
            <v>0</v>
          </cell>
          <cell r="F365">
            <v>51.89</v>
          </cell>
          <cell r="G365">
            <v>51.89</v>
          </cell>
        </row>
        <row r="366">
          <cell r="A366" t="str">
            <v>04.17.060</v>
          </cell>
          <cell r="B366">
            <v>0</v>
          </cell>
          <cell r="C366" t="str">
            <v>Remoção de suporte tipo braquet</v>
          </cell>
          <cell r="D366" t="str">
            <v>un</v>
          </cell>
          <cell r="E366">
            <v>0</v>
          </cell>
          <cell r="F366">
            <v>17.3</v>
          </cell>
          <cell r="G366">
            <v>17.3</v>
          </cell>
        </row>
        <row r="367">
          <cell r="A367" t="str">
            <v>04.17.080</v>
          </cell>
          <cell r="B367">
            <v>0</v>
          </cell>
          <cell r="C367" t="str">
            <v>Remoção de barramento de cobre</v>
          </cell>
          <cell r="D367" t="str">
            <v>m</v>
          </cell>
          <cell r="E367">
            <v>0</v>
          </cell>
          <cell r="F367">
            <v>13.84</v>
          </cell>
          <cell r="G367">
            <v>13.84</v>
          </cell>
        </row>
        <row r="368">
          <cell r="A368" t="str">
            <v>04.17.100</v>
          </cell>
          <cell r="B368">
            <v>0</v>
          </cell>
          <cell r="C368" t="str">
            <v>Remoção de base de disjuntor tipo QUIK-LAG</v>
          </cell>
          <cell r="D368" t="str">
            <v>un</v>
          </cell>
          <cell r="E368">
            <v>0</v>
          </cell>
          <cell r="F368">
            <v>5.2</v>
          </cell>
          <cell r="G368">
            <v>5.2</v>
          </cell>
        </row>
        <row r="369">
          <cell r="A369" t="str">
            <v>04.17.120</v>
          </cell>
          <cell r="B369">
            <v>0</v>
          </cell>
          <cell r="C369" t="str">
            <v>Remoção de base de fusível tipo DIAZED</v>
          </cell>
          <cell r="D369" t="str">
            <v>un</v>
          </cell>
          <cell r="E369">
            <v>0</v>
          </cell>
          <cell r="F369">
            <v>5.2</v>
          </cell>
          <cell r="G369">
            <v>5.2</v>
          </cell>
        </row>
        <row r="370">
          <cell r="A370" t="str">
            <v>04.17.140</v>
          </cell>
          <cell r="B370">
            <v>0</v>
          </cell>
          <cell r="C370" t="str">
            <v>Remoção de base e haste de para-raios</v>
          </cell>
          <cell r="D370" t="str">
            <v>un</v>
          </cell>
          <cell r="E370">
            <v>0</v>
          </cell>
          <cell r="F370">
            <v>34.590000000000003</v>
          </cell>
          <cell r="G370">
            <v>34.590000000000003</v>
          </cell>
        </row>
        <row r="371">
          <cell r="A371" t="str">
            <v>04.17.160</v>
          </cell>
          <cell r="B371">
            <v>0</v>
          </cell>
          <cell r="C371" t="str">
            <v>Remoção de base ou chave para fusível NH tipo tripolar</v>
          </cell>
          <cell r="D371" t="str">
            <v>un</v>
          </cell>
          <cell r="E371">
            <v>0</v>
          </cell>
          <cell r="F371">
            <v>17.3</v>
          </cell>
          <cell r="G371">
            <v>17.3</v>
          </cell>
        </row>
        <row r="372">
          <cell r="A372" t="str">
            <v>04.17.180</v>
          </cell>
          <cell r="B372">
            <v>0</v>
          </cell>
          <cell r="C372" t="str">
            <v>Remoção de base ou chave para fusível NH tipo unipolar</v>
          </cell>
          <cell r="D372" t="str">
            <v>un</v>
          </cell>
          <cell r="E372">
            <v>0</v>
          </cell>
          <cell r="F372">
            <v>15.57</v>
          </cell>
          <cell r="G372">
            <v>15.57</v>
          </cell>
        </row>
        <row r="373">
          <cell r="A373" t="str">
            <v>04.17.200</v>
          </cell>
          <cell r="B373">
            <v>0</v>
          </cell>
          <cell r="C373" t="str">
            <v>Remoção de braçadeira para passagem de cordoalha</v>
          </cell>
          <cell r="D373" t="str">
            <v>un</v>
          </cell>
          <cell r="E373">
            <v>0</v>
          </cell>
          <cell r="F373">
            <v>13.84</v>
          </cell>
          <cell r="G373">
            <v>13.84</v>
          </cell>
        </row>
        <row r="374">
          <cell r="A374" t="str">
            <v>04.17.220</v>
          </cell>
          <cell r="B374">
            <v>0</v>
          </cell>
          <cell r="C374" t="str">
            <v>Remoção de bucha de passagem interna ou externa</v>
          </cell>
          <cell r="D374" t="str">
            <v>un</v>
          </cell>
          <cell r="E374">
            <v>0</v>
          </cell>
          <cell r="F374">
            <v>13.84</v>
          </cell>
          <cell r="G374">
            <v>13.84</v>
          </cell>
        </row>
        <row r="375">
          <cell r="A375" t="str">
            <v>04.17.240</v>
          </cell>
          <cell r="B375">
            <v>0</v>
          </cell>
          <cell r="C375" t="str">
            <v>Remoção de bucha de passagem para neutro</v>
          </cell>
          <cell r="D375" t="str">
            <v>un</v>
          </cell>
          <cell r="E375">
            <v>0</v>
          </cell>
          <cell r="F375">
            <v>10.38</v>
          </cell>
          <cell r="G375">
            <v>10.38</v>
          </cell>
        </row>
        <row r="376">
          <cell r="A376" t="str">
            <v>04.18</v>
          </cell>
          <cell r="B376" t="str">
            <v>Retirada em instalação elétrica - letra C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>04.18.020</v>
          </cell>
          <cell r="B377">
            <v>0</v>
          </cell>
          <cell r="C377" t="str">
            <v>Remoção de cabeçote em rede de telefonia</v>
          </cell>
          <cell r="D377" t="str">
            <v>un</v>
          </cell>
          <cell r="E377">
            <v>0</v>
          </cell>
          <cell r="F377">
            <v>8.65</v>
          </cell>
          <cell r="G377">
            <v>8.65</v>
          </cell>
        </row>
        <row r="378">
          <cell r="A378" t="str">
            <v>04.18.040</v>
          </cell>
          <cell r="B378">
            <v>0</v>
          </cell>
          <cell r="C378" t="str">
            <v>Remoção de cabo de aço e esticadores de para-raios</v>
          </cell>
          <cell r="D378" t="str">
            <v>m</v>
          </cell>
          <cell r="E378">
            <v>0</v>
          </cell>
          <cell r="F378">
            <v>12.1</v>
          </cell>
          <cell r="G378">
            <v>12.1</v>
          </cell>
        </row>
        <row r="379">
          <cell r="A379" t="str">
            <v>04.18.060</v>
          </cell>
          <cell r="B379">
            <v>0</v>
          </cell>
          <cell r="C379" t="str">
            <v>Remoção de caixa de entrada de energia padrão medição indireta completa</v>
          </cell>
          <cell r="D379" t="str">
            <v>un</v>
          </cell>
          <cell r="E379">
            <v>0</v>
          </cell>
          <cell r="F379">
            <v>172.95</v>
          </cell>
          <cell r="G379">
            <v>172.95</v>
          </cell>
        </row>
        <row r="380">
          <cell r="A380" t="str">
            <v>04.18.070</v>
          </cell>
          <cell r="B380">
            <v>0</v>
          </cell>
          <cell r="C380" t="str">
            <v>Remoção de caixa de entrada de energia padrão residencial completa</v>
          </cell>
          <cell r="D380" t="str">
            <v>un</v>
          </cell>
          <cell r="E380">
            <v>0</v>
          </cell>
          <cell r="F380">
            <v>138.36000000000001</v>
          </cell>
          <cell r="G380">
            <v>138.36000000000001</v>
          </cell>
        </row>
        <row r="381">
          <cell r="A381" t="str">
            <v>04.18.080</v>
          </cell>
          <cell r="B381">
            <v>0</v>
          </cell>
          <cell r="C381" t="str">
            <v>Remoção de caixa de entrada telefônica completa</v>
          </cell>
          <cell r="D381" t="str">
            <v>un</v>
          </cell>
          <cell r="E381">
            <v>0</v>
          </cell>
          <cell r="F381">
            <v>69.180000000000007</v>
          </cell>
          <cell r="G381">
            <v>69.180000000000007</v>
          </cell>
        </row>
        <row r="382">
          <cell r="A382" t="str">
            <v>04.18.090</v>
          </cell>
          <cell r="B382">
            <v>0</v>
          </cell>
          <cell r="C382" t="str">
            <v>Remoção de caixa de medição padrão completa</v>
          </cell>
          <cell r="D382" t="str">
            <v>un</v>
          </cell>
          <cell r="E382">
            <v>0</v>
          </cell>
          <cell r="F382">
            <v>38.75</v>
          </cell>
          <cell r="G382">
            <v>38.75</v>
          </cell>
        </row>
        <row r="383">
          <cell r="A383" t="str">
            <v>04.18.120</v>
          </cell>
          <cell r="B383">
            <v>0</v>
          </cell>
          <cell r="C383" t="str">
            <v>Remoção de caixa estampada</v>
          </cell>
          <cell r="D383" t="str">
            <v>un</v>
          </cell>
          <cell r="E383">
            <v>0</v>
          </cell>
          <cell r="F383">
            <v>5.07</v>
          </cell>
          <cell r="G383">
            <v>5.07</v>
          </cell>
        </row>
        <row r="384">
          <cell r="A384" t="str">
            <v>04.18.130</v>
          </cell>
          <cell r="B384">
            <v>0</v>
          </cell>
          <cell r="C384" t="str">
            <v>Remoção de caixa para fusível ou tomada instalada em perfilado</v>
          </cell>
          <cell r="D384" t="str">
            <v>un</v>
          </cell>
          <cell r="E384">
            <v>0</v>
          </cell>
          <cell r="F384">
            <v>6.09</v>
          </cell>
          <cell r="G384">
            <v>6.09</v>
          </cell>
        </row>
        <row r="385">
          <cell r="A385" t="str">
            <v>04.18.140</v>
          </cell>
          <cell r="B385">
            <v>0</v>
          </cell>
          <cell r="C385" t="str">
            <v>Remoção de caixa para transformador de corrente</v>
          </cell>
          <cell r="D385" t="str">
            <v>un</v>
          </cell>
          <cell r="E385">
            <v>0</v>
          </cell>
          <cell r="F385">
            <v>38.75</v>
          </cell>
          <cell r="G385">
            <v>38.75</v>
          </cell>
        </row>
        <row r="386">
          <cell r="A386" t="str">
            <v>04.18.180</v>
          </cell>
          <cell r="B386">
            <v>0</v>
          </cell>
          <cell r="C386" t="str">
            <v>Remoção de cantoneira metálica</v>
          </cell>
          <cell r="D386" t="str">
            <v>m</v>
          </cell>
          <cell r="E386">
            <v>0</v>
          </cell>
          <cell r="F386">
            <v>8.65</v>
          </cell>
          <cell r="G386">
            <v>8.65</v>
          </cell>
        </row>
        <row r="387">
          <cell r="A387" t="str">
            <v>04.18.200</v>
          </cell>
          <cell r="B387">
            <v>0</v>
          </cell>
          <cell r="C387" t="str">
            <v>Remoção de captor de para-raios tipo Franklin</v>
          </cell>
          <cell r="D387" t="str">
            <v>un</v>
          </cell>
          <cell r="E387">
            <v>0</v>
          </cell>
          <cell r="F387">
            <v>17.3</v>
          </cell>
          <cell r="G387">
            <v>17.3</v>
          </cell>
        </row>
        <row r="388">
          <cell r="A388" t="str">
            <v>04.18.220</v>
          </cell>
          <cell r="B388">
            <v>0</v>
          </cell>
          <cell r="C388" t="str">
            <v>Remoção de chapa de ferro para bucha de passagem</v>
          </cell>
          <cell r="D388" t="str">
            <v>un</v>
          </cell>
          <cell r="E388">
            <v>0</v>
          </cell>
          <cell r="F388">
            <v>13.84</v>
          </cell>
          <cell r="G388">
            <v>13.84</v>
          </cell>
        </row>
        <row r="389">
          <cell r="A389" t="str">
            <v>04.18.240</v>
          </cell>
          <cell r="B389">
            <v>0</v>
          </cell>
          <cell r="C389" t="str">
            <v>Remoção de chave automática da boia</v>
          </cell>
          <cell r="D389" t="str">
            <v>un</v>
          </cell>
          <cell r="E389">
            <v>0</v>
          </cell>
          <cell r="F389">
            <v>20.75</v>
          </cell>
          <cell r="G389">
            <v>20.75</v>
          </cell>
        </row>
        <row r="390">
          <cell r="A390" t="str">
            <v>04.18.250</v>
          </cell>
          <cell r="B390">
            <v>0</v>
          </cell>
          <cell r="C390" t="str">
            <v>Remoção de chave base de mármore ou ardósia</v>
          </cell>
          <cell r="D390" t="str">
            <v>un</v>
          </cell>
          <cell r="E390">
            <v>0</v>
          </cell>
          <cell r="F390">
            <v>17.3</v>
          </cell>
          <cell r="G390">
            <v>17.3</v>
          </cell>
        </row>
        <row r="391">
          <cell r="A391" t="str">
            <v>04.18.260</v>
          </cell>
          <cell r="B391">
            <v>0</v>
          </cell>
          <cell r="C391" t="str">
            <v>Remoção de chave de ação rápida comando frontal montado em painel</v>
          </cell>
          <cell r="D391" t="str">
            <v>un</v>
          </cell>
          <cell r="E391">
            <v>0</v>
          </cell>
          <cell r="F391">
            <v>34.590000000000003</v>
          </cell>
          <cell r="G391">
            <v>34.590000000000003</v>
          </cell>
        </row>
        <row r="392">
          <cell r="A392" t="str">
            <v>04.18.270</v>
          </cell>
          <cell r="B392">
            <v>0</v>
          </cell>
          <cell r="C392" t="str">
            <v>Remoção de chave fusível indicadora tipo Matheus</v>
          </cell>
          <cell r="D392" t="str">
            <v>un</v>
          </cell>
          <cell r="E392">
            <v>0</v>
          </cell>
          <cell r="F392">
            <v>51.89</v>
          </cell>
          <cell r="G392">
            <v>51.89</v>
          </cell>
        </row>
        <row r="393">
          <cell r="A393" t="str">
            <v>04.18.280</v>
          </cell>
          <cell r="B393">
            <v>0</v>
          </cell>
          <cell r="C393" t="str">
            <v>Remoção de chave seccionadora tripolar seca mecanismo de manobra frontal</v>
          </cell>
          <cell r="D393" t="str">
            <v>un</v>
          </cell>
          <cell r="E393">
            <v>0</v>
          </cell>
          <cell r="F393">
            <v>97.78</v>
          </cell>
          <cell r="G393">
            <v>97.78</v>
          </cell>
        </row>
        <row r="394">
          <cell r="A394" t="str">
            <v>04.18.290</v>
          </cell>
          <cell r="B394">
            <v>0</v>
          </cell>
          <cell r="C394" t="str">
            <v>Remoção de chave tipo Pacco rotativo</v>
          </cell>
          <cell r="D394" t="str">
            <v>un</v>
          </cell>
          <cell r="E394">
            <v>0</v>
          </cell>
          <cell r="F394">
            <v>25.95</v>
          </cell>
          <cell r="G394">
            <v>25.95</v>
          </cell>
        </row>
        <row r="395">
          <cell r="A395" t="str">
            <v>04.18.320</v>
          </cell>
          <cell r="B395">
            <v>0</v>
          </cell>
          <cell r="C395" t="str">
            <v>Remoção de cinta de fixação de eletroduto ou sela para cruzeta em poste</v>
          </cell>
          <cell r="D395" t="str">
            <v>un</v>
          </cell>
          <cell r="E395">
            <v>0</v>
          </cell>
          <cell r="F395">
            <v>7.15</v>
          </cell>
          <cell r="G395">
            <v>7.15</v>
          </cell>
        </row>
        <row r="396">
          <cell r="A396" t="str">
            <v>04.18.340</v>
          </cell>
          <cell r="B396">
            <v>0</v>
          </cell>
          <cell r="C396" t="str">
            <v>Remoção de condulete</v>
          </cell>
          <cell r="D396" t="str">
            <v>un</v>
          </cell>
          <cell r="E396">
            <v>0</v>
          </cell>
          <cell r="F396">
            <v>13.73</v>
          </cell>
          <cell r="G396">
            <v>13.73</v>
          </cell>
        </row>
        <row r="397">
          <cell r="A397" t="str">
            <v>04.18.360</v>
          </cell>
          <cell r="B397">
            <v>0</v>
          </cell>
          <cell r="C397" t="str">
            <v>Remoção de condutor aparente diâmetro externo acima de 6,5 mm</v>
          </cell>
          <cell r="D397" t="str">
            <v>m</v>
          </cell>
          <cell r="E397">
            <v>0</v>
          </cell>
          <cell r="F397">
            <v>4.1500000000000004</v>
          </cell>
          <cell r="G397">
            <v>4.1500000000000004</v>
          </cell>
        </row>
        <row r="398">
          <cell r="A398" t="str">
            <v>04.18.370</v>
          </cell>
          <cell r="B398">
            <v>0</v>
          </cell>
          <cell r="C398" t="str">
            <v>Remoção de condutor aparente diâmetro externo até 6,5 mm</v>
          </cell>
          <cell r="D398" t="str">
            <v>m</v>
          </cell>
          <cell r="E398">
            <v>0</v>
          </cell>
          <cell r="F398">
            <v>2.0699999999999998</v>
          </cell>
          <cell r="G398">
            <v>2.0699999999999998</v>
          </cell>
        </row>
        <row r="399">
          <cell r="A399" t="str">
            <v>04.18.380</v>
          </cell>
          <cell r="B399">
            <v>0</v>
          </cell>
          <cell r="C399" t="str">
            <v>Remoção de condutor embutido diâmetro externo acima de 6,5 mm</v>
          </cell>
          <cell r="D399" t="str">
            <v>m</v>
          </cell>
          <cell r="E399">
            <v>0</v>
          </cell>
          <cell r="F399">
            <v>3.46</v>
          </cell>
          <cell r="G399">
            <v>3.46</v>
          </cell>
        </row>
        <row r="400">
          <cell r="A400" t="str">
            <v>04.18.390</v>
          </cell>
          <cell r="B400">
            <v>0</v>
          </cell>
          <cell r="C400" t="str">
            <v>Remoção de condutor embutido diâmetro externo até 6,5 mm</v>
          </cell>
          <cell r="D400" t="str">
            <v>m</v>
          </cell>
          <cell r="E400">
            <v>0</v>
          </cell>
          <cell r="F400">
            <v>1.72</v>
          </cell>
          <cell r="G400">
            <v>1.72</v>
          </cell>
        </row>
        <row r="401">
          <cell r="A401" t="str">
            <v>04.18.400</v>
          </cell>
          <cell r="B401">
            <v>0</v>
          </cell>
          <cell r="C401" t="str">
            <v>Remoção de condutor especial</v>
          </cell>
          <cell r="D401" t="str">
            <v>m</v>
          </cell>
          <cell r="E401">
            <v>0</v>
          </cell>
          <cell r="F401">
            <v>24.45</v>
          </cell>
          <cell r="G401">
            <v>24.45</v>
          </cell>
        </row>
        <row r="402">
          <cell r="A402" t="str">
            <v>04.18.410</v>
          </cell>
          <cell r="B402">
            <v>0</v>
          </cell>
          <cell r="C402" t="str">
            <v>Remoção de cordoalha ou cabo de cobre nu</v>
          </cell>
          <cell r="D402" t="str">
            <v>m</v>
          </cell>
          <cell r="E402">
            <v>0</v>
          </cell>
          <cell r="F402">
            <v>6.92</v>
          </cell>
          <cell r="G402">
            <v>6.92</v>
          </cell>
        </row>
        <row r="403">
          <cell r="A403" t="str">
            <v>04.18.420</v>
          </cell>
          <cell r="B403">
            <v>0</v>
          </cell>
          <cell r="C403" t="str">
            <v>Remoção de contator magnético para comando de bomba</v>
          </cell>
          <cell r="D403" t="str">
            <v>un</v>
          </cell>
          <cell r="E403">
            <v>0</v>
          </cell>
          <cell r="F403">
            <v>34.590000000000003</v>
          </cell>
          <cell r="G403">
            <v>34.590000000000003</v>
          </cell>
        </row>
        <row r="404">
          <cell r="A404" t="str">
            <v>04.18.440</v>
          </cell>
          <cell r="B404">
            <v>0</v>
          </cell>
          <cell r="C404" t="str">
            <v>Remoção de corrente para pendentes</v>
          </cell>
          <cell r="D404" t="str">
            <v>un</v>
          </cell>
          <cell r="E404">
            <v>0</v>
          </cell>
          <cell r="F404">
            <v>6.92</v>
          </cell>
          <cell r="G404">
            <v>6.92</v>
          </cell>
        </row>
        <row r="405">
          <cell r="A405" t="str">
            <v>04.18.460</v>
          </cell>
          <cell r="B405">
            <v>0</v>
          </cell>
          <cell r="C405" t="str">
            <v>Remoção de cruzeta de ferro para fixação de projetores</v>
          </cell>
          <cell r="D405" t="str">
            <v>un</v>
          </cell>
          <cell r="E405">
            <v>0</v>
          </cell>
          <cell r="F405">
            <v>51.89</v>
          </cell>
          <cell r="G405">
            <v>51.89</v>
          </cell>
        </row>
        <row r="406">
          <cell r="A406" t="str">
            <v>04.18.470</v>
          </cell>
          <cell r="B406">
            <v>0</v>
          </cell>
          <cell r="C406" t="str">
            <v>Remoção de cruzeta de madeira</v>
          </cell>
          <cell r="D406" t="str">
            <v>un</v>
          </cell>
          <cell r="E406">
            <v>0</v>
          </cell>
          <cell r="F406">
            <v>73.34</v>
          </cell>
          <cell r="G406">
            <v>73.34</v>
          </cell>
        </row>
        <row r="407">
          <cell r="A407" t="str">
            <v>04.19</v>
          </cell>
          <cell r="B407" t="str">
            <v>Retirada em instalação elétrica - letra D até I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04.19.020</v>
          </cell>
          <cell r="B408">
            <v>0</v>
          </cell>
          <cell r="C408" t="str">
            <v>Remoção de disjuntor de volume normal ou reduzido</v>
          </cell>
          <cell r="D408" t="str">
            <v>un</v>
          </cell>
          <cell r="E408">
            <v>0</v>
          </cell>
          <cell r="F408">
            <v>145.07</v>
          </cell>
          <cell r="G408">
            <v>145.07</v>
          </cell>
        </row>
        <row r="409">
          <cell r="A409" t="str">
            <v>04.19.030</v>
          </cell>
          <cell r="B409">
            <v>0</v>
          </cell>
          <cell r="C409" t="str">
            <v>Remoção de disjuntor a seco aberto tripolar, 600 V de 800 A</v>
          </cell>
          <cell r="D409" t="str">
            <v>un</v>
          </cell>
          <cell r="E409">
            <v>0</v>
          </cell>
          <cell r="F409">
            <v>34.590000000000003</v>
          </cell>
          <cell r="G409">
            <v>34.590000000000003</v>
          </cell>
        </row>
        <row r="410">
          <cell r="A410" t="str">
            <v>04.19.060</v>
          </cell>
          <cell r="B410">
            <v>0</v>
          </cell>
          <cell r="C410" t="str">
            <v>Remoção de disjuntor termomagnético</v>
          </cell>
          <cell r="D410" t="str">
            <v>un</v>
          </cell>
          <cell r="E410">
            <v>0</v>
          </cell>
          <cell r="F410">
            <v>8.65</v>
          </cell>
          <cell r="G410">
            <v>8.65</v>
          </cell>
        </row>
        <row r="411">
          <cell r="A411" t="str">
            <v>04.19.080</v>
          </cell>
          <cell r="B411">
            <v>0</v>
          </cell>
          <cell r="C411" t="str">
            <v>Remoção de fundo de quadro de distribuição ou caixa de passagem</v>
          </cell>
          <cell r="D411" t="str">
            <v>m²</v>
          </cell>
          <cell r="E411">
            <v>0</v>
          </cell>
          <cell r="F411">
            <v>34.590000000000003</v>
          </cell>
          <cell r="G411">
            <v>34.590000000000003</v>
          </cell>
        </row>
        <row r="412">
          <cell r="A412" t="str">
            <v>04.19.100</v>
          </cell>
          <cell r="B412">
            <v>0</v>
          </cell>
          <cell r="C412" t="str">
            <v>Remoção de gancho de sustentação de luminária em perfilado</v>
          </cell>
          <cell r="D412" t="str">
            <v>un</v>
          </cell>
          <cell r="E412">
            <v>0</v>
          </cell>
          <cell r="F412">
            <v>6.92</v>
          </cell>
          <cell r="G412">
            <v>6.92</v>
          </cell>
        </row>
        <row r="413">
          <cell r="A413" t="str">
            <v>04.19.120</v>
          </cell>
          <cell r="B413">
            <v>0</v>
          </cell>
          <cell r="C413" t="str">
            <v>Remoção de interruptores, tomadas, botão de campainha ou cigarra</v>
          </cell>
          <cell r="D413" t="str">
            <v>un</v>
          </cell>
          <cell r="E413">
            <v>0</v>
          </cell>
          <cell r="F413">
            <v>13.84</v>
          </cell>
          <cell r="G413">
            <v>13.84</v>
          </cell>
        </row>
        <row r="414">
          <cell r="A414" t="str">
            <v>04.19.140</v>
          </cell>
          <cell r="B414">
            <v>0</v>
          </cell>
          <cell r="C414" t="str">
            <v>Remoção de isolador tipo castanha e gancho de sustentação</v>
          </cell>
          <cell r="D414" t="str">
            <v>un</v>
          </cell>
          <cell r="E414">
            <v>0</v>
          </cell>
          <cell r="F414">
            <v>3.46</v>
          </cell>
          <cell r="G414">
            <v>3.46</v>
          </cell>
        </row>
        <row r="415">
          <cell r="A415" t="str">
            <v>04.19.160</v>
          </cell>
          <cell r="B415">
            <v>0</v>
          </cell>
          <cell r="C415" t="str">
            <v>Remoção de isolador tipo disco completo e gancho de suspensão</v>
          </cell>
          <cell r="D415" t="str">
            <v>un</v>
          </cell>
          <cell r="E415">
            <v>0</v>
          </cell>
          <cell r="F415">
            <v>5.2</v>
          </cell>
          <cell r="G415">
            <v>5.2</v>
          </cell>
        </row>
        <row r="416">
          <cell r="A416" t="str">
            <v>04.19.180</v>
          </cell>
          <cell r="B416">
            <v>0</v>
          </cell>
          <cell r="C416" t="str">
            <v>Remoção de isolador tipo pino, inclusive o pino</v>
          </cell>
          <cell r="D416" t="str">
            <v>un</v>
          </cell>
          <cell r="E416">
            <v>0</v>
          </cell>
          <cell r="F416">
            <v>8.65</v>
          </cell>
          <cell r="G416">
            <v>8.65</v>
          </cell>
        </row>
        <row r="417">
          <cell r="A417" t="str">
            <v>04.20</v>
          </cell>
          <cell r="B417" t="str">
            <v>Retirada em instalação elétrica - letra J até N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04.20.020</v>
          </cell>
          <cell r="B418">
            <v>0</v>
          </cell>
          <cell r="C418" t="str">
            <v>Remoção de janela de ventilação, iluminação ou ventilação e iluminação padrão</v>
          </cell>
          <cell r="D418" t="str">
            <v>un</v>
          </cell>
          <cell r="E418">
            <v>0</v>
          </cell>
          <cell r="F418">
            <v>24.45</v>
          </cell>
          <cell r="G418">
            <v>24.45</v>
          </cell>
        </row>
        <row r="419">
          <cell r="A419" t="str">
            <v>04.20.040</v>
          </cell>
          <cell r="B419">
            <v>0</v>
          </cell>
          <cell r="C419" t="str">
            <v>Remoção de lâmpada</v>
          </cell>
          <cell r="D419" t="str">
            <v>un</v>
          </cell>
          <cell r="E419">
            <v>0</v>
          </cell>
          <cell r="F419">
            <v>2.86</v>
          </cell>
          <cell r="G419">
            <v>2.86</v>
          </cell>
        </row>
        <row r="420">
          <cell r="A420" t="str">
            <v>04.20.060</v>
          </cell>
          <cell r="B420">
            <v>0</v>
          </cell>
          <cell r="C420" t="str">
            <v>Remoção de luz de obstáculo</v>
          </cell>
          <cell r="D420" t="str">
            <v>un</v>
          </cell>
          <cell r="E420">
            <v>0</v>
          </cell>
          <cell r="F420">
            <v>34.590000000000003</v>
          </cell>
          <cell r="G420">
            <v>34.590000000000003</v>
          </cell>
        </row>
        <row r="421">
          <cell r="A421" t="str">
            <v>04.20.080</v>
          </cell>
          <cell r="B421">
            <v>0</v>
          </cell>
          <cell r="C421" t="str">
            <v>Remoção de manopla de comando de disjuntor</v>
          </cell>
          <cell r="D421" t="str">
            <v>un</v>
          </cell>
          <cell r="E421">
            <v>0</v>
          </cell>
          <cell r="F421">
            <v>17.3</v>
          </cell>
          <cell r="G421">
            <v>17.3</v>
          </cell>
        </row>
        <row r="422">
          <cell r="A422" t="str">
            <v>04.20.100</v>
          </cell>
          <cell r="B422">
            <v>0</v>
          </cell>
          <cell r="C422" t="str">
            <v>Remoção de mão francesa</v>
          </cell>
          <cell r="D422" t="str">
            <v>un</v>
          </cell>
          <cell r="E422">
            <v>0</v>
          </cell>
          <cell r="F422">
            <v>14.3</v>
          </cell>
          <cell r="G422">
            <v>14.3</v>
          </cell>
        </row>
        <row r="423">
          <cell r="A423" t="str">
            <v>04.20.120</v>
          </cell>
          <cell r="B423">
            <v>0</v>
          </cell>
          <cell r="C423" t="str">
            <v>Remoção de terminal modular (mufla) tripolar ou unipolar</v>
          </cell>
          <cell r="D423" t="str">
            <v>un</v>
          </cell>
          <cell r="E423">
            <v>0</v>
          </cell>
          <cell r="F423">
            <v>48.89</v>
          </cell>
          <cell r="G423">
            <v>48.89</v>
          </cell>
        </row>
        <row r="424">
          <cell r="A424" t="str">
            <v>04.21</v>
          </cell>
          <cell r="B424" t="str">
            <v>Retirada em instalação elétrica - letra O até 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04.21.020</v>
          </cell>
          <cell r="B425">
            <v>0</v>
          </cell>
          <cell r="C425" t="str">
            <v>Remoção de óleo de disjuntor ou transformador</v>
          </cell>
          <cell r="D425" t="str">
            <v>l</v>
          </cell>
          <cell r="E425">
            <v>0</v>
          </cell>
          <cell r="F425">
            <v>0.56999999999999995</v>
          </cell>
          <cell r="G425">
            <v>0.56999999999999995</v>
          </cell>
        </row>
        <row r="426">
          <cell r="A426" t="str">
            <v>04.21.040</v>
          </cell>
          <cell r="B426">
            <v>0</v>
          </cell>
          <cell r="C426" t="str">
            <v>Remoção de pára-raios tipo cristal-valve em cabine primária</v>
          </cell>
          <cell r="D426" t="str">
            <v>un</v>
          </cell>
          <cell r="E426">
            <v>0</v>
          </cell>
          <cell r="F426">
            <v>51.89</v>
          </cell>
          <cell r="G426">
            <v>51.89</v>
          </cell>
        </row>
        <row r="427">
          <cell r="A427" t="str">
            <v>04.21.050</v>
          </cell>
          <cell r="B427">
            <v>0</v>
          </cell>
          <cell r="C427" t="str">
            <v>Remoção de pára-raios tipo cristal-valve em poste singelo ou estaleiro</v>
          </cell>
          <cell r="D427" t="str">
            <v>un</v>
          </cell>
          <cell r="E427">
            <v>0</v>
          </cell>
          <cell r="F427">
            <v>69.180000000000007</v>
          </cell>
          <cell r="G427">
            <v>69.180000000000007</v>
          </cell>
        </row>
        <row r="428">
          <cell r="A428" t="str">
            <v>04.21.060</v>
          </cell>
          <cell r="B428">
            <v>0</v>
          </cell>
          <cell r="C428" t="str">
            <v>Remoção de perfilado</v>
          </cell>
          <cell r="D428" t="str">
            <v>m</v>
          </cell>
          <cell r="E428">
            <v>0</v>
          </cell>
          <cell r="F428">
            <v>13.84</v>
          </cell>
          <cell r="G428">
            <v>13.84</v>
          </cell>
        </row>
        <row r="429">
          <cell r="A429" t="str">
            <v>04.21.100</v>
          </cell>
          <cell r="B429">
            <v>0</v>
          </cell>
          <cell r="C429" t="str">
            <v>Remoção de porta de quadro ou painel</v>
          </cell>
          <cell r="D429" t="str">
            <v>m²</v>
          </cell>
          <cell r="E429">
            <v>0</v>
          </cell>
          <cell r="F429">
            <v>34.590000000000003</v>
          </cell>
          <cell r="G429">
            <v>34.590000000000003</v>
          </cell>
        </row>
        <row r="430">
          <cell r="A430" t="str">
            <v>04.21.130</v>
          </cell>
          <cell r="B430">
            <v>0</v>
          </cell>
          <cell r="C430" t="str">
            <v>Remoção de poste de concreto</v>
          </cell>
          <cell r="D430" t="str">
            <v>un</v>
          </cell>
          <cell r="E430">
            <v>67</v>
          </cell>
          <cell r="F430">
            <v>97.78</v>
          </cell>
          <cell r="G430">
            <v>164.78</v>
          </cell>
        </row>
        <row r="431">
          <cell r="A431" t="str">
            <v>04.21.140</v>
          </cell>
          <cell r="B431">
            <v>0</v>
          </cell>
          <cell r="C431" t="str">
            <v>Remoção de poste metálico</v>
          </cell>
          <cell r="D431" t="str">
            <v>un</v>
          </cell>
          <cell r="E431">
            <v>67</v>
          </cell>
          <cell r="F431">
            <v>97.78</v>
          </cell>
          <cell r="G431">
            <v>164.78</v>
          </cell>
        </row>
        <row r="432">
          <cell r="A432" t="str">
            <v>04.21.150</v>
          </cell>
          <cell r="B432">
            <v>0</v>
          </cell>
          <cell r="C432" t="str">
            <v>Remoção de poste de madeira</v>
          </cell>
          <cell r="D432" t="str">
            <v>un</v>
          </cell>
          <cell r="E432">
            <v>0</v>
          </cell>
          <cell r="F432">
            <v>109.36</v>
          </cell>
          <cell r="G432">
            <v>109.36</v>
          </cell>
        </row>
        <row r="433">
          <cell r="A433" t="str">
            <v>04.21.160</v>
          </cell>
          <cell r="B433">
            <v>0</v>
          </cell>
          <cell r="C433" t="str">
            <v>Remoção de quadro de distribuição, chamada ou caixa de passagem</v>
          </cell>
          <cell r="D433" t="str">
            <v>m²</v>
          </cell>
          <cell r="E433">
            <v>0</v>
          </cell>
          <cell r="F433">
            <v>69.180000000000007</v>
          </cell>
          <cell r="G433">
            <v>69.180000000000007</v>
          </cell>
        </row>
        <row r="434">
          <cell r="A434" t="str">
            <v>04.21.200</v>
          </cell>
          <cell r="B434">
            <v>0</v>
          </cell>
          <cell r="C434" t="str">
            <v>Remoção de reator para lâmpada</v>
          </cell>
          <cell r="D434" t="str">
            <v>un</v>
          </cell>
          <cell r="E434">
            <v>0</v>
          </cell>
          <cell r="F434">
            <v>12.22</v>
          </cell>
          <cell r="G434">
            <v>12.22</v>
          </cell>
        </row>
        <row r="435">
          <cell r="A435" t="str">
            <v>04.21.210</v>
          </cell>
          <cell r="B435">
            <v>0</v>
          </cell>
          <cell r="C435" t="str">
            <v>Remoção de reator para lâmpada fixo em poste</v>
          </cell>
          <cell r="D435" t="str">
            <v>un</v>
          </cell>
          <cell r="E435">
            <v>0</v>
          </cell>
          <cell r="F435">
            <v>69.180000000000007</v>
          </cell>
          <cell r="G435">
            <v>69.180000000000007</v>
          </cell>
        </row>
        <row r="436">
          <cell r="A436" t="str">
            <v>04.21.240</v>
          </cell>
          <cell r="B436">
            <v>0</v>
          </cell>
          <cell r="C436" t="str">
            <v>Remoção de relé</v>
          </cell>
          <cell r="D436" t="str">
            <v>un</v>
          </cell>
          <cell r="E436">
            <v>0</v>
          </cell>
          <cell r="F436">
            <v>16.23</v>
          </cell>
          <cell r="G436">
            <v>16.23</v>
          </cell>
        </row>
        <row r="437">
          <cell r="A437" t="str">
            <v>04.21.260</v>
          </cell>
          <cell r="B437">
            <v>0</v>
          </cell>
          <cell r="C437" t="str">
            <v>Remoção de roldana</v>
          </cell>
          <cell r="D437" t="str">
            <v>un</v>
          </cell>
          <cell r="E437">
            <v>0</v>
          </cell>
          <cell r="F437">
            <v>2.86</v>
          </cell>
          <cell r="G437">
            <v>2.86</v>
          </cell>
        </row>
        <row r="438">
          <cell r="A438" t="str">
            <v>04.21.280</v>
          </cell>
          <cell r="B438">
            <v>0</v>
          </cell>
          <cell r="C438" t="str">
            <v>Remoção de soquete</v>
          </cell>
          <cell r="D438" t="str">
            <v>un</v>
          </cell>
          <cell r="E438">
            <v>0</v>
          </cell>
          <cell r="F438">
            <v>2.86</v>
          </cell>
          <cell r="G438">
            <v>2.86</v>
          </cell>
        </row>
        <row r="439">
          <cell r="A439" t="str">
            <v>04.21.300</v>
          </cell>
          <cell r="B439">
            <v>0</v>
          </cell>
          <cell r="C439" t="str">
            <v>Remoção de suporte de transformador em poste singelo ou estaleiro</v>
          </cell>
          <cell r="D439" t="str">
            <v>un</v>
          </cell>
          <cell r="E439">
            <v>0</v>
          </cell>
          <cell r="F439">
            <v>22.88</v>
          </cell>
          <cell r="G439">
            <v>22.88</v>
          </cell>
        </row>
        <row r="440">
          <cell r="A440" t="str">
            <v>04.22</v>
          </cell>
          <cell r="B440" t="str">
            <v>Retirada em instalação elétrica - letra T até o final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04.22.020</v>
          </cell>
          <cell r="B441">
            <v>0</v>
          </cell>
          <cell r="C441" t="str">
            <v>Remoção de terminal ou conector para cabos</v>
          </cell>
          <cell r="D441" t="str">
            <v>un</v>
          </cell>
          <cell r="E441">
            <v>0</v>
          </cell>
          <cell r="F441">
            <v>3.58</v>
          </cell>
          <cell r="G441">
            <v>3.58</v>
          </cell>
        </row>
        <row r="442">
          <cell r="A442" t="str">
            <v>04.22.040</v>
          </cell>
          <cell r="B442">
            <v>0</v>
          </cell>
          <cell r="C442" t="str">
            <v>Remoção de transformador de potência em cabine primária</v>
          </cell>
          <cell r="D442" t="str">
            <v>un</v>
          </cell>
          <cell r="E442">
            <v>0</v>
          </cell>
          <cell r="F442">
            <v>242.85</v>
          </cell>
          <cell r="G442">
            <v>242.85</v>
          </cell>
        </row>
        <row r="443">
          <cell r="A443" t="str">
            <v>04.22.050</v>
          </cell>
          <cell r="B443">
            <v>0</v>
          </cell>
          <cell r="C443" t="str">
            <v>Remoção de transformador de potencial completo (pequeno)</v>
          </cell>
          <cell r="D443" t="str">
            <v>un</v>
          </cell>
          <cell r="E443">
            <v>0</v>
          </cell>
          <cell r="F443">
            <v>22.49</v>
          </cell>
          <cell r="G443">
            <v>22.49</v>
          </cell>
        </row>
        <row r="444">
          <cell r="A444" t="str">
            <v>04.22.060</v>
          </cell>
          <cell r="B444">
            <v>0</v>
          </cell>
          <cell r="C444" t="str">
            <v>Remoção de transformador de potência trifásico até 225 kVA, a óleo, em poste singelo</v>
          </cell>
          <cell r="D444" t="str">
            <v>un</v>
          </cell>
          <cell r="E444">
            <v>134</v>
          </cell>
          <cell r="F444">
            <v>276.72000000000003</v>
          </cell>
          <cell r="G444">
            <v>410.72</v>
          </cell>
        </row>
        <row r="445">
          <cell r="A445" t="str">
            <v>04.22.100</v>
          </cell>
          <cell r="B445">
            <v>0</v>
          </cell>
          <cell r="C445" t="str">
            <v>Remoção de tubulação elétrica aparente com diâmetro externo acima de 50 mm</v>
          </cell>
          <cell r="D445" t="str">
            <v>m</v>
          </cell>
          <cell r="E445">
            <v>0</v>
          </cell>
          <cell r="F445">
            <v>17.3</v>
          </cell>
          <cell r="G445">
            <v>17.3</v>
          </cell>
        </row>
        <row r="446">
          <cell r="A446" t="str">
            <v>04.22.110</v>
          </cell>
          <cell r="B446">
            <v>0</v>
          </cell>
          <cell r="C446" t="str">
            <v>Remoção de tubulação elétrica aparente com diâmetro externo até 50 mm</v>
          </cell>
          <cell r="D446" t="str">
            <v>m</v>
          </cell>
          <cell r="E446">
            <v>0</v>
          </cell>
          <cell r="F446">
            <v>8.65</v>
          </cell>
          <cell r="G446">
            <v>8.65</v>
          </cell>
        </row>
        <row r="447">
          <cell r="A447" t="str">
            <v>04.22.120</v>
          </cell>
          <cell r="B447">
            <v>0</v>
          </cell>
          <cell r="C447" t="str">
            <v>Remoção de tubulação elétrica embutida com diâmetro externo acima de 50 mm</v>
          </cell>
          <cell r="D447" t="str">
            <v>m</v>
          </cell>
          <cell r="E447">
            <v>0</v>
          </cell>
          <cell r="F447">
            <v>34.590000000000003</v>
          </cell>
          <cell r="G447">
            <v>34.590000000000003</v>
          </cell>
        </row>
        <row r="448">
          <cell r="A448" t="str">
            <v>04.22.130</v>
          </cell>
          <cell r="B448">
            <v>0</v>
          </cell>
          <cell r="C448" t="str">
            <v>Remoção de tubulação elétrica embutida com diâmetro externo até 50 mm</v>
          </cell>
          <cell r="D448" t="str">
            <v>m</v>
          </cell>
          <cell r="E448">
            <v>0</v>
          </cell>
          <cell r="F448">
            <v>17.3</v>
          </cell>
          <cell r="G448">
            <v>17.3</v>
          </cell>
        </row>
        <row r="449">
          <cell r="A449" t="str">
            <v>04.22.200</v>
          </cell>
          <cell r="B449">
            <v>0</v>
          </cell>
          <cell r="C449" t="str">
            <v>Remoção de vergalhão</v>
          </cell>
          <cell r="D449" t="str">
            <v>m</v>
          </cell>
          <cell r="E449">
            <v>0</v>
          </cell>
          <cell r="F449">
            <v>6.92</v>
          </cell>
          <cell r="G449">
            <v>6.92</v>
          </cell>
        </row>
        <row r="450">
          <cell r="A450" t="str">
            <v>04.30</v>
          </cell>
          <cell r="B450" t="str">
            <v>Retirada em instalação hidráulica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04.30.020</v>
          </cell>
          <cell r="B451">
            <v>0</v>
          </cell>
          <cell r="C451" t="str">
            <v>Remoção de calha ou rufo</v>
          </cell>
          <cell r="D451" t="str">
            <v>m</v>
          </cell>
          <cell r="E451">
            <v>0</v>
          </cell>
          <cell r="F451">
            <v>3.39</v>
          </cell>
          <cell r="G451">
            <v>3.39</v>
          </cell>
        </row>
        <row r="452">
          <cell r="A452" t="str">
            <v>04.30.040</v>
          </cell>
          <cell r="B452">
            <v>0</v>
          </cell>
          <cell r="C452" t="str">
            <v>Remoção de condutor aparente</v>
          </cell>
          <cell r="D452" t="str">
            <v>m</v>
          </cell>
          <cell r="E452">
            <v>0</v>
          </cell>
          <cell r="F452">
            <v>2.2200000000000002</v>
          </cell>
          <cell r="G452">
            <v>2.2200000000000002</v>
          </cell>
        </row>
        <row r="453">
          <cell r="A453" t="str">
            <v>04.30.060</v>
          </cell>
          <cell r="B453">
            <v>0</v>
          </cell>
          <cell r="C453" t="str">
            <v>Remoção de tubulação hidráulica em geral, incluindo conexões, caixas e ralos</v>
          </cell>
          <cell r="D453" t="str">
            <v>m</v>
          </cell>
          <cell r="E453">
            <v>0</v>
          </cell>
          <cell r="F453">
            <v>5.91</v>
          </cell>
          <cell r="G453">
            <v>5.91</v>
          </cell>
        </row>
        <row r="454">
          <cell r="A454" t="str">
            <v>04.30.080</v>
          </cell>
          <cell r="B454">
            <v>0</v>
          </cell>
          <cell r="C454" t="str">
            <v>Remoção de hidrante de parede completo</v>
          </cell>
          <cell r="D454" t="str">
            <v>un</v>
          </cell>
          <cell r="E454">
            <v>0</v>
          </cell>
          <cell r="F454">
            <v>66.03</v>
          </cell>
          <cell r="G454">
            <v>66.03</v>
          </cell>
        </row>
        <row r="455">
          <cell r="A455" t="str">
            <v>04.30.100</v>
          </cell>
          <cell r="B455">
            <v>0</v>
          </cell>
          <cell r="C455" t="str">
            <v>Remoção de reservatório em fibrocimento até 1000 litros</v>
          </cell>
          <cell r="D455" t="str">
            <v>un</v>
          </cell>
          <cell r="E455">
            <v>0</v>
          </cell>
          <cell r="F455">
            <v>108.93</v>
          </cell>
          <cell r="G455">
            <v>108.93</v>
          </cell>
        </row>
        <row r="456">
          <cell r="A456" t="str">
            <v>04.31</v>
          </cell>
          <cell r="B456" t="str">
            <v>Retirada em instalação de combate a incêndio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04.31.010</v>
          </cell>
          <cell r="B457">
            <v>0</v>
          </cell>
          <cell r="C457" t="str">
            <v>Retirada de bico de sprinkler</v>
          </cell>
          <cell r="D457" t="str">
            <v>un</v>
          </cell>
          <cell r="E457">
            <v>0</v>
          </cell>
          <cell r="F457">
            <v>10.119999999999999</v>
          </cell>
          <cell r="G457">
            <v>10.119999999999999</v>
          </cell>
        </row>
        <row r="458">
          <cell r="A458" t="str">
            <v>04.35</v>
          </cell>
          <cell r="B458" t="str">
            <v>Retirada de sistema e equipamento de conforto mecânico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04.35.050</v>
          </cell>
          <cell r="B459">
            <v>0</v>
          </cell>
          <cell r="C459" t="str">
            <v>Retirada de aparelho de ar condicionado portátil</v>
          </cell>
          <cell r="D459" t="str">
            <v>un</v>
          </cell>
          <cell r="E459">
            <v>0</v>
          </cell>
          <cell r="F459">
            <v>16.05</v>
          </cell>
          <cell r="G459">
            <v>16.05</v>
          </cell>
        </row>
        <row r="460">
          <cell r="A460" t="str">
            <v>04.40</v>
          </cell>
          <cell r="B460" t="str">
            <v>Retirada diversa de peças pré-moldadas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04.40.010</v>
          </cell>
          <cell r="B461">
            <v>0</v>
          </cell>
          <cell r="C461" t="str">
            <v>Retirada manual de guia pré-moldada, inclusive limpeza, carregamento, transporte até 1,0 quilômetro e descarregamento</v>
          </cell>
          <cell r="D461" t="str">
            <v>m</v>
          </cell>
          <cell r="E461">
            <v>0.45</v>
          </cell>
          <cell r="F461">
            <v>5.91</v>
          </cell>
          <cell r="G461">
            <v>6.36</v>
          </cell>
        </row>
        <row r="462">
          <cell r="A462" t="str">
            <v>04.40.020</v>
          </cell>
          <cell r="B462">
            <v>0</v>
          </cell>
          <cell r="C462" t="str">
            <v>Retirada de soleira ou peitoril em geral</v>
          </cell>
          <cell r="D462" t="str">
            <v>m</v>
          </cell>
          <cell r="E462">
            <v>0</v>
          </cell>
          <cell r="F462">
            <v>2.95</v>
          </cell>
          <cell r="G462">
            <v>2.95</v>
          </cell>
        </row>
        <row r="463">
          <cell r="A463" t="str">
            <v>04.40.030</v>
          </cell>
          <cell r="B463">
            <v>0</v>
          </cell>
          <cell r="C463" t="str">
            <v>Retirada manual de guia pré-moldada, inclusive limpeza e empilhamento</v>
          </cell>
          <cell r="D463" t="str">
            <v>m</v>
          </cell>
          <cell r="E463">
            <v>0</v>
          </cell>
          <cell r="F463">
            <v>5.91</v>
          </cell>
          <cell r="G463">
            <v>5.91</v>
          </cell>
        </row>
        <row r="464">
          <cell r="A464" t="str">
            <v>04.40.050</v>
          </cell>
          <cell r="B464">
            <v>0</v>
          </cell>
          <cell r="C464" t="str">
            <v>Retirada manual de paralelepípedo ou lajota de concreto, inclusive limpeza, carregamento, transporte até 1,0 quilômetro e descarregamento</v>
          </cell>
          <cell r="D464" t="str">
            <v>m²</v>
          </cell>
          <cell r="E464">
            <v>3.63</v>
          </cell>
          <cell r="F464">
            <v>8.85</v>
          </cell>
          <cell r="G464">
            <v>12.48</v>
          </cell>
        </row>
        <row r="465">
          <cell r="A465" t="str">
            <v>04.40.070</v>
          </cell>
          <cell r="B465">
            <v>0</v>
          </cell>
          <cell r="C465" t="str">
            <v>Retirada manual de paralelepípedo ou lajota de concreto, inclusive limpeza e empilhamento</v>
          </cell>
          <cell r="D465" t="str">
            <v>m²</v>
          </cell>
          <cell r="E465">
            <v>0</v>
          </cell>
          <cell r="F465">
            <v>8.85</v>
          </cell>
          <cell r="G465">
            <v>8.85</v>
          </cell>
        </row>
        <row r="466">
          <cell r="A466" t="str">
            <v>05</v>
          </cell>
          <cell r="B466" t="str">
            <v>TRANSPORTE E MOVIMENTAÇÃO, DENTRO E FORA DA OBRA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05.04</v>
          </cell>
          <cell r="B467" t="str">
            <v>Transporte de material solto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05.04.060</v>
          </cell>
          <cell r="B468">
            <v>0</v>
          </cell>
          <cell r="C468" t="str">
            <v>Transporte manual horizontal e/ou vertical de entulho até o local de despejo - ensacado</v>
          </cell>
          <cell r="D468" t="str">
            <v>m³</v>
          </cell>
          <cell r="E468">
            <v>12.96</v>
          </cell>
          <cell r="F468">
            <v>79.709999999999994</v>
          </cell>
          <cell r="G468">
            <v>92.67</v>
          </cell>
        </row>
        <row r="469">
          <cell r="A469" t="str">
            <v>05.07</v>
          </cell>
          <cell r="B469" t="str">
            <v>Transporte comercial, carreteiro e aluguel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05.07.040</v>
          </cell>
          <cell r="B470">
            <v>0</v>
          </cell>
          <cell r="C470" t="str">
            <v>Remoção de entulho separado de obra com caçamba metálica - terra, alvenaria, concreto, argamassa, madeira, papel, plástico ou metal</v>
          </cell>
          <cell r="D470" t="str">
            <v>m³</v>
          </cell>
          <cell r="E470">
            <v>75</v>
          </cell>
          <cell r="F470">
            <v>8.85</v>
          </cell>
          <cell r="G470">
            <v>83.85</v>
          </cell>
        </row>
        <row r="471">
          <cell r="A471" t="str">
            <v>05.07.050</v>
          </cell>
          <cell r="B471">
            <v>0</v>
          </cell>
          <cell r="C471" t="str">
            <v>Remoção de entulho de obra com caçamba metálica - material volumoso misturado por alvenaria, terra, madeira, papel, plástico e metal</v>
          </cell>
          <cell r="D471" t="str">
            <v>m³</v>
          </cell>
          <cell r="E471">
            <v>77.959999999999994</v>
          </cell>
          <cell r="F471">
            <v>8.85</v>
          </cell>
          <cell r="G471">
            <v>86.81</v>
          </cell>
        </row>
        <row r="472">
          <cell r="A472" t="str">
            <v>05.07.060</v>
          </cell>
          <cell r="B472">
            <v>0</v>
          </cell>
          <cell r="C472" t="str">
            <v>Remoção de entulho de obra com caçamba metálica - material rejeitado e misturado por vegetação, isopor, manta asfáltica e lã de vidro</v>
          </cell>
          <cell r="D472" t="str">
            <v>m³</v>
          </cell>
          <cell r="E472">
            <v>93.75</v>
          </cell>
          <cell r="F472">
            <v>8.85</v>
          </cell>
          <cell r="G472">
            <v>102.6</v>
          </cell>
        </row>
        <row r="473">
          <cell r="A473" t="str">
            <v>05.07.070</v>
          </cell>
          <cell r="B473">
            <v>0</v>
          </cell>
          <cell r="C473" t="str">
            <v>Remoção de entulho de obra com caçamba metálica - gesso e/ou dry wall</v>
          </cell>
          <cell r="D473" t="str">
            <v>m³</v>
          </cell>
          <cell r="E473">
            <v>93.75</v>
          </cell>
          <cell r="F473">
            <v>8.85</v>
          </cell>
          <cell r="G473">
            <v>102.6</v>
          </cell>
        </row>
        <row r="474">
          <cell r="A474" t="str">
            <v>05.08</v>
          </cell>
          <cell r="B474" t="str">
            <v>Transporte mecanizado de material solto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>05.08.060</v>
          </cell>
          <cell r="B475">
            <v>0</v>
          </cell>
          <cell r="C475" t="str">
            <v>Transporte de entulho, para distâncias superiores ao 3° km até o 5° km</v>
          </cell>
          <cell r="D475" t="str">
            <v>m³</v>
          </cell>
          <cell r="E475">
            <v>10.99</v>
          </cell>
          <cell r="F475">
            <v>0</v>
          </cell>
          <cell r="G475">
            <v>10.99</v>
          </cell>
        </row>
        <row r="476">
          <cell r="A476" t="str">
            <v>05.08.080</v>
          </cell>
          <cell r="B476">
            <v>0</v>
          </cell>
          <cell r="C476" t="str">
            <v>Transporte de entulho, para distâncias superiores ao 5° km até o 10° km</v>
          </cell>
          <cell r="D476" t="str">
            <v>m³</v>
          </cell>
          <cell r="E476">
            <v>20.6</v>
          </cell>
          <cell r="F476">
            <v>0</v>
          </cell>
          <cell r="G476">
            <v>20.6</v>
          </cell>
        </row>
        <row r="477">
          <cell r="A477" t="str">
            <v>05.08.100</v>
          </cell>
          <cell r="B477">
            <v>0</v>
          </cell>
          <cell r="C477" t="str">
            <v>Transporte de entulho, para distâncias superiores ao 10° km até o 15° km</v>
          </cell>
          <cell r="D477" t="str">
            <v>m³</v>
          </cell>
          <cell r="E477">
            <v>25.58</v>
          </cell>
          <cell r="F477">
            <v>0</v>
          </cell>
          <cell r="G477">
            <v>25.58</v>
          </cell>
        </row>
        <row r="478">
          <cell r="A478" t="str">
            <v>05.08.120</v>
          </cell>
          <cell r="B478">
            <v>0</v>
          </cell>
          <cell r="C478" t="str">
            <v>Transporte de entulho, para distâncias superiores ao 15° km até o 20° km</v>
          </cell>
          <cell r="D478" t="str">
            <v>m³</v>
          </cell>
          <cell r="E478">
            <v>29.09</v>
          </cell>
          <cell r="F478">
            <v>0</v>
          </cell>
          <cell r="G478">
            <v>29.09</v>
          </cell>
        </row>
        <row r="479">
          <cell r="A479" t="str">
            <v>05.08.140</v>
          </cell>
          <cell r="B479">
            <v>0</v>
          </cell>
          <cell r="C479" t="str">
            <v>Transporte de entulho, para distâncias superiores ao 20° km</v>
          </cell>
          <cell r="D479" t="str">
            <v>m³xkm</v>
          </cell>
          <cell r="E479">
            <v>1.46</v>
          </cell>
          <cell r="F479">
            <v>0</v>
          </cell>
          <cell r="G479">
            <v>1.46</v>
          </cell>
        </row>
        <row r="480">
          <cell r="A480" t="str">
            <v>05.08.220</v>
          </cell>
          <cell r="B480">
            <v>0</v>
          </cell>
          <cell r="C480" t="str">
            <v>Carregamento mecanizado de entulho fragmentado, com caminhão à disposição dentro da obra, até o raio de 1,0 km</v>
          </cell>
          <cell r="D480" t="str">
            <v>m³</v>
          </cell>
          <cell r="E480">
            <v>8.6300000000000008</v>
          </cell>
          <cell r="F480">
            <v>0</v>
          </cell>
          <cell r="G480">
            <v>8.6300000000000008</v>
          </cell>
        </row>
        <row r="481">
          <cell r="A481" t="str">
            <v>05.09</v>
          </cell>
          <cell r="B481" t="str">
            <v>Taxas de recolhimento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05.09.001</v>
          </cell>
          <cell r="B482">
            <v>0</v>
          </cell>
          <cell r="C482" t="str">
            <v>Taxa de destinação de residuo sólido em aterro, tipo gesso</v>
          </cell>
          <cell r="D482" t="str">
            <v>t</v>
          </cell>
          <cell r="E482">
            <v>66.209999999999994</v>
          </cell>
          <cell r="F482">
            <v>0</v>
          </cell>
          <cell r="G482">
            <v>66.209999999999994</v>
          </cell>
        </row>
        <row r="483">
          <cell r="A483" t="str">
            <v>05.09.002</v>
          </cell>
          <cell r="B483">
            <v>0</v>
          </cell>
          <cell r="C483" t="str">
            <v>Taxa de destinação de residuo sólido em aterro, tipo vidro</v>
          </cell>
          <cell r="D483" t="str">
            <v>t</v>
          </cell>
          <cell r="E483">
            <v>44.23</v>
          </cell>
          <cell r="F483">
            <v>0</v>
          </cell>
          <cell r="G483">
            <v>44.23</v>
          </cell>
        </row>
        <row r="484">
          <cell r="A484" t="str">
            <v>05.09.003</v>
          </cell>
          <cell r="B484">
            <v>0</v>
          </cell>
          <cell r="C484" t="str">
            <v>Taxa de destinação de residuo sólido em aterro, tipo madeira</v>
          </cell>
          <cell r="D484" t="str">
            <v>t</v>
          </cell>
          <cell r="E484">
            <v>81.36</v>
          </cell>
          <cell r="F484">
            <v>0</v>
          </cell>
          <cell r="G484">
            <v>81.36</v>
          </cell>
        </row>
        <row r="485">
          <cell r="A485" t="str">
            <v>05.09.004</v>
          </cell>
          <cell r="B485">
            <v>0</v>
          </cell>
          <cell r="C485" t="str">
            <v>Taxa de destinação de residuo sólido em aterro, tipo papel</v>
          </cell>
          <cell r="D485" t="str">
            <v>t</v>
          </cell>
          <cell r="E485">
            <v>23.33</v>
          </cell>
          <cell r="F485">
            <v>0</v>
          </cell>
          <cell r="G485">
            <v>23.33</v>
          </cell>
        </row>
        <row r="486">
          <cell r="A486" t="str">
            <v>05.09.005</v>
          </cell>
          <cell r="B486">
            <v>0</v>
          </cell>
          <cell r="C486" t="str">
            <v>Taxa de destinação de residuo sólido em aterro, tipo plástico</v>
          </cell>
          <cell r="D486" t="str">
            <v>t</v>
          </cell>
          <cell r="E486">
            <v>16.670000000000002</v>
          </cell>
          <cell r="F486">
            <v>0</v>
          </cell>
          <cell r="G486">
            <v>16.670000000000002</v>
          </cell>
        </row>
        <row r="487">
          <cell r="A487" t="str">
            <v>05.09.006</v>
          </cell>
          <cell r="B487">
            <v>0</v>
          </cell>
          <cell r="C487" t="str">
            <v>Taxa de destinação de residuo sólido em aterro, tipo inerte</v>
          </cell>
          <cell r="D487" t="str">
            <v>t</v>
          </cell>
          <cell r="E487">
            <v>33.53</v>
          </cell>
          <cell r="F487">
            <v>0</v>
          </cell>
          <cell r="G487">
            <v>33.53</v>
          </cell>
        </row>
        <row r="488">
          <cell r="A488" t="str">
            <v>05.09.007</v>
          </cell>
          <cell r="B488">
            <v>0</v>
          </cell>
          <cell r="C488" t="str">
            <v>Taxa de destinação de resíduo sólido em aterro, tipo solo/terra</v>
          </cell>
          <cell r="D488" t="str">
            <v>m³</v>
          </cell>
          <cell r="E488">
            <v>31</v>
          </cell>
          <cell r="F488">
            <v>0</v>
          </cell>
          <cell r="G488">
            <v>31</v>
          </cell>
        </row>
        <row r="489">
          <cell r="A489" t="str">
            <v>05.09.008</v>
          </cell>
          <cell r="B489">
            <v>0</v>
          </cell>
          <cell r="C489" t="str">
            <v>Transporte e taxa de destinação de resíduo sólido em aterro, tipo telhas cimento amianto</v>
          </cell>
          <cell r="D489" t="str">
            <v>t</v>
          </cell>
          <cell r="E489">
            <v>794</v>
          </cell>
          <cell r="F489">
            <v>0</v>
          </cell>
          <cell r="G489">
            <v>794</v>
          </cell>
        </row>
        <row r="490">
          <cell r="A490" t="str">
            <v>05.10</v>
          </cell>
          <cell r="B490" t="str">
            <v>Transporte mecanizado de solo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>05.10.010</v>
          </cell>
          <cell r="B491">
            <v>0</v>
          </cell>
          <cell r="C491" t="str">
            <v>Carregamento mecanizado de solo de 1ª e 2ª categoria</v>
          </cell>
          <cell r="D491" t="str">
            <v>m³</v>
          </cell>
          <cell r="E491">
            <v>2.5499999999999998</v>
          </cell>
          <cell r="F491">
            <v>0</v>
          </cell>
          <cell r="G491">
            <v>2.5499999999999998</v>
          </cell>
        </row>
        <row r="492">
          <cell r="A492" t="str">
            <v>05.10.020</v>
          </cell>
          <cell r="B492">
            <v>0</v>
          </cell>
          <cell r="C492" t="str">
            <v>Transporte de solo de 1ª e 2ª categoria por caminhão até o 2° km</v>
          </cell>
          <cell r="D492" t="str">
            <v>m³</v>
          </cell>
          <cell r="E492">
            <v>4.3899999999999997</v>
          </cell>
          <cell r="F492">
            <v>0</v>
          </cell>
          <cell r="G492">
            <v>4.3899999999999997</v>
          </cell>
        </row>
        <row r="493">
          <cell r="A493" t="str">
            <v>05.10.021</v>
          </cell>
          <cell r="B493">
            <v>0</v>
          </cell>
          <cell r="C493" t="str">
            <v>Transporte de solo de 1ª e 2ª categoria por caminhão para distâncias superiores ao 2° km até o 3° km</v>
          </cell>
          <cell r="D493" t="str">
            <v>m³</v>
          </cell>
          <cell r="E493">
            <v>6.56</v>
          </cell>
          <cell r="F493">
            <v>0</v>
          </cell>
          <cell r="G493">
            <v>6.56</v>
          </cell>
        </row>
        <row r="494">
          <cell r="A494" t="str">
            <v>05.10.022</v>
          </cell>
          <cell r="B494">
            <v>0</v>
          </cell>
          <cell r="C494" t="str">
            <v>Transporte de solo de 1ª e 2ª categoria por caminhão para distâncias superiores ao 3° km até o 5° km</v>
          </cell>
          <cell r="D494" t="str">
            <v>m³</v>
          </cell>
          <cell r="E494">
            <v>7.25</v>
          </cell>
          <cell r="F494">
            <v>0</v>
          </cell>
          <cell r="G494">
            <v>7.25</v>
          </cell>
        </row>
        <row r="495">
          <cell r="A495" t="str">
            <v>05.10.023</v>
          </cell>
          <cell r="B495">
            <v>0</v>
          </cell>
          <cell r="C495" t="str">
            <v>Transporte de solo de 1ª e 2ª categoria por caminhão para distâncias superiores ao 5° km até o 10° km</v>
          </cell>
          <cell r="D495" t="str">
            <v>m³</v>
          </cell>
          <cell r="E495">
            <v>9.69</v>
          </cell>
          <cell r="F495">
            <v>0</v>
          </cell>
          <cell r="G495">
            <v>9.69</v>
          </cell>
        </row>
        <row r="496">
          <cell r="A496" t="str">
            <v>05.10.024</v>
          </cell>
          <cell r="B496">
            <v>0</v>
          </cell>
          <cell r="C496" t="str">
            <v>Transporte de solo de 1ª e 2ª categoria por caminhão para distâncias superiores ao 10° km até o 15° km</v>
          </cell>
          <cell r="D496" t="str">
            <v>m³</v>
          </cell>
          <cell r="E496">
            <v>14.51</v>
          </cell>
          <cell r="F496">
            <v>0</v>
          </cell>
          <cell r="G496">
            <v>14.51</v>
          </cell>
        </row>
        <row r="497">
          <cell r="A497" t="str">
            <v>05.10.025</v>
          </cell>
          <cell r="B497">
            <v>0</v>
          </cell>
          <cell r="C497" t="str">
            <v>Transporte de solo de 1ª e 2ª categoria por caminhão para distâncias superiores ao 15° km até o 20° km</v>
          </cell>
          <cell r="D497" t="str">
            <v>m³</v>
          </cell>
          <cell r="E497">
            <v>19.329999999999998</v>
          </cell>
          <cell r="F497">
            <v>0</v>
          </cell>
          <cell r="G497">
            <v>19.329999999999998</v>
          </cell>
        </row>
        <row r="498">
          <cell r="A498" t="str">
            <v>05.10.026</v>
          </cell>
          <cell r="B498">
            <v>0</v>
          </cell>
          <cell r="C498" t="str">
            <v>Transporte de solo de 1ª e 2ª categoria por caminhão para distâncias superiores ao 20° km</v>
          </cell>
          <cell r="D498" t="str">
            <v>m³xkm</v>
          </cell>
          <cell r="E498">
            <v>0.93</v>
          </cell>
          <cell r="F498">
            <v>0</v>
          </cell>
          <cell r="G498">
            <v>0.93</v>
          </cell>
        </row>
        <row r="499">
          <cell r="A499" t="str">
            <v>05.10.030</v>
          </cell>
          <cell r="B499">
            <v>0</v>
          </cell>
          <cell r="C499" t="str">
            <v>Transporte de solo brejoso por caminhão até o 2° km</v>
          </cell>
          <cell r="D499" t="str">
            <v>m³</v>
          </cell>
          <cell r="E499">
            <v>7.55</v>
          </cell>
          <cell r="F499">
            <v>0</v>
          </cell>
          <cell r="G499">
            <v>7.55</v>
          </cell>
        </row>
        <row r="500">
          <cell r="A500" t="str">
            <v>05.10.031</v>
          </cell>
          <cell r="B500">
            <v>0</v>
          </cell>
          <cell r="C500" t="str">
            <v>Transporte de solo brejoso por caminhão para distâncias superiores ao 2° km até o 3° km</v>
          </cell>
          <cell r="D500" t="str">
            <v>m³</v>
          </cell>
          <cell r="E500">
            <v>10.42</v>
          </cell>
          <cell r="F500">
            <v>0</v>
          </cell>
          <cell r="G500">
            <v>10.42</v>
          </cell>
        </row>
        <row r="501">
          <cell r="A501" t="str">
            <v>05.10.032</v>
          </cell>
          <cell r="B501">
            <v>0</v>
          </cell>
          <cell r="C501" t="str">
            <v>Transporte de solo brejoso por caminhão para distâncias superiores ao 3° km até o 5° km</v>
          </cell>
          <cell r="D501" t="str">
            <v>m³</v>
          </cell>
          <cell r="E501">
            <v>10.87</v>
          </cell>
          <cell r="F501">
            <v>0</v>
          </cell>
          <cell r="G501">
            <v>10.87</v>
          </cell>
        </row>
        <row r="502">
          <cell r="A502" t="str">
            <v>05.10.033</v>
          </cell>
          <cell r="B502">
            <v>0</v>
          </cell>
          <cell r="C502" t="str">
            <v>Transporte de solo brejoso por caminhão para distâncias superiores ao 5° km até o 10° km</v>
          </cell>
          <cell r="D502" t="str">
            <v>m³</v>
          </cell>
          <cell r="E502">
            <v>13.9</v>
          </cell>
          <cell r="F502">
            <v>0</v>
          </cell>
          <cell r="G502">
            <v>13.9</v>
          </cell>
        </row>
        <row r="503">
          <cell r="A503" t="str">
            <v>05.10.034</v>
          </cell>
          <cell r="B503">
            <v>0</v>
          </cell>
          <cell r="C503" t="str">
            <v>Transporte de solo brejoso por caminhão para distâncias superiores ao 10° km até o 15° km</v>
          </cell>
          <cell r="D503" t="str">
            <v>m³</v>
          </cell>
          <cell r="E503">
            <v>20.83</v>
          </cell>
          <cell r="F503">
            <v>0</v>
          </cell>
          <cell r="G503">
            <v>20.83</v>
          </cell>
        </row>
        <row r="504">
          <cell r="A504" t="str">
            <v>05.10.035</v>
          </cell>
          <cell r="B504">
            <v>0</v>
          </cell>
          <cell r="C504" t="str">
            <v>Transporte de solo brejoso por caminhão para distâncias superiores ao 15° km até o 20° km</v>
          </cell>
          <cell r="D504" t="str">
            <v>m³</v>
          </cell>
          <cell r="E504">
            <v>27.77</v>
          </cell>
          <cell r="F504">
            <v>0</v>
          </cell>
          <cell r="G504">
            <v>27.77</v>
          </cell>
        </row>
        <row r="505">
          <cell r="A505" t="str">
            <v>05.10.036</v>
          </cell>
          <cell r="B505">
            <v>0</v>
          </cell>
          <cell r="C505" t="str">
            <v>Transporte de solo brejoso por caminhão para distâncias superiores ao 20° km</v>
          </cell>
          <cell r="D505" t="str">
            <v>m³xkm</v>
          </cell>
          <cell r="E505">
            <v>1.35</v>
          </cell>
          <cell r="F505">
            <v>0</v>
          </cell>
          <cell r="G505">
            <v>1.35</v>
          </cell>
        </row>
        <row r="506">
          <cell r="A506" t="str">
            <v>06</v>
          </cell>
          <cell r="B506" t="str">
            <v>SERVIÇO EM SOLO E ROCHA, MANUAL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06.01</v>
          </cell>
          <cell r="B507" t="str">
            <v>Escavação manual em campo aberto de solo, exceto rocha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06.01.020</v>
          </cell>
          <cell r="B508">
            <v>0</v>
          </cell>
          <cell r="C508" t="str">
            <v>Escavação manual em solo de 1ª e 2ª categoria em campo aberto</v>
          </cell>
          <cell r="D508" t="str">
            <v>m³</v>
          </cell>
          <cell r="E508">
            <v>0</v>
          </cell>
          <cell r="F508">
            <v>36.9</v>
          </cell>
          <cell r="G508">
            <v>36.9</v>
          </cell>
        </row>
        <row r="509">
          <cell r="A509" t="str">
            <v>06.01.040</v>
          </cell>
          <cell r="B509">
            <v>0</v>
          </cell>
          <cell r="C509" t="str">
            <v>Escavação manual em solo brejoso em campo aberto</v>
          </cell>
          <cell r="D509" t="str">
            <v>m³</v>
          </cell>
          <cell r="E509">
            <v>0</v>
          </cell>
          <cell r="F509">
            <v>46.05</v>
          </cell>
          <cell r="G509">
            <v>46.05</v>
          </cell>
        </row>
        <row r="510">
          <cell r="A510" t="str">
            <v>06.02</v>
          </cell>
          <cell r="B510" t="str">
            <v>Escavação manual em valas e buracos de solo, exceto rocha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06.02.020</v>
          </cell>
          <cell r="B511">
            <v>0</v>
          </cell>
          <cell r="C511" t="str">
            <v>Escavação manual em solo de 1ª e 2ª categoria em vala ou cava até 1,50 m</v>
          </cell>
          <cell r="D511" t="str">
            <v>m³</v>
          </cell>
          <cell r="E511">
            <v>0</v>
          </cell>
          <cell r="F511">
            <v>44.28</v>
          </cell>
          <cell r="G511">
            <v>44.28</v>
          </cell>
        </row>
        <row r="512">
          <cell r="A512" t="str">
            <v>06.02.040</v>
          </cell>
          <cell r="B512">
            <v>0</v>
          </cell>
          <cell r="C512" t="str">
            <v>Escavação manual em solo de 1ª e 2ª categoria em vala ou cava além de 1,50 m</v>
          </cell>
          <cell r="D512" t="str">
            <v>m³</v>
          </cell>
          <cell r="E512">
            <v>0</v>
          </cell>
          <cell r="F512">
            <v>57.27</v>
          </cell>
          <cell r="G512">
            <v>57.27</v>
          </cell>
        </row>
        <row r="513">
          <cell r="A513" t="str">
            <v>06.11</v>
          </cell>
          <cell r="B513" t="str">
            <v>Reaterro manual sem fornecimento de material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06.11.020</v>
          </cell>
          <cell r="B514">
            <v>0</v>
          </cell>
          <cell r="C514" t="str">
            <v>Reaterro manual para simples regularização sem compactação</v>
          </cell>
          <cell r="D514" t="str">
            <v>m³</v>
          </cell>
          <cell r="E514">
            <v>0</v>
          </cell>
          <cell r="F514">
            <v>6.35</v>
          </cell>
          <cell r="G514">
            <v>6.35</v>
          </cell>
        </row>
        <row r="515">
          <cell r="A515" t="str">
            <v>06.11.040</v>
          </cell>
          <cell r="B515">
            <v>0</v>
          </cell>
          <cell r="C515" t="str">
            <v>Reaterro manual apiloado sem controle de compactação</v>
          </cell>
          <cell r="D515" t="str">
            <v>m³</v>
          </cell>
          <cell r="E515">
            <v>0</v>
          </cell>
          <cell r="F515">
            <v>13.77</v>
          </cell>
          <cell r="G515">
            <v>13.77</v>
          </cell>
        </row>
        <row r="516">
          <cell r="A516" t="str">
            <v>06.11.060</v>
          </cell>
          <cell r="B516">
            <v>0</v>
          </cell>
          <cell r="C516" t="str">
            <v>Reaterro manual com adição de 2% de cimento</v>
          </cell>
          <cell r="D516" t="str">
            <v>m³</v>
          </cell>
          <cell r="E516">
            <v>10.79</v>
          </cell>
          <cell r="F516">
            <v>49.6</v>
          </cell>
          <cell r="G516">
            <v>60.39</v>
          </cell>
        </row>
        <row r="517">
          <cell r="A517" t="str">
            <v>06.12</v>
          </cell>
          <cell r="B517" t="str">
            <v>Aterro manual sem fornecimento de material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06.12.020</v>
          </cell>
          <cell r="B518">
            <v>0</v>
          </cell>
          <cell r="C518" t="str">
            <v>Aterro manual apiloado de área interna com maço de 30 kg</v>
          </cell>
          <cell r="D518" t="str">
            <v>m³</v>
          </cell>
          <cell r="E518">
            <v>0</v>
          </cell>
          <cell r="F518">
            <v>45.59</v>
          </cell>
          <cell r="G518">
            <v>45.59</v>
          </cell>
        </row>
        <row r="519">
          <cell r="A519" t="str">
            <v>06.14</v>
          </cell>
          <cell r="B519" t="str">
            <v>Carga / carregamento e descarga manual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06.14.020</v>
          </cell>
          <cell r="B520">
            <v>0</v>
          </cell>
          <cell r="C520" t="str">
            <v>Carga manual de solo</v>
          </cell>
          <cell r="D520" t="str">
            <v>m³</v>
          </cell>
          <cell r="E520">
            <v>0</v>
          </cell>
          <cell r="F520">
            <v>8.85</v>
          </cell>
          <cell r="G520">
            <v>8.85</v>
          </cell>
        </row>
        <row r="521">
          <cell r="A521" t="str">
            <v>07</v>
          </cell>
          <cell r="B521" t="str">
            <v>SERVIÇO EM SOLO E ROCHA, MECANIZADO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07.01</v>
          </cell>
          <cell r="B522" t="str">
            <v>Escavação ou corte mecanizados em campo aberto de solo, exceto rocha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07.01.010</v>
          </cell>
          <cell r="B523">
            <v>0</v>
          </cell>
          <cell r="C523" t="str">
            <v>Escavação e carga mecanizada para exploração de solo em jazida</v>
          </cell>
          <cell r="D523" t="str">
            <v>m³</v>
          </cell>
          <cell r="E523">
            <v>7.5</v>
          </cell>
          <cell r="F523">
            <v>0.21</v>
          </cell>
          <cell r="G523">
            <v>7.71</v>
          </cell>
        </row>
        <row r="524">
          <cell r="A524" t="str">
            <v>07.01.020</v>
          </cell>
          <cell r="B524">
            <v>0</v>
          </cell>
          <cell r="C524" t="str">
            <v>Escavação e carga mecanizada em solo de 1ª categoria, em campo aberto</v>
          </cell>
          <cell r="D524" t="str">
            <v>m³</v>
          </cell>
          <cell r="E524">
            <v>7.72</v>
          </cell>
          <cell r="F524">
            <v>0.21</v>
          </cell>
          <cell r="G524">
            <v>7.93</v>
          </cell>
        </row>
        <row r="525">
          <cell r="A525" t="str">
            <v>07.01.060</v>
          </cell>
          <cell r="B525">
            <v>0</v>
          </cell>
          <cell r="C525" t="str">
            <v>Escavação e carga mecanizada em solo de 2ª categoria, em campo aberto</v>
          </cell>
          <cell r="D525" t="str">
            <v>m³</v>
          </cell>
          <cell r="E525">
            <v>13.34</v>
          </cell>
          <cell r="F525">
            <v>0.69</v>
          </cell>
          <cell r="G525">
            <v>14.03</v>
          </cell>
        </row>
        <row r="526">
          <cell r="A526" t="str">
            <v>07.01.120</v>
          </cell>
          <cell r="B526">
            <v>0</v>
          </cell>
          <cell r="C526" t="str">
            <v>Carga e remoção de terra até a distância média de 1,0 km</v>
          </cell>
          <cell r="D526" t="str">
            <v>m³</v>
          </cell>
          <cell r="E526">
            <v>7.49</v>
          </cell>
          <cell r="F526">
            <v>0</v>
          </cell>
          <cell r="G526">
            <v>7.49</v>
          </cell>
        </row>
        <row r="527">
          <cell r="A527" t="str">
            <v>07.02</v>
          </cell>
          <cell r="B527" t="str">
            <v>Escavação mecanizada de valas e buracos em solo, exceto rocha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07.02.020</v>
          </cell>
          <cell r="B528">
            <v>0</v>
          </cell>
          <cell r="C528" t="str">
            <v>Escavação mecanizada de valas ou cavas com profundidade de até 2,00 m</v>
          </cell>
          <cell r="D528" t="str">
            <v>m³</v>
          </cell>
          <cell r="E528">
            <v>5.5</v>
          </cell>
          <cell r="F528">
            <v>0.95</v>
          </cell>
          <cell r="G528">
            <v>6.45</v>
          </cell>
        </row>
        <row r="529">
          <cell r="A529" t="str">
            <v>07.02.040</v>
          </cell>
          <cell r="B529">
            <v>0</v>
          </cell>
          <cell r="C529" t="str">
            <v>Escavação mecanizada de valas ou cavas com profundidade de até 3,00 m</v>
          </cell>
          <cell r="D529" t="str">
            <v>m³</v>
          </cell>
          <cell r="E529">
            <v>6.2</v>
          </cell>
          <cell r="F529">
            <v>1.07</v>
          </cell>
          <cell r="G529">
            <v>7.27</v>
          </cell>
        </row>
        <row r="530">
          <cell r="A530" t="str">
            <v>07.02.060</v>
          </cell>
          <cell r="B530">
            <v>0</v>
          </cell>
          <cell r="C530" t="str">
            <v>Escavação mecanizada de valas ou cavas com profundidade de até 4,00 m</v>
          </cell>
          <cell r="D530" t="str">
            <v>m³</v>
          </cell>
          <cell r="E530">
            <v>10</v>
          </cell>
          <cell r="F530">
            <v>0.62</v>
          </cell>
          <cell r="G530">
            <v>10.62</v>
          </cell>
        </row>
        <row r="531">
          <cell r="A531" t="str">
            <v>07.02.080</v>
          </cell>
          <cell r="B531">
            <v>0</v>
          </cell>
          <cell r="C531" t="str">
            <v>Escavação mecanizada de valas ou cavas com profundidade acima de 4,00 m, com escavadeira hidráulica</v>
          </cell>
          <cell r="D531" t="str">
            <v>m³</v>
          </cell>
          <cell r="E531">
            <v>10.72</v>
          </cell>
          <cell r="F531">
            <v>0.59</v>
          </cell>
          <cell r="G531">
            <v>11.31</v>
          </cell>
        </row>
        <row r="532">
          <cell r="A532" t="str">
            <v>07.05</v>
          </cell>
          <cell r="B532" t="str">
            <v>Escavação mecanizada em solo brejoso ou turfa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07.05.010</v>
          </cell>
          <cell r="B533">
            <v>0</v>
          </cell>
          <cell r="C533" t="str">
            <v>Escavação e carga mecanizada em solo brejoso ou turfa</v>
          </cell>
          <cell r="D533" t="str">
            <v>m³</v>
          </cell>
          <cell r="E533">
            <v>21.57</v>
          </cell>
          <cell r="F533">
            <v>1.38</v>
          </cell>
          <cell r="G533">
            <v>22.95</v>
          </cell>
        </row>
        <row r="534">
          <cell r="A534" t="str">
            <v>07.05.020</v>
          </cell>
          <cell r="B534">
            <v>0</v>
          </cell>
          <cell r="C534" t="str">
            <v>Escavação e carga mecanizada em solo vegetal superficial</v>
          </cell>
          <cell r="D534" t="str">
            <v>m³</v>
          </cell>
          <cell r="E534">
            <v>18.36</v>
          </cell>
          <cell r="F534">
            <v>1.1000000000000001</v>
          </cell>
          <cell r="G534">
            <v>19.46</v>
          </cell>
        </row>
        <row r="535">
          <cell r="A535" t="str">
            <v>07.06</v>
          </cell>
          <cell r="B535" t="str">
            <v>Escavação ou carga mecanizada em campo aberto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07.06.010</v>
          </cell>
          <cell r="B536">
            <v>0</v>
          </cell>
          <cell r="C536" t="str">
            <v>Escavação e carga mecanizada em campo aberto, com rompedor hidráulico, em rocha</v>
          </cell>
          <cell r="D536" t="str">
            <v>m³</v>
          </cell>
          <cell r="E536">
            <v>233.34</v>
          </cell>
          <cell r="F536">
            <v>0</v>
          </cell>
          <cell r="G536">
            <v>233.34</v>
          </cell>
        </row>
        <row r="537">
          <cell r="A537" t="str">
            <v>07.10</v>
          </cell>
          <cell r="B537" t="str">
            <v>Apiloamento e nivelamento mecanizado de solo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07.10.020</v>
          </cell>
          <cell r="B538">
            <v>0</v>
          </cell>
          <cell r="C538" t="str">
            <v>Espalhamento de solo em bota-fora com compactação sem controle</v>
          </cell>
          <cell r="D538" t="str">
            <v>m³</v>
          </cell>
          <cell r="E538">
            <v>2.77</v>
          </cell>
          <cell r="F538">
            <v>0.09</v>
          </cell>
          <cell r="G538">
            <v>2.86</v>
          </cell>
        </row>
        <row r="539">
          <cell r="A539" t="str">
            <v>07.11</v>
          </cell>
          <cell r="B539" t="str">
            <v>Reaterro mecanizado sem fornecimento de material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07.11.020</v>
          </cell>
          <cell r="B540">
            <v>0</v>
          </cell>
          <cell r="C540" t="str">
            <v>Reaterro compactado mecanizado de vala ou cava com compactador</v>
          </cell>
          <cell r="D540" t="str">
            <v>m³</v>
          </cell>
          <cell r="E540">
            <v>2.52</v>
          </cell>
          <cell r="F540">
            <v>2.06</v>
          </cell>
          <cell r="G540">
            <v>4.58</v>
          </cell>
        </row>
        <row r="541">
          <cell r="A541" t="str">
            <v>07.11.040</v>
          </cell>
          <cell r="B541">
            <v>0</v>
          </cell>
          <cell r="C541" t="str">
            <v>Reaterro compactado mecanizado de vala ou cava com rolo, mínimo de 95% PN</v>
          </cell>
          <cell r="D541" t="str">
            <v>m³</v>
          </cell>
          <cell r="E541">
            <v>10.65</v>
          </cell>
          <cell r="F541">
            <v>1.9</v>
          </cell>
          <cell r="G541">
            <v>12.55</v>
          </cell>
        </row>
        <row r="542">
          <cell r="A542" t="str">
            <v>07.12</v>
          </cell>
          <cell r="B542" t="str">
            <v>Aterro mecanizado sem fornecimento de material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07.12.010</v>
          </cell>
          <cell r="B543">
            <v>0</v>
          </cell>
          <cell r="C543" t="str">
            <v>Compactação de aterro mecanizado mínimo de 95% PN, sem fornecimento de solo em áreas fechadas</v>
          </cell>
          <cell r="D543" t="str">
            <v>m³</v>
          </cell>
          <cell r="E543">
            <v>8.75</v>
          </cell>
          <cell r="F543">
            <v>0.32</v>
          </cell>
          <cell r="G543">
            <v>9.07</v>
          </cell>
        </row>
        <row r="544">
          <cell r="A544" t="str">
            <v>07.12.020</v>
          </cell>
          <cell r="B544">
            <v>0</v>
          </cell>
          <cell r="C544" t="str">
            <v>Compactação de aterro mecanizado mínimo de 95% PN, sem fornecimento de solo em campo aberto</v>
          </cell>
          <cell r="D544" t="str">
            <v>m³</v>
          </cell>
          <cell r="E544">
            <v>6.23</v>
          </cell>
          <cell r="F544">
            <v>0.22</v>
          </cell>
          <cell r="G544">
            <v>6.45</v>
          </cell>
        </row>
        <row r="545">
          <cell r="A545" t="str">
            <v>07.12.030</v>
          </cell>
          <cell r="B545">
            <v>0</v>
          </cell>
          <cell r="C545" t="str">
            <v>Compactação de aterro mecanizado a 100% PN, sem fornecimento de solo em campo aberto</v>
          </cell>
          <cell r="D545" t="str">
            <v>m³</v>
          </cell>
          <cell r="E545">
            <v>6.32</v>
          </cell>
          <cell r="F545">
            <v>0.09</v>
          </cell>
          <cell r="G545">
            <v>6.41</v>
          </cell>
        </row>
        <row r="546">
          <cell r="A546" t="str">
            <v>07.12.040</v>
          </cell>
          <cell r="B546">
            <v>0</v>
          </cell>
          <cell r="C546" t="str">
            <v>Aterro mecanizado por compensação, solo de 1ª categoria em campo aberto, sem compactação do aterro</v>
          </cell>
          <cell r="D546" t="str">
            <v>m³</v>
          </cell>
          <cell r="E546">
            <v>9.9</v>
          </cell>
          <cell r="F546">
            <v>0.3</v>
          </cell>
          <cell r="G546">
            <v>10.199999999999999</v>
          </cell>
        </row>
        <row r="547">
          <cell r="A547" t="str">
            <v>08</v>
          </cell>
          <cell r="B547" t="str">
            <v>ESCORAMENTO, CONTENÇÃO E DRENAGEM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08.01</v>
          </cell>
          <cell r="B548" t="str">
            <v>Escoramento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08.01.020</v>
          </cell>
          <cell r="B549">
            <v>0</v>
          </cell>
          <cell r="C549" t="str">
            <v>Escoramento de solo contínuo</v>
          </cell>
          <cell r="D549" t="str">
            <v>m²</v>
          </cell>
          <cell r="E549">
            <v>16.07</v>
          </cell>
          <cell r="F549">
            <v>42.19</v>
          </cell>
          <cell r="G549">
            <v>58.26</v>
          </cell>
        </row>
        <row r="550">
          <cell r="A550" t="str">
            <v>08.01.040</v>
          </cell>
          <cell r="B550">
            <v>0</v>
          </cell>
          <cell r="C550" t="str">
            <v>Escoramento de solo descontínuo</v>
          </cell>
          <cell r="D550" t="str">
            <v>m²</v>
          </cell>
          <cell r="E550">
            <v>8.99</v>
          </cell>
          <cell r="F550">
            <v>25.38</v>
          </cell>
          <cell r="G550">
            <v>34.369999999999997</v>
          </cell>
        </row>
        <row r="551">
          <cell r="A551" t="str">
            <v>08.01.060</v>
          </cell>
          <cell r="B551">
            <v>0</v>
          </cell>
          <cell r="C551" t="str">
            <v>Escoramento de solo pontaletado</v>
          </cell>
          <cell r="D551" t="str">
            <v>m²</v>
          </cell>
          <cell r="E551">
            <v>5.98</v>
          </cell>
          <cell r="F551">
            <v>6.13</v>
          </cell>
          <cell r="G551">
            <v>12.11</v>
          </cell>
        </row>
        <row r="552">
          <cell r="A552" t="str">
            <v>08.01.080</v>
          </cell>
          <cell r="B552">
            <v>0</v>
          </cell>
          <cell r="C552" t="str">
            <v>Escoramento de solo especial</v>
          </cell>
          <cell r="D552" t="str">
            <v>m²</v>
          </cell>
          <cell r="E552">
            <v>20.07</v>
          </cell>
          <cell r="F552">
            <v>50.07</v>
          </cell>
          <cell r="G552">
            <v>70.14</v>
          </cell>
        </row>
        <row r="553">
          <cell r="A553" t="str">
            <v>08.01.100</v>
          </cell>
          <cell r="B553">
            <v>0</v>
          </cell>
          <cell r="C553" t="str">
            <v>Escoramento com estacas pranchas metálicas - profundidade até 4,00 m</v>
          </cell>
          <cell r="D553" t="str">
            <v>m²</v>
          </cell>
          <cell r="E553">
            <v>124.52</v>
          </cell>
          <cell r="F553">
            <v>0</v>
          </cell>
          <cell r="G553">
            <v>124.52</v>
          </cell>
        </row>
        <row r="554">
          <cell r="A554" t="str">
            <v>08.01.110</v>
          </cell>
          <cell r="B554">
            <v>0</v>
          </cell>
          <cell r="C554" t="str">
            <v>Escoramento com estacas pranchas metálicas - profundidade até 6,00 m</v>
          </cell>
          <cell r="D554" t="str">
            <v>m²</v>
          </cell>
          <cell r="E554">
            <v>137.28</v>
          </cell>
          <cell r="F554">
            <v>0</v>
          </cell>
          <cell r="G554">
            <v>137.28</v>
          </cell>
        </row>
        <row r="555">
          <cell r="A555" t="str">
            <v>08.01.120</v>
          </cell>
          <cell r="B555">
            <v>0</v>
          </cell>
          <cell r="C555" t="str">
            <v>Escoramento com estacas pranchas metálicas - profundidade até 8,00 m</v>
          </cell>
          <cell r="D555" t="str">
            <v>m²</v>
          </cell>
          <cell r="E555">
            <v>152.72</v>
          </cell>
          <cell r="F555">
            <v>0</v>
          </cell>
          <cell r="G555">
            <v>152.72</v>
          </cell>
        </row>
        <row r="556">
          <cell r="A556" t="str">
            <v>08.02</v>
          </cell>
          <cell r="B556" t="str">
            <v>Cimbramento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08.02.020</v>
          </cell>
          <cell r="B557">
            <v>0</v>
          </cell>
          <cell r="C557" t="str">
            <v>Cimbramento em madeira com estroncas de eucalipto</v>
          </cell>
          <cell r="D557" t="str">
            <v>m³</v>
          </cell>
          <cell r="E557">
            <v>11.2</v>
          </cell>
          <cell r="F557">
            <v>23.01</v>
          </cell>
          <cell r="G557">
            <v>34.21</v>
          </cell>
        </row>
        <row r="558">
          <cell r="A558" t="str">
            <v>08.02.040</v>
          </cell>
          <cell r="B558">
            <v>0</v>
          </cell>
          <cell r="C558" t="str">
            <v>Cimbramento em perfil metálico para obras de arte</v>
          </cell>
          <cell r="D558" t="str">
            <v>kg</v>
          </cell>
          <cell r="E558">
            <v>3.15</v>
          </cell>
          <cell r="F558">
            <v>1.63</v>
          </cell>
          <cell r="G558">
            <v>4.78</v>
          </cell>
        </row>
        <row r="559">
          <cell r="A559" t="str">
            <v>08.02.050</v>
          </cell>
          <cell r="B559">
            <v>0</v>
          </cell>
          <cell r="C559" t="str">
            <v>Cimbramento tubular metálico</v>
          </cell>
          <cell r="D559" t="str">
            <v>m³xmês</v>
          </cell>
          <cell r="E559">
            <v>3.02</v>
          </cell>
          <cell r="F559">
            <v>1.47</v>
          </cell>
          <cell r="G559">
            <v>4.49</v>
          </cell>
        </row>
        <row r="560">
          <cell r="A560" t="str">
            <v>08.02.060</v>
          </cell>
          <cell r="B560">
            <v>0</v>
          </cell>
          <cell r="C560" t="str">
            <v>Montagem e desmontagem de cimbramento tubular metálico</v>
          </cell>
          <cell r="D560" t="str">
            <v>m³</v>
          </cell>
          <cell r="E560">
            <v>0</v>
          </cell>
          <cell r="F560">
            <v>11.21</v>
          </cell>
          <cell r="G560">
            <v>11.21</v>
          </cell>
        </row>
        <row r="561">
          <cell r="A561" t="str">
            <v>08.03</v>
          </cell>
          <cell r="B561" t="str">
            <v>Descimbramento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08.03.020</v>
          </cell>
          <cell r="B562">
            <v>0</v>
          </cell>
          <cell r="C562" t="str">
            <v>Descimbramento em madeira</v>
          </cell>
          <cell r="D562" t="str">
            <v>m³</v>
          </cell>
          <cell r="E562">
            <v>0</v>
          </cell>
          <cell r="F562">
            <v>6.34</v>
          </cell>
          <cell r="G562">
            <v>6.34</v>
          </cell>
        </row>
        <row r="563">
          <cell r="A563" t="str">
            <v>08.05</v>
          </cell>
          <cell r="B563" t="str">
            <v>Manta, filtro e dreno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08.05.010</v>
          </cell>
          <cell r="B564">
            <v>0</v>
          </cell>
          <cell r="C564" t="str">
            <v>Geomembrana em polietileno de alta densidade PEAD de 1,0 mm</v>
          </cell>
          <cell r="D564" t="str">
            <v>m²</v>
          </cell>
          <cell r="E564">
            <v>18.399999999999999</v>
          </cell>
          <cell r="F564">
            <v>0.55000000000000004</v>
          </cell>
          <cell r="G564">
            <v>18.95</v>
          </cell>
        </row>
        <row r="565">
          <cell r="A565" t="str">
            <v>08.05.100</v>
          </cell>
          <cell r="B565">
            <v>0</v>
          </cell>
          <cell r="C565" t="str">
            <v>Dreno com pedra britada</v>
          </cell>
          <cell r="D565" t="str">
            <v>m³</v>
          </cell>
          <cell r="E565">
            <v>72.61</v>
          </cell>
          <cell r="F565">
            <v>16.32</v>
          </cell>
          <cell r="G565">
            <v>88.93</v>
          </cell>
        </row>
        <row r="566">
          <cell r="A566" t="str">
            <v>08.05.110</v>
          </cell>
          <cell r="B566">
            <v>0</v>
          </cell>
          <cell r="C566" t="str">
            <v>Dreno com areia grossa</v>
          </cell>
          <cell r="D566" t="str">
            <v>m³</v>
          </cell>
          <cell r="E566">
            <v>79.48</v>
          </cell>
          <cell r="F566">
            <v>9.7899999999999991</v>
          </cell>
          <cell r="G566">
            <v>89.27</v>
          </cell>
        </row>
        <row r="567">
          <cell r="A567" t="str">
            <v>08.05.180</v>
          </cell>
          <cell r="B567">
            <v>0</v>
          </cell>
          <cell r="C567" t="str">
            <v>Manta geotêxtil com resistência à tração longitudinal de 10kN/m e transversal de 9kN/m</v>
          </cell>
          <cell r="D567" t="str">
            <v>m²</v>
          </cell>
          <cell r="E567">
            <v>3.29</v>
          </cell>
          <cell r="F567">
            <v>9.7899999999999991</v>
          </cell>
          <cell r="G567">
            <v>13.08</v>
          </cell>
        </row>
        <row r="568">
          <cell r="A568" t="str">
            <v>08.05.190</v>
          </cell>
          <cell r="B568">
            <v>0</v>
          </cell>
          <cell r="C568" t="str">
            <v>Manta geotêxtil com resistência à tração longitudinal de 16kN/m e transversal de 14kN/m</v>
          </cell>
          <cell r="D568" t="str">
            <v>m²</v>
          </cell>
          <cell r="E568">
            <v>5.19</v>
          </cell>
          <cell r="F568">
            <v>9.7899999999999991</v>
          </cell>
          <cell r="G568">
            <v>14.98</v>
          </cell>
        </row>
        <row r="569">
          <cell r="A569" t="str">
            <v>08.05.220</v>
          </cell>
          <cell r="B569">
            <v>0</v>
          </cell>
          <cell r="C569" t="str">
            <v>Manta geotêxtil com resistência à tração longitudinal de 31kN/m e transversal de 27kN/m</v>
          </cell>
          <cell r="D569" t="str">
            <v>m²</v>
          </cell>
          <cell r="E569">
            <v>10.35</v>
          </cell>
          <cell r="F569">
            <v>9.7899999999999991</v>
          </cell>
          <cell r="G569">
            <v>20.14</v>
          </cell>
        </row>
        <row r="570">
          <cell r="A570" t="str">
            <v>08.06</v>
          </cell>
          <cell r="B570" t="str">
            <v>Barbacã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08.06.020</v>
          </cell>
          <cell r="B571">
            <v>0</v>
          </cell>
          <cell r="C571" t="str">
            <v>Barbacã em tubo de PVC com diâmetro 25 mm</v>
          </cell>
          <cell r="D571" t="str">
            <v>m</v>
          </cell>
          <cell r="E571">
            <v>3.44</v>
          </cell>
          <cell r="F571">
            <v>11.42</v>
          </cell>
          <cell r="G571">
            <v>14.86</v>
          </cell>
        </row>
        <row r="572">
          <cell r="A572" t="str">
            <v>08.06.040</v>
          </cell>
          <cell r="B572">
            <v>0</v>
          </cell>
          <cell r="C572" t="str">
            <v>Barbacã em tubo de PVC com diâmetro 50 mm</v>
          </cell>
          <cell r="D572" t="str">
            <v>m</v>
          </cell>
          <cell r="E572">
            <v>6.85</v>
          </cell>
          <cell r="F572">
            <v>11.42</v>
          </cell>
          <cell r="G572">
            <v>18.27</v>
          </cell>
        </row>
        <row r="573">
          <cell r="A573" t="str">
            <v>08.06.060</v>
          </cell>
          <cell r="B573">
            <v>0</v>
          </cell>
          <cell r="C573" t="str">
            <v>Barbacã em tubo de PVC com diâmetro 75 mm</v>
          </cell>
          <cell r="D573" t="str">
            <v>m</v>
          </cell>
          <cell r="E573">
            <v>9.09</v>
          </cell>
          <cell r="F573">
            <v>13.06</v>
          </cell>
          <cell r="G573">
            <v>22.15</v>
          </cell>
        </row>
        <row r="574">
          <cell r="A574" t="str">
            <v>08.06.080</v>
          </cell>
          <cell r="B574">
            <v>0</v>
          </cell>
          <cell r="C574" t="str">
            <v>Barbacã em tubo de PVC com diâmetro 100 mm</v>
          </cell>
          <cell r="D574" t="str">
            <v>m</v>
          </cell>
          <cell r="E574">
            <v>9.3699999999999992</v>
          </cell>
          <cell r="F574">
            <v>16.32</v>
          </cell>
          <cell r="G574">
            <v>25.69</v>
          </cell>
        </row>
        <row r="575">
          <cell r="A575" t="str">
            <v>08.07</v>
          </cell>
          <cell r="B575" t="str">
            <v>Esgotamento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08.07.050</v>
          </cell>
          <cell r="B576">
            <v>0</v>
          </cell>
          <cell r="C576" t="str">
            <v>Taxa de mobilização e desmobilização de equipamentos para execução de rebaixamento de lençol freático</v>
          </cell>
          <cell r="D576" t="str">
            <v>tx</v>
          </cell>
          <cell r="E576">
            <v>5715.07</v>
          </cell>
          <cell r="F576">
            <v>0</v>
          </cell>
          <cell r="G576">
            <v>5715.07</v>
          </cell>
        </row>
        <row r="577">
          <cell r="A577" t="str">
            <v>08.07.060</v>
          </cell>
          <cell r="B577">
            <v>0</v>
          </cell>
          <cell r="C577" t="str">
            <v>Locação de conjunto de bombeamento a vácuo para rebaixamento de lençol freático, com até 50 ponteiras e potência até 15 HP, mínimo 30 dias</v>
          </cell>
          <cell r="D577" t="str">
            <v>cjxdia</v>
          </cell>
          <cell r="E577">
            <v>526.14</v>
          </cell>
          <cell r="F577">
            <v>0</v>
          </cell>
          <cell r="G577">
            <v>526.14</v>
          </cell>
        </row>
        <row r="578">
          <cell r="A578" t="str">
            <v>08.07.070</v>
          </cell>
          <cell r="B578">
            <v>0</v>
          </cell>
          <cell r="C578" t="str">
            <v>Ponteiras filtrantes, profundidade até 5,0 m</v>
          </cell>
          <cell r="D578" t="str">
            <v>un</v>
          </cell>
          <cell r="E578">
            <v>311.31</v>
          </cell>
          <cell r="F578">
            <v>0</v>
          </cell>
          <cell r="G578">
            <v>311.31</v>
          </cell>
        </row>
        <row r="579">
          <cell r="A579" t="str">
            <v>08.07.090</v>
          </cell>
          <cell r="B579">
            <v>0</v>
          </cell>
          <cell r="C579" t="str">
            <v>Esgotamento de águas superficiais com bomba de superfície ou submersa</v>
          </cell>
          <cell r="D579" t="str">
            <v>HPxh</v>
          </cell>
          <cell r="E579">
            <v>2.34</v>
          </cell>
          <cell r="F579">
            <v>2.95</v>
          </cell>
          <cell r="G579">
            <v>5.29</v>
          </cell>
        </row>
        <row r="580">
          <cell r="A580" t="str">
            <v>08.10</v>
          </cell>
          <cell r="B580" t="str">
            <v>Contenção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08.10.040</v>
          </cell>
          <cell r="B581">
            <v>0</v>
          </cell>
          <cell r="C581" t="str">
            <v>Enrocamento com pedra arrumada</v>
          </cell>
          <cell r="D581" t="str">
            <v>m³</v>
          </cell>
          <cell r="E581">
            <v>82.13</v>
          </cell>
          <cell r="F581">
            <v>97.92</v>
          </cell>
          <cell r="G581">
            <v>180.05</v>
          </cell>
        </row>
        <row r="582">
          <cell r="A582" t="str">
            <v>08.10.060</v>
          </cell>
          <cell r="B582">
            <v>0</v>
          </cell>
          <cell r="C582" t="str">
            <v>Enrocamento com pedra assentada</v>
          </cell>
          <cell r="D582" t="str">
            <v>m³</v>
          </cell>
          <cell r="E582">
            <v>157.91</v>
          </cell>
          <cell r="F582">
            <v>189.6</v>
          </cell>
          <cell r="G582">
            <v>347.51</v>
          </cell>
        </row>
        <row r="583">
          <cell r="A583" t="str">
            <v>08.10.108</v>
          </cell>
          <cell r="B583">
            <v>0</v>
          </cell>
          <cell r="C583" t="str">
            <v>Gabião tipo caixa em tela metálica, altura de 0,5m, com revestimento liga zinco/alumínio, malha hexagonal 8/10 cm, fio diâmetro 2,7mm, independente do formato ou utilização</v>
          </cell>
          <cell r="D583" t="str">
            <v>m³</v>
          </cell>
          <cell r="E583">
            <v>382.92</v>
          </cell>
          <cell r="F583">
            <v>87.66</v>
          </cell>
          <cell r="G583">
            <v>470.58</v>
          </cell>
        </row>
        <row r="584">
          <cell r="A584" t="str">
            <v>08.10.109</v>
          </cell>
          <cell r="B584">
            <v>0</v>
          </cell>
          <cell r="C584" t="str">
            <v>Gabião tipo caixa em tela metálica, altura de 1,0m, com revestimento liga zinco/alumínio, malha hexagonal 8/10 cm, fio diâmetro 2,7mm, independente do formato ou utilização</v>
          </cell>
          <cell r="D584" t="str">
            <v>m³</v>
          </cell>
          <cell r="E584">
            <v>307.91000000000003</v>
          </cell>
          <cell r="F584">
            <v>107.65</v>
          </cell>
          <cell r="G584">
            <v>415.56</v>
          </cell>
        </row>
        <row r="585">
          <cell r="A585" t="str">
            <v>09</v>
          </cell>
          <cell r="B585" t="str">
            <v>FORMA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09.01</v>
          </cell>
          <cell r="B586" t="str">
            <v>Forma em tábua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09.01.020</v>
          </cell>
          <cell r="B587">
            <v>0</v>
          </cell>
          <cell r="C587" t="str">
            <v>Forma em madeira comum para fundação</v>
          </cell>
          <cell r="D587" t="str">
            <v>m²</v>
          </cell>
          <cell r="E587">
            <v>19.059999999999999</v>
          </cell>
          <cell r="F587">
            <v>41.24</v>
          </cell>
          <cell r="G587">
            <v>60.3</v>
          </cell>
        </row>
        <row r="588">
          <cell r="A588" t="str">
            <v>09.01.030</v>
          </cell>
          <cell r="B588">
            <v>0</v>
          </cell>
          <cell r="C588" t="str">
            <v>Forma em madeira comum para estrutura</v>
          </cell>
          <cell r="D588" t="str">
            <v>m²</v>
          </cell>
          <cell r="E588">
            <v>73.47</v>
          </cell>
          <cell r="F588">
            <v>47.58</v>
          </cell>
          <cell r="G588">
            <v>121.05</v>
          </cell>
        </row>
        <row r="589">
          <cell r="A589" t="str">
            <v>09.01.040</v>
          </cell>
          <cell r="B589">
            <v>0</v>
          </cell>
          <cell r="C589" t="str">
            <v>Forma em madeira comum para caixão perdido</v>
          </cell>
          <cell r="D589" t="str">
            <v>m²</v>
          </cell>
          <cell r="E589">
            <v>28.53</v>
          </cell>
          <cell r="F589">
            <v>38.06</v>
          </cell>
          <cell r="G589">
            <v>66.59</v>
          </cell>
        </row>
        <row r="590">
          <cell r="A590" t="str">
            <v>09.01.150</v>
          </cell>
          <cell r="B590">
            <v>0</v>
          </cell>
          <cell r="C590" t="str">
            <v>Desmontagem de fôrma de madeira para estrutura de laje, com tábuas</v>
          </cell>
          <cell r="D590" t="str">
            <v>m²</v>
          </cell>
          <cell r="E590">
            <v>0</v>
          </cell>
          <cell r="F590">
            <v>4.8899999999999997</v>
          </cell>
          <cell r="G590">
            <v>4.8899999999999997</v>
          </cell>
        </row>
        <row r="591">
          <cell r="A591" t="str">
            <v>09.01.160</v>
          </cell>
          <cell r="B591">
            <v>0</v>
          </cell>
          <cell r="C591" t="str">
            <v>Desmontagem de fôrma de madeira para estrutura de vigas com tábuas</v>
          </cell>
          <cell r="D591" t="str">
            <v>m²</v>
          </cell>
          <cell r="E591">
            <v>0</v>
          </cell>
          <cell r="F591">
            <v>5.82</v>
          </cell>
          <cell r="G591">
            <v>5.82</v>
          </cell>
        </row>
        <row r="592">
          <cell r="A592" t="str">
            <v>09.02</v>
          </cell>
          <cell r="B592" t="str">
            <v>Forma em madeira compensada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09.02.020</v>
          </cell>
          <cell r="B593">
            <v>0</v>
          </cell>
          <cell r="C593" t="str">
            <v>Forma plana em compensado para estrutura convencional</v>
          </cell>
          <cell r="D593" t="str">
            <v>m²</v>
          </cell>
          <cell r="E593">
            <v>53.04</v>
          </cell>
          <cell r="F593">
            <v>44.41</v>
          </cell>
          <cell r="G593">
            <v>97.45</v>
          </cell>
        </row>
        <row r="594">
          <cell r="A594" t="str">
            <v>09.02.040</v>
          </cell>
          <cell r="B594">
            <v>0</v>
          </cell>
          <cell r="C594" t="str">
            <v>Forma plana em compensado para estrutura aparente</v>
          </cell>
          <cell r="D594" t="str">
            <v>m²</v>
          </cell>
          <cell r="E594">
            <v>56.01</v>
          </cell>
          <cell r="F594">
            <v>44.41</v>
          </cell>
          <cell r="G594">
            <v>100.42</v>
          </cell>
        </row>
        <row r="595">
          <cell r="A595" t="str">
            <v>09.02.060</v>
          </cell>
          <cell r="B595">
            <v>0</v>
          </cell>
          <cell r="C595" t="str">
            <v>Forma curva em compensado para estrutura aparente</v>
          </cell>
          <cell r="D595" t="str">
            <v>m²</v>
          </cell>
          <cell r="E595">
            <v>47.71</v>
          </cell>
          <cell r="F595">
            <v>79.3</v>
          </cell>
          <cell r="G595">
            <v>127.01</v>
          </cell>
        </row>
        <row r="596">
          <cell r="A596" t="str">
            <v>09.02.080</v>
          </cell>
          <cell r="B596">
            <v>0</v>
          </cell>
          <cell r="C596" t="str">
            <v>Forma plana em compensado para obra de arte, sem cimbramento</v>
          </cell>
          <cell r="D596" t="str">
            <v>m²</v>
          </cell>
          <cell r="E596">
            <v>34.47</v>
          </cell>
          <cell r="F596">
            <v>42.82</v>
          </cell>
          <cell r="G596">
            <v>77.290000000000006</v>
          </cell>
        </row>
        <row r="597">
          <cell r="A597" t="str">
            <v>09.02.100</v>
          </cell>
          <cell r="B597">
            <v>0</v>
          </cell>
          <cell r="C597" t="str">
            <v>Forma em compensado para encamisamento de tubulão</v>
          </cell>
          <cell r="D597" t="str">
            <v>m²</v>
          </cell>
          <cell r="E597">
            <v>19.18</v>
          </cell>
          <cell r="F597">
            <v>34.89</v>
          </cell>
          <cell r="G597">
            <v>54.07</v>
          </cell>
        </row>
        <row r="598">
          <cell r="A598" t="str">
            <v>09.02.120</v>
          </cell>
          <cell r="B598">
            <v>0</v>
          </cell>
          <cell r="C598" t="str">
            <v>Forma ripada de 5 cm, na vertical</v>
          </cell>
          <cell r="D598" t="str">
            <v>m²</v>
          </cell>
          <cell r="E598">
            <v>54.19</v>
          </cell>
          <cell r="F598">
            <v>69.42</v>
          </cell>
          <cell r="G598">
            <v>123.61</v>
          </cell>
        </row>
        <row r="599">
          <cell r="A599" t="str">
            <v>09.02.130</v>
          </cell>
          <cell r="B599">
            <v>0</v>
          </cell>
          <cell r="C599" t="str">
            <v>Forma plana em compensado para estrutura convencional com cimbramento tubular metálico</v>
          </cell>
          <cell r="D599" t="str">
            <v>m²</v>
          </cell>
          <cell r="E599">
            <v>43.28</v>
          </cell>
          <cell r="F599">
            <v>27.44</v>
          </cell>
          <cell r="G599">
            <v>70.72</v>
          </cell>
        </row>
        <row r="600">
          <cell r="A600" t="str">
            <v>09.02.140</v>
          </cell>
          <cell r="B600">
            <v>0</v>
          </cell>
          <cell r="C600" t="str">
            <v>Forma plana em compensado para estrutura aparente com cimbramento tubular metálico</v>
          </cell>
          <cell r="D600" t="str">
            <v>m²</v>
          </cell>
          <cell r="E600">
            <v>43.28</v>
          </cell>
          <cell r="F600">
            <v>48.84</v>
          </cell>
          <cell r="G600">
            <v>92.12</v>
          </cell>
        </row>
        <row r="601">
          <cell r="A601" t="str">
            <v>09.02.150</v>
          </cell>
          <cell r="B601">
            <v>0</v>
          </cell>
          <cell r="C601" t="str">
            <v>Forma curva em compensado para estrutura convencional com cimbramento tubular metálico</v>
          </cell>
          <cell r="D601" t="str">
            <v>m²</v>
          </cell>
          <cell r="E601">
            <v>28.15</v>
          </cell>
          <cell r="F601">
            <v>83.73</v>
          </cell>
          <cell r="G601">
            <v>111.88</v>
          </cell>
        </row>
        <row r="602">
          <cell r="A602" t="str">
            <v>09.04</v>
          </cell>
          <cell r="B602" t="str">
            <v>Forma em papelão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09.04.010</v>
          </cell>
          <cell r="B603">
            <v>0</v>
          </cell>
          <cell r="C603" t="str">
            <v>Forma em tubo de papelão com diâmetro de 20 cm</v>
          </cell>
          <cell r="D603" t="str">
            <v>m</v>
          </cell>
          <cell r="E603">
            <v>58.42</v>
          </cell>
          <cell r="F603">
            <v>7.52</v>
          </cell>
          <cell r="G603">
            <v>65.94</v>
          </cell>
        </row>
        <row r="604">
          <cell r="A604" t="str">
            <v>09.04.020</v>
          </cell>
          <cell r="B604">
            <v>0</v>
          </cell>
          <cell r="C604" t="str">
            <v>Forma em tubo de papelão com diâmetro de 25 cm</v>
          </cell>
          <cell r="D604" t="str">
            <v>m</v>
          </cell>
          <cell r="E604">
            <v>71.319999999999993</v>
          </cell>
          <cell r="F604">
            <v>7.52</v>
          </cell>
          <cell r="G604">
            <v>78.84</v>
          </cell>
        </row>
        <row r="605">
          <cell r="A605" t="str">
            <v>09.04.030</v>
          </cell>
          <cell r="B605">
            <v>0</v>
          </cell>
          <cell r="C605" t="str">
            <v>Forma em tubo de papelão com diâmetro de 30 cm</v>
          </cell>
          <cell r="D605" t="str">
            <v>m</v>
          </cell>
          <cell r="E605">
            <v>88.53</v>
          </cell>
          <cell r="F605">
            <v>7.52</v>
          </cell>
          <cell r="G605">
            <v>96.05</v>
          </cell>
        </row>
        <row r="606">
          <cell r="A606" t="str">
            <v>09.04.040</v>
          </cell>
          <cell r="B606">
            <v>0</v>
          </cell>
          <cell r="C606" t="str">
            <v>Forma em tubo de papelão com diâmetro de 35 cm</v>
          </cell>
          <cell r="D606" t="str">
            <v>m</v>
          </cell>
          <cell r="E606">
            <v>106.91</v>
          </cell>
          <cell r="F606">
            <v>7.52</v>
          </cell>
          <cell r="G606">
            <v>114.43</v>
          </cell>
        </row>
        <row r="607">
          <cell r="A607" t="str">
            <v>09.04.050</v>
          </cell>
          <cell r="B607">
            <v>0</v>
          </cell>
          <cell r="C607" t="str">
            <v>Forma em tubo de papelão com diâmetro de 40 cm</v>
          </cell>
          <cell r="D607" t="str">
            <v>m</v>
          </cell>
          <cell r="E607">
            <v>123.26</v>
          </cell>
          <cell r="F607">
            <v>7.52</v>
          </cell>
          <cell r="G607">
            <v>130.78</v>
          </cell>
        </row>
        <row r="608">
          <cell r="A608" t="str">
            <v>09.04.060</v>
          </cell>
          <cell r="B608">
            <v>0</v>
          </cell>
          <cell r="C608" t="str">
            <v>Forma em tubo de papelão com diâmetro de 45 cm</v>
          </cell>
          <cell r="D608" t="str">
            <v>m</v>
          </cell>
          <cell r="E608">
            <v>136.66</v>
          </cell>
          <cell r="F608">
            <v>7.52</v>
          </cell>
          <cell r="G608">
            <v>144.18</v>
          </cell>
        </row>
        <row r="609">
          <cell r="A609" t="str">
            <v>09.04.070</v>
          </cell>
          <cell r="B609">
            <v>0</v>
          </cell>
          <cell r="C609" t="str">
            <v>Forma em tubo de papelão com diâmetro de 50 cm</v>
          </cell>
          <cell r="D609" t="str">
            <v>m</v>
          </cell>
          <cell r="E609">
            <v>139.81</v>
          </cell>
          <cell r="F609">
            <v>7.52</v>
          </cell>
          <cell r="G609">
            <v>147.33000000000001</v>
          </cell>
        </row>
        <row r="610">
          <cell r="A610" t="str">
            <v>09.07</v>
          </cell>
          <cell r="B610" t="str">
            <v>Forma em polipropileno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09.07.060</v>
          </cell>
          <cell r="B611">
            <v>0</v>
          </cell>
          <cell r="C611" t="str">
            <v>Forma em polipropileno (cubeta) e acessórios para laje nervurada com dimensões variáveis - locação</v>
          </cell>
          <cell r="D611" t="str">
            <v>m³</v>
          </cell>
          <cell r="E611">
            <v>248.96</v>
          </cell>
          <cell r="F611">
            <v>55.84</v>
          </cell>
          <cell r="G611">
            <v>304.8</v>
          </cell>
        </row>
        <row r="612">
          <cell r="A612" t="str">
            <v>10</v>
          </cell>
          <cell r="B612" t="str">
            <v>ARMADURA E CORDOALHA ESTRUTURAL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10.01</v>
          </cell>
          <cell r="B613" t="str">
            <v>Armadura em barra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10.01.020</v>
          </cell>
          <cell r="B614">
            <v>0</v>
          </cell>
          <cell r="C614" t="str">
            <v>Armadura em barra de aço CA-25 fyk = 250 MPa</v>
          </cell>
          <cell r="D614" t="str">
            <v>kg</v>
          </cell>
          <cell r="E614">
            <v>4.5599999999999996</v>
          </cell>
          <cell r="F614">
            <v>1.85</v>
          </cell>
          <cell r="G614">
            <v>6.41</v>
          </cell>
        </row>
        <row r="615">
          <cell r="A615" t="str">
            <v>10.01.040</v>
          </cell>
          <cell r="B615">
            <v>0</v>
          </cell>
          <cell r="C615" t="str">
            <v>Armadura em barra de aço CA-50 (A ou B) fyk= 500 MPa</v>
          </cell>
          <cell r="D615" t="str">
            <v>kg</v>
          </cell>
          <cell r="E615">
            <v>4.12</v>
          </cell>
          <cell r="F615">
            <v>1.85</v>
          </cell>
          <cell r="G615">
            <v>5.97</v>
          </cell>
        </row>
        <row r="616">
          <cell r="A616" t="str">
            <v>10.01.060</v>
          </cell>
          <cell r="B616">
            <v>0</v>
          </cell>
          <cell r="C616" t="str">
            <v>Armadura em barra de aço CA-60 (A ou B) fyk= 600 MPa</v>
          </cell>
          <cell r="D616" t="str">
            <v>kg</v>
          </cell>
          <cell r="E616">
            <v>4.51</v>
          </cell>
          <cell r="F616">
            <v>1.85</v>
          </cell>
          <cell r="G616">
            <v>6.36</v>
          </cell>
        </row>
        <row r="617">
          <cell r="A617" t="str">
            <v>10.02</v>
          </cell>
          <cell r="B617" t="str">
            <v>Armadura em tela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10.02.020</v>
          </cell>
          <cell r="B618">
            <v>0</v>
          </cell>
          <cell r="C618" t="str">
            <v>Armadura em tela soldada de aço</v>
          </cell>
          <cell r="D618" t="str">
            <v>kg</v>
          </cell>
          <cell r="E618">
            <v>5.2</v>
          </cell>
          <cell r="F618">
            <v>0.93</v>
          </cell>
          <cell r="G618">
            <v>6.13</v>
          </cell>
        </row>
        <row r="619">
          <cell r="A619" t="str">
            <v>11</v>
          </cell>
          <cell r="B619" t="str">
            <v>CONCRETO, MASSA E LASTRO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11.01</v>
          </cell>
          <cell r="B620" t="str">
            <v>Concreto usinado com controle fck - fornecimento do material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11.01.100</v>
          </cell>
          <cell r="B621">
            <v>0</v>
          </cell>
          <cell r="C621" t="str">
            <v>Concreto usinado, fck = 20,0 MPa</v>
          </cell>
          <cell r="D621" t="str">
            <v>m³</v>
          </cell>
          <cell r="E621">
            <v>266.04000000000002</v>
          </cell>
          <cell r="F621">
            <v>0</v>
          </cell>
          <cell r="G621">
            <v>266.04000000000002</v>
          </cell>
        </row>
        <row r="622">
          <cell r="A622" t="str">
            <v>11.01.130</v>
          </cell>
          <cell r="B622">
            <v>0</v>
          </cell>
          <cell r="C622" t="str">
            <v>Concreto usinado, fck = 25,0 MPa</v>
          </cell>
          <cell r="D622" t="str">
            <v>m³</v>
          </cell>
          <cell r="E622">
            <v>272.54000000000002</v>
          </cell>
          <cell r="F622">
            <v>0</v>
          </cell>
          <cell r="G622">
            <v>272.54000000000002</v>
          </cell>
        </row>
        <row r="623">
          <cell r="A623" t="str">
            <v>11.01.160</v>
          </cell>
          <cell r="B623">
            <v>0</v>
          </cell>
          <cell r="C623" t="str">
            <v>Concreto usinado, fck = 30,0 MPa</v>
          </cell>
          <cell r="D623" t="str">
            <v>m³</v>
          </cell>
          <cell r="E623">
            <v>282.57</v>
          </cell>
          <cell r="F623">
            <v>0</v>
          </cell>
          <cell r="G623">
            <v>282.57</v>
          </cell>
        </row>
        <row r="624">
          <cell r="A624" t="str">
            <v>11.01.170</v>
          </cell>
          <cell r="B624">
            <v>0</v>
          </cell>
          <cell r="C624" t="str">
            <v>Concreto usinado, fck = 35,0 MPa</v>
          </cell>
          <cell r="D624" t="str">
            <v>m³</v>
          </cell>
          <cell r="E624">
            <v>296.94</v>
          </cell>
          <cell r="F624">
            <v>0</v>
          </cell>
          <cell r="G624">
            <v>296.94</v>
          </cell>
        </row>
        <row r="625">
          <cell r="A625" t="str">
            <v>11.01.190</v>
          </cell>
          <cell r="B625">
            <v>0</v>
          </cell>
          <cell r="C625" t="str">
            <v>Concreto usinado, fck = 40,0 MPa</v>
          </cell>
          <cell r="D625" t="str">
            <v>m³</v>
          </cell>
          <cell r="E625">
            <v>314.33</v>
          </cell>
          <cell r="F625">
            <v>0</v>
          </cell>
          <cell r="G625">
            <v>314.33</v>
          </cell>
        </row>
        <row r="626">
          <cell r="A626" t="str">
            <v>11.01.260</v>
          </cell>
          <cell r="B626">
            <v>0</v>
          </cell>
          <cell r="C626" t="str">
            <v>Concreto usinado, fck = 20,0 MPa - para bombeamento</v>
          </cell>
          <cell r="D626" t="str">
            <v>m³</v>
          </cell>
          <cell r="E626">
            <v>298.14</v>
          </cell>
          <cell r="F626">
            <v>0</v>
          </cell>
          <cell r="G626">
            <v>298.14</v>
          </cell>
        </row>
        <row r="627">
          <cell r="A627" t="str">
            <v>11.01.290</v>
          </cell>
          <cell r="B627">
            <v>0</v>
          </cell>
          <cell r="C627" t="str">
            <v>Concreto usinado, fck = 25,0 MPa - para bombeamento</v>
          </cell>
          <cell r="D627" t="str">
            <v>m³</v>
          </cell>
          <cell r="E627">
            <v>307.20999999999998</v>
          </cell>
          <cell r="F627">
            <v>0</v>
          </cell>
          <cell r="G627">
            <v>307.20999999999998</v>
          </cell>
        </row>
        <row r="628">
          <cell r="A628" t="str">
            <v>11.01.320</v>
          </cell>
          <cell r="B628">
            <v>0</v>
          </cell>
          <cell r="C628" t="str">
            <v>Concreto usinado, fck = 30,0 MPa - para bombeamento</v>
          </cell>
          <cell r="D628" t="str">
            <v>m³</v>
          </cell>
          <cell r="E628">
            <v>314.77</v>
          </cell>
          <cell r="F628">
            <v>0</v>
          </cell>
          <cell r="G628">
            <v>314.77</v>
          </cell>
        </row>
        <row r="629">
          <cell r="A629" t="str">
            <v>11.01.321</v>
          </cell>
          <cell r="B629">
            <v>0</v>
          </cell>
          <cell r="C629" t="str">
            <v>Concreto usinado, fck = 35,0 MPa - para bombeamento</v>
          </cell>
          <cell r="D629" t="str">
            <v>m³</v>
          </cell>
          <cell r="E629">
            <v>332.16</v>
          </cell>
          <cell r="F629">
            <v>0</v>
          </cell>
          <cell r="G629">
            <v>332.16</v>
          </cell>
        </row>
        <row r="630">
          <cell r="A630" t="str">
            <v>11.01.350</v>
          </cell>
          <cell r="B630">
            <v>0</v>
          </cell>
          <cell r="C630" t="str">
            <v>Concreto usinado, fck = 40,0 MPa - para bombeamento</v>
          </cell>
          <cell r="D630" t="str">
            <v>m³</v>
          </cell>
          <cell r="E630">
            <v>350.21</v>
          </cell>
          <cell r="F630">
            <v>0</v>
          </cell>
          <cell r="G630">
            <v>350.21</v>
          </cell>
        </row>
        <row r="631">
          <cell r="A631" t="str">
            <v>11.01.510</v>
          </cell>
          <cell r="B631">
            <v>0</v>
          </cell>
          <cell r="C631" t="str">
            <v>Concreto usinado, fck = 20,0 MPa - para bombeamento em estaca hélice contínua</v>
          </cell>
          <cell r="D631" t="str">
            <v>m³</v>
          </cell>
          <cell r="E631">
            <v>311.07</v>
          </cell>
          <cell r="F631">
            <v>0</v>
          </cell>
          <cell r="G631">
            <v>311.07</v>
          </cell>
        </row>
        <row r="632">
          <cell r="A632" t="str">
            <v>11.01.630</v>
          </cell>
          <cell r="B632">
            <v>0</v>
          </cell>
          <cell r="C632" t="str">
            <v>Concreto usinado, fck = 25,0 MPa - para perfil extrudado</v>
          </cell>
          <cell r="D632" t="str">
            <v>m³</v>
          </cell>
          <cell r="E632">
            <v>318.75</v>
          </cell>
          <cell r="F632">
            <v>0</v>
          </cell>
          <cell r="G632">
            <v>318.75</v>
          </cell>
        </row>
        <row r="633">
          <cell r="A633" t="str">
            <v>11.02</v>
          </cell>
          <cell r="B633" t="str">
            <v>Concreto usinado não estrutural - fornecimento do material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11.02.020</v>
          </cell>
          <cell r="B634">
            <v>0</v>
          </cell>
          <cell r="C634" t="str">
            <v>Concreto usinado não estrutural mínimo 150 kg cimento / m³</v>
          </cell>
          <cell r="D634" t="str">
            <v>m³</v>
          </cell>
          <cell r="E634">
            <v>260.04000000000002</v>
          </cell>
          <cell r="F634">
            <v>0</v>
          </cell>
          <cell r="G634">
            <v>260.04000000000002</v>
          </cell>
        </row>
        <row r="635">
          <cell r="A635" t="str">
            <v>11.02.040</v>
          </cell>
          <cell r="B635">
            <v>0</v>
          </cell>
          <cell r="C635" t="str">
            <v>Concreto usinado não estrutural mínimo 200 kg cimento / m³</v>
          </cell>
          <cell r="D635" t="str">
            <v>m³</v>
          </cell>
          <cell r="E635">
            <v>270.49</v>
          </cell>
          <cell r="F635">
            <v>0</v>
          </cell>
          <cell r="G635">
            <v>270.49</v>
          </cell>
        </row>
        <row r="636">
          <cell r="A636" t="str">
            <v>11.02.060</v>
          </cell>
          <cell r="B636">
            <v>0</v>
          </cell>
          <cell r="C636" t="str">
            <v>Concreto usinado não estrutural mínimo 300 kg cimento / m³</v>
          </cell>
          <cell r="D636" t="str">
            <v>m³</v>
          </cell>
          <cell r="E636">
            <v>299.29000000000002</v>
          </cell>
          <cell r="F636">
            <v>0</v>
          </cell>
          <cell r="G636">
            <v>299.29000000000002</v>
          </cell>
        </row>
        <row r="637">
          <cell r="A637" t="str">
            <v>11.03</v>
          </cell>
          <cell r="B637" t="str">
            <v>Concreto executado no local com controle fck - fornecimento do material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11.03.090</v>
          </cell>
          <cell r="B638">
            <v>0</v>
          </cell>
          <cell r="C638" t="str">
            <v>Concreto preparado no local, fck = 20,0 MPa</v>
          </cell>
          <cell r="D638" t="str">
            <v>m³</v>
          </cell>
          <cell r="E638">
            <v>219.94</v>
          </cell>
          <cell r="F638">
            <v>88.56</v>
          </cell>
          <cell r="G638">
            <v>308.5</v>
          </cell>
        </row>
        <row r="639">
          <cell r="A639" t="str">
            <v>11.03.140</v>
          </cell>
          <cell r="B639">
            <v>0</v>
          </cell>
          <cell r="C639" t="str">
            <v>Concreto preparado no local, fck = 30,0 MPa</v>
          </cell>
          <cell r="D639" t="str">
            <v>m³</v>
          </cell>
          <cell r="E639">
            <v>252.37</v>
          </cell>
          <cell r="F639">
            <v>88.56</v>
          </cell>
          <cell r="G639">
            <v>340.93</v>
          </cell>
        </row>
        <row r="640">
          <cell r="A640" t="str">
            <v>11.04</v>
          </cell>
          <cell r="B640" t="str">
            <v>Concreto não estrutural executado no local - fornecimento do material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11.04.020</v>
          </cell>
          <cell r="B641">
            <v>0</v>
          </cell>
          <cell r="C641" t="str">
            <v>Concreto não estrutural executado no local, mínimo 150 kg cimento / m³</v>
          </cell>
          <cell r="D641" t="str">
            <v>m³</v>
          </cell>
          <cell r="E641">
            <v>174.81</v>
          </cell>
          <cell r="F641">
            <v>36.9</v>
          </cell>
          <cell r="G641">
            <v>211.71</v>
          </cell>
        </row>
        <row r="642">
          <cell r="A642" t="str">
            <v>11.04.040</v>
          </cell>
          <cell r="B642">
            <v>0</v>
          </cell>
          <cell r="C642" t="str">
            <v>Concreto não estrutural executado no local, mínimo 200 kg cimento / m³</v>
          </cell>
          <cell r="D642" t="str">
            <v>m³</v>
          </cell>
          <cell r="E642">
            <v>193.81</v>
          </cell>
          <cell r="F642">
            <v>36.9</v>
          </cell>
          <cell r="G642">
            <v>230.71</v>
          </cell>
        </row>
        <row r="643">
          <cell r="A643" t="str">
            <v>11.04.060</v>
          </cell>
          <cell r="B643">
            <v>0</v>
          </cell>
          <cell r="C643" t="str">
            <v>Concreto não estrutural executado no local, mínimo 300 kg cimento / m³</v>
          </cell>
          <cell r="D643" t="str">
            <v>m³</v>
          </cell>
          <cell r="E643">
            <v>233.64</v>
          </cell>
          <cell r="F643">
            <v>36.9</v>
          </cell>
          <cell r="G643">
            <v>270.54000000000002</v>
          </cell>
        </row>
        <row r="644">
          <cell r="A644" t="str">
            <v>11.05</v>
          </cell>
          <cell r="B644" t="str">
            <v>Concreto e argamassa especial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11.05.010</v>
          </cell>
          <cell r="B645">
            <v>0</v>
          </cell>
          <cell r="C645" t="str">
            <v>Argamassa em solo e cimento a 5% em peso</v>
          </cell>
          <cell r="D645" t="str">
            <v>m³</v>
          </cell>
          <cell r="E645">
            <v>47.24</v>
          </cell>
          <cell r="F645">
            <v>36.9</v>
          </cell>
          <cell r="G645">
            <v>84.14</v>
          </cell>
        </row>
        <row r="646">
          <cell r="A646" t="str">
            <v>11.05.030</v>
          </cell>
          <cell r="B646">
            <v>0</v>
          </cell>
          <cell r="C646" t="str">
            <v>Argamassa graute expansiva autonivelante de alta resistência</v>
          </cell>
          <cell r="D646" t="str">
            <v>m³</v>
          </cell>
          <cell r="E646">
            <v>3346.34</v>
          </cell>
          <cell r="F646">
            <v>41.37</v>
          </cell>
          <cell r="G646">
            <v>3387.71</v>
          </cell>
        </row>
        <row r="647">
          <cell r="A647" t="str">
            <v>11.05.040</v>
          </cell>
          <cell r="B647">
            <v>0</v>
          </cell>
          <cell r="C647" t="str">
            <v>Argamassa graute</v>
          </cell>
          <cell r="D647" t="str">
            <v>m³</v>
          </cell>
          <cell r="E647">
            <v>201.68</v>
          </cell>
          <cell r="F647">
            <v>41.37</v>
          </cell>
          <cell r="G647">
            <v>243.05</v>
          </cell>
        </row>
        <row r="648">
          <cell r="A648" t="str">
            <v>11.05.060</v>
          </cell>
          <cell r="B648">
            <v>0</v>
          </cell>
          <cell r="C648" t="str">
            <v>Concreto ciclópico - fornecimento e aplicação (com 30% de pedra rachão), concreto fck 15,0 Mpa</v>
          </cell>
          <cell r="D648" t="str">
            <v>m³</v>
          </cell>
          <cell r="E648">
            <v>201.38</v>
          </cell>
          <cell r="F648">
            <v>271.92</v>
          </cell>
          <cell r="G648">
            <v>473.3</v>
          </cell>
        </row>
        <row r="649">
          <cell r="A649" t="str">
            <v>11.05.120</v>
          </cell>
          <cell r="B649">
            <v>0</v>
          </cell>
          <cell r="C649" t="str">
            <v>Execução de concreto projetado - consumo de cimento 350 kg/m³</v>
          </cell>
          <cell r="D649" t="str">
            <v>m³</v>
          </cell>
          <cell r="E649">
            <v>1279.73</v>
          </cell>
          <cell r="F649">
            <v>497.28</v>
          </cell>
          <cell r="G649">
            <v>1777.01</v>
          </cell>
        </row>
        <row r="650">
          <cell r="A650" t="str">
            <v>11.16</v>
          </cell>
          <cell r="B650" t="str">
            <v>Lançamento e aplicação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 t="str">
            <v>11.16.020</v>
          </cell>
          <cell r="B651">
            <v>0</v>
          </cell>
          <cell r="C651" t="str">
            <v>Lançamento, espalhamento e adensamento de concreto ou massa em lastro e/ou enchimento</v>
          </cell>
          <cell r="D651" t="str">
            <v>m³</v>
          </cell>
          <cell r="E651">
            <v>0</v>
          </cell>
          <cell r="F651">
            <v>62.16</v>
          </cell>
          <cell r="G651">
            <v>62.16</v>
          </cell>
        </row>
        <row r="652">
          <cell r="A652" t="str">
            <v>11.16.040</v>
          </cell>
          <cell r="B652">
            <v>0</v>
          </cell>
          <cell r="C652" t="str">
            <v>Lançamento e adensamento de concreto ou massa em fundação</v>
          </cell>
          <cell r="D652" t="str">
            <v>m³</v>
          </cell>
          <cell r="E652">
            <v>0</v>
          </cell>
          <cell r="F652">
            <v>124.32</v>
          </cell>
          <cell r="G652">
            <v>124.32</v>
          </cell>
        </row>
        <row r="653">
          <cell r="A653" t="str">
            <v>11.16.060</v>
          </cell>
          <cell r="B653">
            <v>0</v>
          </cell>
          <cell r="C653" t="str">
            <v>Lançamento e adensamento de concreto ou massa em estrutura</v>
          </cell>
          <cell r="D653" t="str">
            <v>m³</v>
          </cell>
          <cell r="E653">
            <v>0</v>
          </cell>
          <cell r="F653">
            <v>85.86</v>
          </cell>
          <cell r="G653">
            <v>85.86</v>
          </cell>
        </row>
        <row r="654">
          <cell r="A654" t="str">
            <v>11.16.080</v>
          </cell>
          <cell r="B654">
            <v>0</v>
          </cell>
          <cell r="C654" t="str">
            <v>Lançamento e adensamento de concreto ou massa por bombeamento</v>
          </cell>
          <cell r="D654" t="str">
            <v>m³</v>
          </cell>
          <cell r="E654">
            <v>30.48</v>
          </cell>
          <cell r="F654">
            <v>94.8</v>
          </cell>
          <cell r="G654">
            <v>125.28</v>
          </cell>
        </row>
        <row r="655">
          <cell r="A655" t="str">
            <v>11.16.220</v>
          </cell>
          <cell r="B655">
            <v>0</v>
          </cell>
          <cell r="C655" t="str">
            <v>Nivelamento de piso em concreto com acabadora de superfície</v>
          </cell>
          <cell r="D655" t="str">
            <v>m²</v>
          </cell>
          <cell r="E655">
            <v>12.74</v>
          </cell>
          <cell r="F655">
            <v>0</v>
          </cell>
          <cell r="G655">
            <v>12.74</v>
          </cell>
        </row>
        <row r="656">
          <cell r="A656" t="str">
            <v>11.18</v>
          </cell>
          <cell r="B656" t="str">
            <v>Lastro e enchimento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11.18.020</v>
          </cell>
          <cell r="B657">
            <v>0</v>
          </cell>
          <cell r="C657" t="str">
            <v>Lastro de areia</v>
          </cell>
          <cell r="D657" t="str">
            <v>m³</v>
          </cell>
          <cell r="E657">
            <v>89.55</v>
          </cell>
          <cell r="F657">
            <v>51.66</v>
          </cell>
          <cell r="G657">
            <v>141.21</v>
          </cell>
        </row>
        <row r="658">
          <cell r="A658" t="str">
            <v>11.18.040</v>
          </cell>
          <cell r="B658">
            <v>0</v>
          </cell>
          <cell r="C658" t="str">
            <v>Lastro de pedra britada</v>
          </cell>
          <cell r="D658" t="str">
            <v>m³</v>
          </cell>
          <cell r="E658">
            <v>87.13</v>
          </cell>
          <cell r="F658">
            <v>22.14</v>
          </cell>
          <cell r="G658">
            <v>109.27</v>
          </cell>
        </row>
        <row r="659">
          <cell r="A659" t="str">
            <v>11.18.060</v>
          </cell>
          <cell r="B659">
            <v>0</v>
          </cell>
          <cell r="C659" t="str">
            <v>Lona plástica</v>
          </cell>
          <cell r="D659" t="str">
            <v>m²</v>
          </cell>
          <cell r="E659">
            <v>1.73</v>
          </cell>
          <cell r="F659">
            <v>0.44</v>
          </cell>
          <cell r="G659">
            <v>2.17</v>
          </cell>
        </row>
        <row r="660">
          <cell r="A660" t="str">
            <v>11.18.070</v>
          </cell>
          <cell r="B660">
            <v>0</v>
          </cell>
          <cell r="C660" t="str">
            <v>Enchimento de laje com concreto celular com densidade de 1.200 kg/m³</v>
          </cell>
          <cell r="D660" t="str">
            <v>m³</v>
          </cell>
          <cell r="E660">
            <v>317.45999999999998</v>
          </cell>
          <cell r="F660">
            <v>37.770000000000003</v>
          </cell>
          <cell r="G660">
            <v>355.23</v>
          </cell>
        </row>
        <row r="661">
          <cell r="A661" t="str">
            <v>11.18.080</v>
          </cell>
          <cell r="B661">
            <v>0</v>
          </cell>
          <cell r="C661" t="str">
            <v>Enchimento de laje com tijolos cerâmicos furados</v>
          </cell>
          <cell r="D661" t="str">
            <v>m³</v>
          </cell>
          <cell r="E661">
            <v>149.63</v>
          </cell>
          <cell r="F661">
            <v>29.52</v>
          </cell>
          <cell r="G661">
            <v>179.15</v>
          </cell>
        </row>
        <row r="662">
          <cell r="A662" t="str">
            <v>11.18.110</v>
          </cell>
          <cell r="B662">
            <v>0</v>
          </cell>
          <cell r="C662" t="str">
            <v>Enchimento de nichos em geral, com material proveniente de entulho</v>
          </cell>
          <cell r="D662" t="str">
            <v>m³</v>
          </cell>
          <cell r="E662">
            <v>0</v>
          </cell>
          <cell r="F662">
            <v>29.52</v>
          </cell>
          <cell r="G662">
            <v>29.52</v>
          </cell>
        </row>
        <row r="663">
          <cell r="A663" t="str">
            <v>11.18.140</v>
          </cell>
          <cell r="B663">
            <v>0</v>
          </cell>
          <cell r="C663" t="str">
            <v>Lastro e/ou fundação em rachão mecanizado</v>
          </cell>
          <cell r="D663" t="str">
            <v>m³</v>
          </cell>
          <cell r="E663">
            <v>103.48</v>
          </cell>
          <cell r="F663">
            <v>14.76</v>
          </cell>
          <cell r="G663">
            <v>118.24</v>
          </cell>
        </row>
        <row r="664">
          <cell r="A664" t="str">
            <v>11.18.150</v>
          </cell>
          <cell r="B664">
            <v>0</v>
          </cell>
          <cell r="C664" t="str">
            <v>Lastro e/ou fundação em rachão manual</v>
          </cell>
          <cell r="D664" t="str">
            <v>m³</v>
          </cell>
          <cell r="E664">
            <v>88.11</v>
          </cell>
          <cell r="F664">
            <v>44.28</v>
          </cell>
          <cell r="G664">
            <v>132.38999999999999</v>
          </cell>
        </row>
        <row r="665">
          <cell r="A665" t="str">
            <v>11.18.160</v>
          </cell>
          <cell r="B665">
            <v>0</v>
          </cell>
          <cell r="C665" t="str">
            <v>Enchimento de nichos em geral, com areia</v>
          </cell>
          <cell r="D665" t="str">
            <v>m³</v>
          </cell>
          <cell r="E665">
            <v>89.55</v>
          </cell>
          <cell r="F665">
            <v>69.540000000000006</v>
          </cell>
          <cell r="G665">
            <v>159.09</v>
          </cell>
        </row>
        <row r="666">
          <cell r="A666" t="str">
            <v>11.18.180</v>
          </cell>
          <cell r="B666">
            <v>0</v>
          </cell>
          <cell r="C666" t="str">
            <v>Colchão de areia</v>
          </cell>
          <cell r="D666" t="str">
            <v>m³</v>
          </cell>
          <cell r="E666">
            <v>98.29</v>
          </cell>
          <cell r="F666">
            <v>0.14000000000000001</v>
          </cell>
          <cell r="G666">
            <v>98.43</v>
          </cell>
        </row>
        <row r="667">
          <cell r="A667" t="str">
            <v>11.18.190</v>
          </cell>
          <cell r="B667">
            <v>0</v>
          </cell>
          <cell r="C667" t="str">
            <v>Enchimento de nichos com poliestireno expandido do tipo P-1</v>
          </cell>
          <cell r="D667" t="str">
            <v>m³</v>
          </cell>
          <cell r="E667">
            <v>182.55</v>
          </cell>
          <cell r="F667">
            <v>11.81</v>
          </cell>
          <cell r="G667">
            <v>194.36</v>
          </cell>
        </row>
        <row r="668">
          <cell r="A668" t="str">
            <v>11.20</v>
          </cell>
          <cell r="B668" t="str">
            <v>Reparos, conservações e complementos - GRUPO 11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A669" t="str">
            <v>11.20.030</v>
          </cell>
          <cell r="B669">
            <v>0</v>
          </cell>
          <cell r="C669" t="str">
            <v>Cura química de concreto à base de película emulsionada</v>
          </cell>
          <cell r="D669" t="str">
            <v>m²</v>
          </cell>
          <cell r="E669">
            <v>0.93</v>
          </cell>
          <cell r="F669">
            <v>3.69</v>
          </cell>
          <cell r="G669">
            <v>4.62</v>
          </cell>
        </row>
        <row r="670">
          <cell r="A670" t="str">
            <v>11.20.050</v>
          </cell>
          <cell r="B670">
            <v>0</v>
          </cell>
          <cell r="C670" t="str">
            <v>Corte de junta de dilatação, com serra de disco diamantado para pisos</v>
          </cell>
          <cell r="D670" t="str">
            <v>m</v>
          </cell>
          <cell r="E670">
            <v>10.73</v>
          </cell>
          <cell r="F670">
            <v>0</v>
          </cell>
          <cell r="G670">
            <v>10.73</v>
          </cell>
        </row>
        <row r="671">
          <cell r="A671" t="str">
            <v>11.20.090</v>
          </cell>
          <cell r="B671">
            <v>0</v>
          </cell>
          <cell r="C671" t="str">
            <v>Selante endurecedor de concreto antipó</v>
          </cell>
          <cell r="D671" t="str">
            <v>m²</v>
          </cell>
          <cell r="E671">
            <v>2.15</v>
          </cell>
          <cell r="F671">
            <v>3.69</v>
          </cell>
          <cell r="G671">
            <v>5.84</v>
          </cell>
        </row>
        <row r="672">
          <cell r="A672" t="str">
            <v>11.20.120</v>
          </cell>
          <cell r="B672">
            <v>0</v>
          </cell>
          <cell r="C672" t="str">
            <v>Reparo superficial com argamassa polimérica (tixotrópica), bicomponente</v>
          </cell>
          <cell r="D672" t="str">
            <v>m³</v>
          </cell>
          <cell r="E672">
            <v>6154.61</v>
          </cell>
          <cell r="F672">
            <v>1277.76</v>
          </cell>
          <cell r="G672">
            <v>7432.37</v>
          </cell>
        </row>
        <row r="673">
          <cell r="A673" t="str">
            <v>11.20.130</v>
          </cell>
          <cell r="B673">
            <v>0</v>
          </cell>
          <cell r="C673" t="str">
            <v>Tratamento de fissuras estáveis (não ativas) em elementos de concreto</v>
          </cell>
          <cell r="D673" t="str">
            <v>m</v>
          </cell>
          <cell r="E673">
            <v>86.98</v>
          </cell>
          <cell r="F673">
            <v>97.92</v>
          </cell>
          <cell r="G673">
            <v>184.9</v>
          </cell>
        </row>
        <row r="674">
          <cell r="A674" t="str">
            <v>12</v>
          </cell>
          <cell r="B674" t="str">
            <v>FUNDAÇÃO PROFUNDA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A675" t="str">
            <v>12.01</v>
          </cell>
          <cell r="B675" t="str">
            <v>Broca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A676" t="str">
            <v>12.01.020</v>
          </cell>
          <cell r="B676">
            <v>0</v>
          </cell>
          <cell r="C676" t="str">
            <v>Broca em concreto armado diâmetro de 20 cm - completa</v>
          </cell>
          <cell r="D676" t="str">
            <v>m</v>
          </cell>
          <cell r="E676">
            <v>11.76</v>
          </cell>
          <cell r="F676">
            <v>34.44</v>
          </cell>
          <cell r="G676">
            <v>46.2</v>
          </cell>
        </row>
        <row r="677">
          <cell r="A677" t="str">
            <v>12.01.040</v>
          </cell>
          <cell r="B677">
            <v>0</v>
          </cell>
          <cell r="C677" t="str">
            <v>Broca em concreto armado diâmetro de 25 cm - completa</v>
          </cell>
          <cell r="D677" t="str">
            <v>m</v>
          </cell>
          <cell r="E677">
            <v>16.37</v>
          </cell>
          <cell r="F677">
            <v>36.869999999999997</v>
          </cell>
          <cell r="G677">
            <v>53.24</v>
          </cell>
        </row>
        <row r="678">
          <cell r="A678" t="str">
            <v>12.01.060</v>
          </cell>
          <cell r="B678">
            <v>0</v>
          </cell>
          <cell r="C678" t="str">
            <v>Broca em concreto armado diâmetro de 30 cm - completa</v>
          </cell>
          <cell r="D678" t="str">
            <v>m</v>
          </cell>
          <cell r="E678">
            <v>23.11</v>
          </cell>
          <cell r="F678">
            <v>40.18</v>
          </cell>
          <cell r="G678">
            <v>63.29</v>
          </cell>
        </row>
        <row r="679">
          <cell r="A679" t="str">
            <v>12.04</v>
          </cell>
          <cell r="B679" t="str">
            <v>Estaca pré-moldada de concreto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 t="str">
            <v>12.04.010</v>
          </cell>
          <cell r="B680">
            <v>0</v>
          </cell>
          <cell r="C680" t="str">
            <v>Taxa de mobilização e desmobilização de equipamentos para execução de estaca pré-moldada</v>
          </cell>
          <cell r="D680" t="str">
            <v>tx</v>
          </cell>
          <cell r="E680">
            <v>7000</v>
          </cell>
          <cell r="F680">
            <v>0</v>
          </cell>
          <cell r="G680">
            <v>7000</v>
          </cell>
        </row>
        <row r="681">
          <cell r="A681" t="str">
            <v>12.04.020</v>
          </cell>
          <cell r="B681">
            <v>0</v>
          </cell>
          <cell r="C681" t="str">
            <v>Estaca pré-moldada de concreto até 20 t</v>
          </cell>
          <cell r="D681" t="str">
            <v>m</v>
          </cell>
          <cell r="E681">
            <v>62.33</v>
          </cell>
          <cell r="F681">
            <v>1.47</v>
          </cell>
          <cell r="G681">
            <v>63.8</v>
          </cell>
        </row>
        <row r="682">
          <cell r="A682" t="str">
            <v>12.04.030</v>
          </cell>
          <cell r="B682">
            <v>0</v>
          </cell>
          <cell r="C682" t="str">
            <v>Estaca pré-moldada de concreto até 30 t</v>
          </cell>
          <cell r="D682" t="str">
            <v>m</v>
          </cell>
          <cell r="E682">
            <v>66.290000000000006</v>
          </cell>
          <cell r="F682">
            <v>1.47</v>
          </cell>
          <cell r="G682">
            <v>67.760000000000005</v>
          </cell>
        </row>
        <row r="683">
          <cell r="A683" t="str">
            <v>12.04.040</v>
          </cell>
          <cell r="B683">
            <v>0</v>
          </cell>
          <cell r="C683" t="str">
            <v>Estaca pré-moldada de concreto até 40 t</v>
          </cell>
          <cell r="D683" t="str">
            <v>m</v>
          </cell>
          <cell r="E683">
            <v>80.69</v>
          </cell>
          <cell r="F683">
            <v>1.47</v>
          </cell>
          <cell r="G683">
            <v>82.16</v>
          </cell>
        </row>
        <row r="684">
          <cell r="A684" t="str">
            <v>12.04.050</v>
          </cell>
          <cell r="B684">
            <v>0</v>
          </cell>
          <cell r="C684" t="str">
            <v>Estaca pré-moldada de concreto até 50 t</v>
          </cell>
          <cell r="D684" t="str">
            <v>m</v>
          </cell>
          <cell r="E684">
            <v>87.48</v>
          </cell>
          <cell r="F684">
            <v>1.47</v>
          </cell>
          <cell r="G684">
            <v>88.95</v>
          </cell>
        </row>
        <row r="685">
          <cell r="A685" t="str">
            <v>12.04.060</v>
          </cell>
          <cell r="B685">
            <v>0</v>
          </cell>
          <cell r="C685" t="str">
            <v>Estaca pré-moldada de concreto até 60 t</v>
          </cell>
          <cell r="D685" t="str">
            <v>m</v>
          </cell>
          <cell r="E685">
            <v>133.71</v>
          </cell>
          <cell r="F685">
            <v>1.47</v>
          </cell>
          <cell r="G685">
            <v>135.18</v>
          </cell>
        </row>
        <row r="686">
          <cell r="A686" t="str">
            <v>12.04.070</v>
          </cell>
          <cell r="B686">
            <v>0</v>
          </cell>
          <cell r="C686" t="str">
            <v>Estaca pré-moldada de concreto até 70 t</v>
          </cell>
          <cell r="D686" t="str">
            <v>m</v>
          </cell>
          <cell r="E686">
            <v>169.8</v>
          </cell>
          <cell r="F686">
            <v>1.47</v>
          </cell>
          <cell r="G686">
            <v>171.27</v>
          </cell>
        </row>
        <row r="687">
          <cell r="A687" t="str">
            <v>12.05</v>
          </cell>
          <cell r="B687" t="str">
            <v>Estaca escavada mecanicamente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A688" t="str">
            <v>12.05.010</v>
          </cell>
          <cell r="B688">
            <v>0</v>
          </cell>
          <cell r="C688" t="str">
            <v>Taxa de mobilização e desmobilização de equipamentos para execução de estaca escavada</v>
          </cell>
          <cell r="D688" t="str">
            <v>tx</v>
          </cell>
          <cell r="E688">
            <v>1548.33</v>
          </cell>
          <cell r="F688">
            <v>0</v>
          </cell>
          <cell r="G688">
            <v>1548.33</v>
          </cell>
        </row>
        <row r="689">
          <cell r="A689" t="str">
            <v>12.05.020</v>
          </cell>
          <cell r="B689">
            <v>0</v>
          </cell>
          <cell r="C689" t="str">
            <v>Estaca escavada mecanicamente, diâmetro de 25 cm até 20 t</v>
          </cell>
          <cell r="D689" t="str">
            <v>m</v>
          </cell>
          <cell r="E689">
            <v>25.34</v>
          </cell>
          <cell r="F689">
            <v>10.91</v>
          </cell>
          <cell r="G689">
            <v>36.25</v>
          </cell>
        </row>
        <row r="690">
          <cell r="A690" t="str">
            <v>12.05.030</v>
          </cell>
          <cell r="B690">
            <v>0</v>
          </cell>
          <cell r="C690" t="str">
            <v>Estaca escavada mecanicamente, diâmetro de 30 cm até 30 t</v>
          </cell>
          <cell r="D690" t="str">
            <v>m</v>
          </cell>
          <cell r="E690">
            <v>32.549999999999997</v>
          </cell>
          <cell r="F690">
            <v>15.73</v>
          </cell>
          <cell r="G690">
            <v>48.28</v>
          </cell>
        </row>
        <row r="691">
          <cell r="A691" t="str">
            <v>12.05.040</v>
          </cell>
          <cell r="B691">
            <v>0</v>
          </cell>
          <cell r="C691" t="str">
            <v>Estaca escavada mecanicamente, diâmetro de 35 cm até 40 t</v>
          </cell>
          <cell r="D691" t="str">
            <v>m</v>
          </cell>
          <cell r="E691">
            <v>42.33</v>
          </cell>
          <cell r="F691">
            <v>21.54</v>
          </cell>
          <cell r="G691">
            <v>63.87</v>
          </cell>
        </row>
        <row r="692">
          <cell r="A692" t="str">
            <v>12.05.150</v>
          </cell>
          <cell r="B692">
            <v>0</v>
          </cell>
          <cell r="C692" t="str">
            <v>Estaca escavada mecanicamente, diâmetro de 40 cm até 50 t</v>
          </cell>
          <cell r="D692" t="str">
            <v>m</v>
          </cell>
          <cell r="E692">
            <v>55.11</v>
          </cell>
          <cell r="F692">
            <v>28.52</v>
          </cell>
          <cell r="G692">
            <v>83.63</v>
          </cell>
        </row>
        <row r="693">
          <cell r="A693" t="str">
            <v>12.06</v>
          </cell>
          <cell r="B693" t="str">
            <v>Estaca tipo STRAUSS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12.06.010</v>
          </cell>
          <cell r="B694">
            <v>0</v>
          </cell>
          <cell r="C694" t="str">
            <v>Taxa de mobilização e desmobilização de equipamentos para execução de estaca tipo Strauss</v>
          </cell>
          <cell r="D694" t="str">
            <v>tx</v>
          </cell>
          <cell r="E694">
            <v>1648.35</v>
          </cell>
          <cell r="F694">
            <v>0</v>
          </cell>
          <cell r="G694">
            <v>1648.35</v>
          </cell>
        </row>
        <row r="695">
          <cell r="A695" t="str">
            <v>12.06.020</v>
          </cell>
          <cell r="B695">
            <v>0</v>
          </cell>
          <cell r="C695" t="str">
            <v>Estaca tipo Strauss, diâmetro de 25 cm até 20 t</v>
          </cell>
          <cell r="D695" t="str">
            <v>m</v>
          </cell>
          <cell r="E695">
            <v>43.57</v>
          </cell>
          <cell r="F695">
            <v>9.17</v>
          </cell>
          <cell r="G695">
            <v>52.74</v>
          </cell>
        </row>
        <row r="696">
          <cell r="A696" t="str">
            <v>12.06.030</v>
          </cell>
          <cell r="B696">
            <v>0</v>
          </cell>
          <cell r="C696" t="str">
            <v>Estaca tipo Strauss, diâmetro de 32 cm até 30 t</v>
          </cell>
          <cell r="D696" t="str">
            <v>m</v>
          </cell>
          <cell r="E696">
            <v>55.16</v>
          </cell>
          <cell r="F696">
            <v>13.24</v>
          </cell>
          <cell r="G696">
            <v>68.400000000000006</v>
          </cell>
        </row>
        <row r="697">
          <cell r="A697" t="str">
            <v>12.06.040</v>
          </cell>
          <cell r="B697">
            <v>0</v>
          </cell>
          <cell r="C697" t="str">
            <v>Estaca tipo Strauss, diâmetro de 38 cm até 40 t</v>
          </cell>
          <cell r="D697" t="str">
            <v>m</v>
          </cell>
          <cell r="E697">
            <v>71.010000000000005</v>
          </cell>
          <cell r="F697">
            <v>18.05</v>
          </cell>
          <cell r="G697">
            <v>89.06</v>
          </cell>
        </row>
        <row r="698">
          <cell r="A698" t="str">
            <v>12.06.080</v>
          </cell>
          <cell r="B698">
            <v>0</v>
          </cell>
          <cell r="C698" t="str">
            <v>Estaca tipo Strauss, diâmetro de 45 cm até 60 t</v>
          </cell>
          <cell r="D698" t="str">
            <v>m</v>
          </cell>
          <cell r="E698">
            <v>107.8</v>
          </cell>
          <cell r="F698">
            <v>23.52</v>
          </cell>
          <cell r="G698">
            <v>131.32</v>
          </cell>
        </row>
        <row r="699">
          <cell r="A699" t="str">
            <v>12.07</v>
          </cell>
          <cell r="B699" t="str">
            <v>Estaca tipo RAIZ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A700" t="str">
            <v>12.07.010</v>
          </cell>
          <cell r="B700">
            <v>0</v>
          </cell>
          <cell r="C700" t="str">
            <v>Taxa de mobilização e desmobilização de equipamentos para execução de estaca tipo Raiz em solo</v>
          </cell>
          <cell r="D700" t="str">
            <v>tx</v>
          </cell>
          <cell r="E700">
            <v>14295.89</v>
          </cell>
          <cell r="F700">
            <v>0</v>
          </cell>
          <cell r="G700">
            <v>14295.89</v>
          </cell>
        </row>
        <row r="701">
          <cell r="A701" t="str">
            <v>12.07.030</v>
          </cell>
          <cell r="B701">
            <v>0</v>
          </cell>
          <cell r="C701" t="str">
            <v>Estaca tipo Raiz, diâmetro de 10 cm para 10 t, em solo</v>
          </cell>
          <cell r="D701" t="str">
            <v>m</v>
          </cell>
          <cell r="E701">
            <v>123.88</v>
          </cell>
          <cell r="F701">
            <v>6.62</v>
          </cell>
          <cell r="G701">
            <v>130.5</v>
          </cell>
        </row>
        <row r="702">
          <cell r="A702" t="str">
            <v>12.07.050</v>
          </cell>
          <cell r="B702">
            <v>0</v>
          </cell>
          <cell r="C702" t="str">
            <v>Estaca tipo Raiz, diâmetro de 12 cm para 15 t, em solo</v>
          </cell>
          <cell r="D702" t="str">
            <v>m</v>
          </cell>
          <cell r="E702">
            <v>134.03</v>
          </cell>
          <cell r="F702">
            <v>8.27</v>
          </cell>
          <cell r="G702">
            <v>142.30000000000001</v>
          </cell>
        </row>
        <row r="703">
          <cell r="A703" t="str">
            <v>12.07.060</v>
          </cell>
          <cell r="B703">
            <v>0</v>
          </cell>
          <cell r="C703" t="str">
            <v>Estaca tipo Raiz, diâmetro de 15 cm para 25 t, em solo</v>
          </cell>
          <cell r="D703" t="str">
            <v>m</v>
          </cell>
          <cell r="E703">
            <v>168.82</v>
          </cell>
          <cell r="F703">
            <v>12.47</v>
          </cell>
          <cell r="G703">
            <v>181.29</v>
          </cell>
        </row>
        <row r="704">
          <cell r="A704" t="str">
            <v>12.07.070</v>
          </cell>
          <cell r="B704">
            <v>0</v>
          </cell>
          <cell r="C704" t="str">
            <v>Estaca tipo Raiz, diâmetro de 16 cm para 35 t, em solo</v>
          </cell>
          <cell r="D704" t="str">
            <v>m</v>
          </cell>
          <cell r="E704">
            <v>193.36</v>
          </cell>
          <cell r="F704">
            <v>17.420000000000002</v>
          </cell>
          <cell r="G704">
            <v>210.78</v>
          </cell>
        </row>
        <row r="705">
          <cell r="A705" t="str">
            <v>12.07.090</v>
          </cell>
          <cell r="B705">
            <v>0</v>
          </cell>
          <cell r="C705" t="str">
            <v>Estaca tipo Raiz, diâmetro de 20 cm para 50 t, em solo</v>
          </cell>
          <cell r="D705" t="str">
            <v>m</v>
          </cell>
          <cell r="E705">
            <v>228.95</v>
          </cell>
          <cell r="F705">
            <v>26.59</v>
          </cell>
          <cell r="G705">
            <v>255.54</v>
          </cell>
        </row>
        <row r="706">
          <cell r="A706" t="str">
            <v>12.07.100</v>
          </cell>
          <cell r="B706">
            <v>0</v>
          </cell>
          <cell r="C706" t="str">
            <v>Estaca tipo Raiz, diâmetro de 25 cm para 80 t, em solo</v>
          </cell>
          <cell r="D706" t="str">
            <v>m</v>
          </cell>
          <cell r="E706">
            <v>263.38</v>
          </cell>
          <cell r="F706">
            <v>31.17</v>
          </cell>
          <cell r="G706">
            <v>294.55</v>
          </cell>
        </row>
        <row r="707">
          <cell r="A707" t="str">
            <v>12.07.110</v>
          </cell>
          <cell r="B707">
            <v>0</v>
          </cell>
          <cell r="C707" t="str">
            <v>Estaca tipo Raiz, diâmetro de 31 cm para 100 t, em solo</v>
          </cell>
          <cell r="D707" t="str">
            <v>m</v>
          </cell>
          <cell r="E707">
            <v>311.87</v>
          </cell>
          <cell r="F707">
            <v>36.83</v>
          </cell>
          <cell r="G707">
            <v>348.7</v>
          </cell>
        </row>
        <row r="708">
          <cell r="A708" t="str">
            <v>12.07.130</v>
          </cell>
          <cell r="B708">
            <v>0</v>
          </cell>
          <cell r="C708" t="str">
            <v>Estaca tipo Raiz, diâmetro de 40 cm para 130 t, em solo</v>
          </cell>
          <cell r="D708" t="str">
            <v>m</v>
          </cell>
          <cell r="E708">
            <v>386.49</v>
          </cell>
          <cell r="F708">
            <v>31.17</v>
          </cell>
          <cell r="G708">
            <v>417.66</v>
          </cell>
        </row>
        <row r="709">
          <cell r="A709" t="str">
            <v>12.07.151</v>
          </cell>
          <cell r="B709">
            <v>0</v>
          </cell>
          <cell r="C709" t="str">
            <v>Estaca tipo Raiz, diâmetro de 31 cm, sem armação, em solo</v>
          </cell>
          <cell r="D709" t="str">
            <v>m</v>
          </cell>
          <cell r="E709">
            <v>202.79</v>
          </cell>
          <cell r="F709">
            <v>0</v>
          </cell>
          <cell r="G709">
            <v>202.79</v>
          </cell>
        </row>
        <row r="710">
          <cell r="A710" t="str">
            <v>12.07.152</v>
          </cell>
          <cell r="B710">
            <v>0</v>
          </cell>
          <cell r="C710" t="str">
            <v>Estaca tipo Raiz, diâmetro de 41 cm, sem armação, em solo</v>
          </cell>
          <cell r="D710" t="str">
            <v>m</v>
          </cell>
          <cell r="E710">
            <v>218.75</v>
          </cell>
          <cell r="F710">
            <v>0</v>
          </cell>
          <cell r="G710">
            <v>218.75</v>
          </cell>
        </row>
        <row r="711">
          <cell r="A711" t="str">
            <v>12.07.153</v>
          </cell>
          <cell r="B711">
            <v>0</v>
          </cell>
          <cell r="C711" t="str">
            <v>Estaca tipo Raiz, diâmetro de 45 cm, sem armação, em solo</v>
          </cell>
          <cell r="D711" t="str">
            <v>m</v>
          </cell>
          <cell r="E711">
            <v>406.49</v>
          </cell>
          <cell r="F711">
            <v>0</v>
          </cell>
          <cell r="G711">
            <v>406.49</v>
          </cell>
        </row>
        <row r="712">
          <cell r="A712" t="str">
            <v>12.07.270</v>
          </cell>
          <cell r="B712">
            <v>0</v>
          </cell>
          <cell r="C712" t="str">
            <v>Taxa de mobilização e desmobilização de equipamentos para execução de estaca tipo Raiz em rocha</v>
          </cell>
          <cell r="D712" t="str">
            <v>tx</v>
          </cell>
          <cell r="E712">
            <v>14399.98</v>
          </cell>
          <cell r="F712">
            <v>0</v>
          </cell>
          <cell r="G712">
            <v>14399.98</v>
          </cell>
        </row>
        <row r="713">
          <cell r="A713" t="str">
            <v>12.07.271</v>
          </cell>
          <cell r="B713">
            <v>0</v>
          </cell>
          <cell r="C713" t="str">
            <v>Estaca tipo Raiz, diâmetro de 31 cm, sem armação, em rocha</v>
          </cell>
          <cell r="D713" t="str">
            <v>m</v>
          </cell>
          <cell r="E713">
            <v>813.09</v>
          </cell>
          <cell r="F713">
            <v>0</v>
          </cell>
          <cell r="G713">
            <v>813.09</v>
          </cell>
        </row>
        <row r="714">
          <cell r="A714" t="str">
            <v>12.07.272</v>
          </cell>
          <cell r="B714">
            <v>0</v>
          </cell>
          <cell r="C714" t="str">
            <v>Estaca tipo Raiz, diâmetro de 41 cm, sem armação, em rocha</v>
          </cell>
          <cell r="D714" t="str">
            <v>m</v>
          </cell>
          <cell r="E714">
            <v>980.84</v>
          </cell>
          <cell r="F714">
            <v>0</v>
          </cell>
          <cell r="G714">
            <v>980.84</v>
          </cell>
        </row>
        <row r="715">
          <cell r="A715" t="str">
            <v>12.07.273</v>
          </cell>
          <cell r="B715">
            <v>0</v>
          </cell>
          <cell r="C715" t="str">
            <v>Estaca tipo Raiz, diâmetro de 45 cm, sem armação, em rocha</v>
          </cell>
          <cell r="D715" t="str">
            <v>m</v>
          </cell>
          <cell r="E715">
            <v>1267.3800000000001</v>
          </cell>
          <cell r="F715">
            <v>0</v>
          </cell>
          <cell r="G715">
            <v>1267.3800000000001</v>
          </cell>
        </row>
        <row r="716">
          <cell r="A716" t="str">
            <v>12.09</v>
          </cell>
          <cell r="B716" t="str">
            <v>Tubulão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12.09.010</v>
          </cell>
          <cell r="B717">
            <v>0</v>
          </cell>
          <cell r="C717" t="str">
            <v>Taxa de mobilização e desmobilização de equipamentos para execução de tubulão escavado mecanicamente</v>
          </cell>
          <cell r="D717" t="str">
            <v>tx</v>
          </cell>
          <cell r="E717">
            <v>1499.15</v>
          </cell>
          <cell r="F717">
            <v>0</v>
          </cell>
          <cell r="G717">
            <v>1499.15</v>
          </cell>
        </row>
        <row r="718">
          <cell r="A718" t="str">
            <v>12.09.020</v>
          </cell>
          <cell r="B718">
            <v>0</v>
          </cell>
          <cell r="C718" t="str">
            <v>Abertura de fuste mecanizado diâmetro de 50 cm</v>
          </cell>
          <cell r="D718" t="str">
            <v>m</v>
          </cell>
          <cell r="E718">
            <v>22.48</v>
          </cell>
          <cell r="F718">
            <v>0</v>
          </cell>
          <cell r="G718">
            <v>22.48</v>
          </cell>
        </row>
        <row r="719">
          <cell r="A719" t="str">
            <v>12.09.040</v>
          </cell>
          <cell r="B719">
            <v>0</v>
          </cell>
          <cell r="C719" t="str">
            <v>Abertura de fuste mecanizado diâmetro de 60 cm</v>
          </cell>
          <cell r="D719" t="str">
            <v>m</v>
          </cell>
          <cell r="E719">
            <v>26.55</v>
          </cell>
          <cell r="F719">
            <v>0</v>
          </cell>
          <cell r="G719">
            <v>26.55</v>
          </cell>
        </row>
        <row r="720">
          <cell r="A720" t="str">
            <v>12.09.060</v>
          </cell>
          <cell r="B720">
            <v>0</v>
          </cell>
          <cell r="C720" t="str">
            <v>Abertura de fuste mecanizado diâmetro de 80 cm</v>
          </cell>
          <cell r="D720" t="str">
            <v>m</v>
          </cell>
          <cell r="E720">
            <v>41.08</v>
          </cell>
          <cell r="F720">
            <v>0</v>
          </cell>
          <cell r="G720">
            <v>41.08</v>
          </cell>
        </row>
        <row r="721">
          <cell r="A721" t="str">
            <v>12.09.140</v>
          </cell>
          <cell r="B721">
            <v>0</v>
          </cell>
          <cell r="C721" t="str">
            <v>Escavação manual em campo aberto para tubulão, fuste e/ou base</v>
          </cell>
          <cell r="D721" t="str">
            <v>m³</v>
          </cell>
          <cell r="E721">
            <v>0</v>
          </cell>
          <cell r="F721">
            <v>356.4</v>
          </cell>
          <cell r="G721">
            <v>356.4</v>
          </cell>
        </row>
        <row r="722">
          <cell r="A722" t="str">
            <v>12.12</v>
          </cell>
          <cell r="B722" t="str">
            <v>Estaca hélice contínua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>12.12.010</v>
          </cell>
          <cell r="B723">
            <v>0</v>
          </cell>
          <cell r="C723" t="str">
            <v>Taxa de mobilização e desmobilização de equipamentos para execução de estaca tipo hélice contínua em solo</v>
          </cell>
          <cell r="D723" t="str">
            <v>tx</v>
          </cell>
          <cell r="E723">
            <v>18699.13</v>
          </cell>
          <cell r="F723">
            <v>0</v>
          </cell>
          <cell r="G723">
            <v>18699.13</v>
          </cell>
        </row>
        <row r="724">
          <cell r="A724" t="str">
            <v>12.12.014</v>
          </cell>
          <cell r="B724">
            <v>0</v>
          </cell>
          <cell r="C724" t="str">
            <v>Estaca tipo hélice contínua, diâmetro de 25 cm em solo</v>
          </cell>
          <cell r="D724" t="str">
            <v>m</v>
          </cell>
          <cell r="E724">
            <v>23.13</v>
          </cell>
          <cell r="F724">
            <v>3.94</v>
          </cell>
          <cell r="G724">
            <v>27.07</v>
          </cell>
        </row>
        <row r="725">
          <cell r="A725" t="str">
            <v>12.12.016</v>
          </cell>
          <cell r="B725">
            <v>0</v>
          </cell>
          <cell r="C725" t="str">
            <v>Estaca tipo hélice contínua, diâmetro de 30 cm em solo</v>
          </cell>
          <cell r="D725" t="str">
            <v>m</v>
          </cell>
          <cell r="E725">
            <v>31.38</v>
          </cell>
          <cell r="F725">
            <v>3.94</v>
          </cell>
          <cell r="G725">
            <v>35.32</v>
          </cell>
        </row>
        <row r="726">
          <cell r="A726" t="str">
            <v>12.12.020</v>
          </cell>
          <cell r="B726">
            <v>0</v>
          </cell>
          <cell r="C726" t="str">
            <v>Estaca tipo hélice contínua, diâmetro de 35 cm em solo</v>
          </cell>
          <cell r="D726" t="str">
            <v>m</v>
          </cell>
          <cell r="E726">
            <v>36.65</v>
          </cell>
          <cell r="F726">
            <v>3.94</v>
          </cell>
          <cell r="G726">
            <v>40.590000000000003</v>
          </cell>
        </row>
        <row r="727">
          <cell r="A727" t="str">
            <v>12.12.060</v>
          </cell>
          <cell r="B727">
            <v>0</v>
          </cell>
          <cell r="C727" t="str">
            <v>Estaca tipo hélice contínua, diâmetro de 40 cm em solo</v>
          </cell>
          <cell r="D727" t="str">
            <v>m</v>
          </cell>
          <cell r="E727">
            <v>38.130000000000003</v>
          </cell>
          <cell r="F727">
            <v>3.94</v>
          </cell>
          <cell r="G727">
            <v>42.07</v>
          </cell>
        </row>
        <row r="728">
          <cell r="A728" t="str">
            <v>12.12.070</v>
          </cell>
          <cell r="B728">
            <v>0</v>
          </cell>
          <cell r="C728" t="str">
            <v>Estaca tipo hélice contínua, diâmetro de 50 cm em solo</v>
          </cell>
          <cell r="D728" t="str">
            <v>m</v>
          </cell>
          <cell r="E728">
            <v>48.05</v>
          </cell>
          <cell r="F728">
            <v>3.94</v>
          </cell>
          <cell r="G728">
            <v>51.99</v>
          </cell>
        </row>
        <row r="729">
          <cell r="A729" t="str">
            <v>12.12.074</v>
          </cell>
          <cell r="B729">
            <v>0</v>
          </cell>
          <cell r="C729" t="str">
            <v>Estaca tipo hélice contínua, diâmetro de 60 cm em solo</v>
          </cell>
          <cell r="D729" t="str">
            <v>m</v>
          </cell>
          <cell r="E729">
            <v>59.01</v>
          </cell>
          <cell r="F729">
            <v>3.94</v>
          </cell>
          <cell r="G729">
            <v>62.95</v>
          </cell>
        </row>
        <row r="730">
          <cell r="A730" t="str">
            <v>12.12.090</v>
          </cell>
          <cell r="B730">
            <v>0</v>
          </cell>
          <cell r="C730" t="str">
            <v>Estaca tipo hélice contínua, diâmetro de 70 cm em solo</v>
          </cell>
          <cell r="D730" t="str">
            <v>m</v>
          </cell>
          <cell r="E730">
            <v>69.650000000000006</v>
          </cell>
          <cell r="F730">
            <v>3.94</v>
          </cell>
          <cell r="G730">
            <v>73.59</v>
          </cell>
        </row>
        <row r="731">
          <cell r="A731" t="str">
            <v>12.12.100</v>
          </cell>
          <cell r="B731">
            <v>0</v>
          </cell>
          <cell r="C731" t="str">
            <v>Estaca tipo hélice contínua, diâmetro de 80 cm em solo</v>
          </cell>
          <cell r="D731" t="str">
            <v>m</v>
          </cell>
          <cell r="E731">
            <v>82.52</v>
          </cell>
          <cell r="F731">
            <v>3.94</v>
          </cell>
          <cell r="G731">
            <v>86.46</v>
          </cell>
        </row>
        <row r="732">
          <cell r="A732" t="str">
            <v>12.12.104</v>
          </cell>
          <cell r="B732">
            <v>0</v>
          </cell>
          <cell r="C732" t="str">
            <v>Estaca tipo hélice contínua, diâmetro de 100 cm em solo</v>
          </cell>
          <cell r="D732" t="str">
            <v>m</v>
          </cell>
          <cell r="E732">
            <v>119.11</v>
          </cell>
          <cell r="F732">
            <v>3.94</v>
          </cell>
          <cell r="G732">
            <v>123.05</v>
          </cell>
        </row>
        <row r="733">
          <cell r="A733" t="str">
            <v>12.14</v>
          </cell>
          <cell r="B733" t="str">
            <v>Estaca escavada com injeção ou microestaca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12.14.010</v>
          </cell>
          <cell r="B734">
            <v>0</v>
          </cell>
          <cell r="C734" t="str">
            <v>Taxa de mobilização e desmobilização de equipamentos para execução de estacas escavadas com injeção ou microestaca</v>
          </cell>
          <cell r="D734" t="str">
            <v>tx</v>
          </cell>
          <cell r="E734">
            <v>14745.21</v>
          </cell>
          <cell r="F734">
            <v>0</v>
          </cell>
          <cell r="G734">
            <v>14745.21</v>
          </cell>
        </row>
        <row r="735">
          <cell r="A735" t="str">
            <v>12.14.040</v>
          </cell>
          <cell r="B735">
            <v>0</v>
          </cell>
          <cell r="C735" t="str">
            <v>Estaca escavada com injeção ou microestaca, diâmetro de 16 cm</v>
          </cell>
          <cell r="D735" t="str">
            <v>m</v>
          </cell>
          <cell r="E735">
            <v>196.09</v>
          </cell>
          <cell r="F735">
            <v>17.420000000000002</v>
          </cell>
          <cell r="G735">
            <v>213.51</v>
          </cell>
        </row>
        <row r="736">
          <cell r="A736" t="str">
            <v>12.14.050</v>
          </cell>
          <cell r="B736">
            <v>0</v>
          </cell>
          <cell r="C736" t="str">
            <v>Estaca escavada com injeção ou microestaca, diâmetro de 20 cm</v>
          </cell>
          <cell r="D736" t="str">
            <v>m</v>
          </cell>
          <cell r="E736">
            <v>230.05</v>
          </cell>
          <cell r="F736">
            <v>26.59</v>
          </cell>
          <cell r="G736">
            <v>256.64</v>
          </cell>
        </row>
        <row r="737">
          <cell r="A737" t="str">
            <v>12.14.060</v>
          </cell>
          <cell r="B737">
            <v>0</v>
          </cell>
          <cell r="C737" t="str">
            <v>Estaca escavada com injeção ou microestaca, diâmetro de 25 cm</v>
          </cell>
          <cell r="D737" t="str">
            <v>m</v>
          </cell>
          <cell r="E737">
            <v>273.77999999999997</v>
          </cell>
          <cell r="F737">
            <v>31.17</v>
          </cell>
          <cell r="G737">
            <v>304.95</v>
          </cell>
        </row>
        <row r="738">
          <cell r="A738" t="str">
            <v>13</v>
          </cell>
          <cell r="B738" t="str">
            <v>LAJE E PAINEL DE FECHAMENTO PRÉ-FABRICADOS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 t="str">
            <v>13.01</v>
          </cell>
          <cell r="B739" t="str">
            <v>Laje pré-fabricada mista em vigotas treliçadas e lajotas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13.01.020</v>
          </cell>
          <cell r="B740">
            <v>0</v>
          </cell>
          <cell r="C740" t="str">
            <v>Laje pré-fabricada mista vigota treliçada/lajota cerâmica - LT 12 (8+4) e capa com concreto de 20MPa</v>
          </cell>
          <cell r="D740" t="str">
            <v>m²</v>
          </cell>
          <cell r="E740">
            <v>60.91</v>
          </cell>
          <cell r="F740">
            <v>25.35</v>
          </cell>
          <cell r="G740">
            <v>86.26</v>
          </cell>
        </row>
        <row r="741">
          <cell r="A741" t="str">
            <v>13.01.040</v>
          </cell>
          <cell r="B741">
            <v>0</v>
          </cell>
          <cell r="C741" t="str">
            <v>Laje pré-fabricada mista vigota treliçada/lajota cerâmica - LT 16 (12+4) e capa com concreto de 20MPa</v>
          </cell>
          <cell r="D741" t="str">
            <v>m²</v>
          </cell>
          <cell r="E741">
            <v>70.209999999999994</v>
          </cell>
          <cell r="F741">
            <v>27.72</v>
          </cell>
          <cell r="G741">
            <v>97.93</v>
          </cell>
        </row>
        <row r="742">
          <cell r="A742" t="str">
            <v>13.01.060</v>
          </cell>
          <cell r="B742">
            <v>0</v>
          </cell>
          <cell r="C742" t="str">
            <v>Laje pré-fabricada mista vigota treliçada/lajota cerâmica - LT 20 (16+4) e capa com concreto de 20MPa</v>
          </cell>
          <cell r="D742" t="str">
            <v>m²</v>
          </cell>
          <cell r="E742">
            <v>80.33</v>
          </cell>
          <cell r="F742">
            <v>30.1</v>
          </cell>
          <cell r="G742">
            <v>110.43</v>
          </cell>
        </row>
        <row r="743">
          <cell r="A743" t="str">
            <v>13.01.080</v>
          </cell>
          <cell r="B743">
            <v>0</v>
          </cell>
          <cell r="C743" t="str">
            <v>Laje pré-fabricada mista vigota treliçada/lajota cerâmica - LT 24 (20+4) e capa com concreto de 20MPa</v>
          </cell>
          <cell r="D743" t="str">
            <v>m²</v>
          </cell>
          <cell r="E743">
            <v>92.18</v>
          </cell>
          <cell r="F743">
            <v>32.46</v>
          </cell>
          <cell r="G743">
            <v>124.64</v>
          </cell>
        </row>
        <row r="744">
          <cell r="A744" t="str">
            <v>13.01.100</v>
          </cell>
          <cell r="B744">
            <v>0</v>
          </cell>
          <cell r="C744" t="str">
            <v>Laje pré-fabricada mista vigota treliçada/lajota cerâmica - LT 30 (24+6) e capa com concreto de 20MPa</v>
          </cell>
          <cell r="D744" t="str">
            <v>m²</v>
          </cell>
          <cell r="E744">
            <v>114.15</v>
          </cell>
          <cell r="F744">
            <v>35.46</v>
          </cell>
          <cell r="G744">
            <v>149.61000000000001</v>
          </cell>
        </row>
        <row r="745">
          <cell r="A745" t="str">
            <v>13.01.120</v>
          </cell>
          <cell r="B745">
            <v>0</v>
          </cell>
          <cell r="C745" t="str">
            <v>Laje pré-fabricada mista vigota treliçada/lajota cerâmica - LT 12 (8+4) e capa com concreto de 25MPa</v>
          </cell>
          <cell r="D745" t="str">
            <v>m²</v>
          </cell>
          <cell r="E745">
            <v>61.18</v>
          </cell>
          <cell r="F745">
            <v>25.35</v>
          </cell>
          <cell r="G745">
            <v>86.53</v>
          </cell>
        </row>
        <row r="746">
          <cell r="A746" t="str">
            <v>13.01.140</v>
          </cell>
          <cell r="B746">
            <v>0</v>
          </cell>
          <cell r="C746" t="str">
            <v>Laje pré-fabricada mista vigota treliçada/lajota cerâmica - LT 16 (12+4) e capa com concreto de 25MPa</v>
          </cell>
          <cell r="D746" t="str">
            <v>m²</v>
          </cell>
          <cell r="E746">
            <v>70.48</v>
          </cell>
          <cell r="F746">
            <v>27.72</v>
          </cell>
          <cell r="G746">
            <v>98.2</v>
          </cell>
        </row>
        <row r="747">
          <cell r="A747" t="str">
            <v>13.01.160</v>
          </cell>
          <cell r="B747">
            <v>0</v>
          </cell>
          <cell r="C747" t="str">
            <v>Laje pré-fabricada mista vigota treliçada/lajota cerâmica - LT 20 (16+4) e capa com concreto de 25MPa</v>
          </cell>
          <cell r="D747" t="str">
            <v>m²</v>
          </cell>
          <cell r="E747">
            <v>80.599999999999994</v>
          </cell>
          <cell r="F747">
            <v>30.1</v>
          </cell>
          <cell r="G747">
            <v>110.7</v>
          </cell>
        </row>
        <row r="748">
          <cell r="A748" t="str">
            <v>13.01.180</v>
          </cell>
          <cell r="B748">
            <v>0</v>
          </cell>
          <cell r="C748" t="str">
            <v>Laje pré-fabricada mista vigota treliçada/lajota cerâmica - LT 24 (20+4) e capa com concreto de 25MPa</v>
          </cell>
          <cell r="D748" t="str">
            <v>m²</v>
          </cell>
          <cell r="E748">
            <v>92.45</v>
          </cell>
          <cell r="F748">
            <v>32.46</v>
          </cell>
          <cell r="G748">
            <v>124.91</v>
          </cell>
        </row>
        <row r="749">
          <cell r="A749" t="str">
            <v>13.01.200</v>
          </cell>
          <cell r="B749">
            <v>0</v>
          </cell>
          <cell r="C749" t="str">
            <v>Laje pré-fabricada mista vigota treliçada/lajota cerâmica - LT 30 (24+6) e capa com concreto de 25MPa</v>
          </cell>
          <cell r="D749" t="str">
            <v>m²</v>
          </cell>
          <cell r="E749">
            <v>114.56</v>
          </cell>
          <cell r="F749">
            <v>35.46</v>
          </cell>
          <cell r="G749">
            <v>150.02000000000001</v>
          </cell>
        </row>
        <row r="750">
          <cell r="A750" t="str">
            <v>13.01.300</v>
          </cell>
          <cell r="B750">
            <v>0</v>
          </cell>
          <cell r="C750" t="str">
            <v>Laje pré-fabricada unidirecional em vigota treliçada/lajota em EPS - LT 16 (12+4), sem capa com concreto</v>
          </cell>
          <cell r="D750" t="str">
            <v>m²</v>
          </cell>
          <cell r="E750">
            <v>64.930000000000007</v>
          </cell>
          <cell r="F750">
            <v>27.72</v>
          </cell>
          <cell r="G750">
            <v>92.65</v>
          </cell>
        </row>
        <row r="751">
          <cell r="A751" t="str">
            <v>13.02</v>
          </cell>
          <cell r="B751" t="str">
            <v>Laje pré-fabricada mista em vigotas protendidas e lajotas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13.02.020</v>
          </cell>
          <cell r="B752">
            <v>0</v>
          </cell>
          <cell r="C752" t="str">
            <v>Laje pré-fabricada mista vigota protendida/lajota cerâmica - LP 10 (7+3) e capa com concreto de 20MPa</v>
          </cell>
          <cell r="D752" t="str">
            <v>m²</v>
          </cell>
          <cell r="E752">
            <v>72.95</v>
          </cell>
          <cell r="F752">
            <v>25.35</v>
          </cell>
          <cell r="G752">
            <v>98.3</v>
          </cell>
        </row>
        <row r="753">
          <cell r="A753" t="str">
            <v>13.02.040</v>
          </cell>
          <cell r="B753">
            <v>0</v>
          </cell>
          <cell r="C753" t="str">
            <v>Laje pré-fabricada mista vigota protendida/lajota cerâmica - LP 12 (8+4) e capa com concreto de 20MPa</v>
          </cell>
          <cell r="D753" t="str">
            <v>m²</v>
          </cell>
          <cell r="E753">
            <v>72.95</v>
          </cell>
          <cell r="F753">
            <v>27.72</v>
          </cell>
          <cell r="G753">
            <v>100.67</v>
          </cell>
        </row>
        <row r="754">
          <cell r="A754" t="str">
            <v>13.02.060</v>
          </cell>
          <cell r="B754">
            <v>0</v>
          </cell>
          <cell r="C754" t="str">
            <v>Laje pré-fabricada mista vigota protendida/lajota cerâmica - LP 16 (12+4) e capa com concreto de 20MPa</v>
          </cell>
          <cell r="D754" t="str">
            <v>m²</v>
          </cell>
          <cell r="E754">
            <v>79.38</v>
          </cell>
          <cell r="F754">
            <v>30.1</v>
          </cell>
          <cell r="G754">
            <v>109.48</v>
          </cell>
        </row>
        <row r="755">
          <cell r="A755" t="str">
            <v>13.02.080</v>
          </cell>
          <cell r="B755">
            <v>0</v>
          </cell>
          <cell r="C755" t="str">
            <v>Laje pré-fabricada mista vigota protendida/lajota cerâmica - LP 20 (16+4) e capa com concreto de 20MPa</v>
          </cell>
          <cell r="D755" t="str">
            <v>m²</v>
          </cell>
          <cell r="E755">
            <v>87.31</v>
          </cell>
          <cell r="F755">
            <v>32.46</v>
          </cell>
          <cell r="G755">
            <v>119.77</v>
          </cell>
        </row>
        <row r="756">
          <cell r="A756" t="str">
            <v>13.02.100</v>
          </cell>
          <cell r="B756">
            <v>0</v>
          </cell>
          <cell r="C756" t="str">
            <v>Laje pré-fabricada mista vigota protendida/lajota cerâmica - LP 25 (20+5) e capa com concreto de 20MPa</v>
          </cell>
          <cell r="D756" t="str">
            <v>m²</v>
          </cell>
          <cell r="E756">
            <v>100.71</v>
          </cell>
          <cell r="F756">
            <v>35.619999999999997</v>
          </cell>
          <cell r="G756">
            <v>136.33000000000001</v>
          </cell>
        </row>
        <row r="757">
          <cell r="A757" t="str">
            <v>13.02.120</v>
          </cell>
          <cell r="B757">
            <v>0</v>
          </cell>
          <cell r="C757" t="str">
            <v>Laje pré-fabricada mista vigota protendida/lajota cerâmica - LP 10 (7+3) e capa com concreto de 25MPa</v>
          </cell>
          <cell r="D757" t="str">
            <v>m²</v>
          </cell>
          <cell r="E757">
            <v>73.22</v>
          </cell>
          <cell r="F757">
            <v>25.35</v>
          </cell>
          <cell r="G757">
            <v>98.57</v>
          </cell>
        </row>
        <row r="758">
          <cell r="A758" t="str">
            <v>13.02.140</v>
          </cell>
          <cell r="B758">
            <v>0</v>
          </cell>
          <cell r="C758" t="str">
            <v>Laje pré-fabricada mista vigota protendida/lajota cerâmica - LP 12 (8+4) e capa com concreto de 25MPa</v>
          </cell>
          <cell r="D758" t="str">
            <v>m²</v>
          </cell>
          <cell r="E758">
            <v>73.22</v>
          </cell>
          <cell r="F758">
            <v>27.72</v>
          </cell>
          <cell r="G758">
            <v>100.94</v>
          </cell>
        </row>
        <row r="759">
          <cell r="A759" t="str">
            <v>13.02.160</v>
          </cell>
          <cell r="B759">
            <v>0</v>
          </cell>
          <cell r="C759" t="str">
            <v>Laje pré-fabricada mista vigota protendida/lajota cerâmica - LP 16 (12+4) e capa com concreto de 25MPa</v>
          </cell>
          <cell r="D759" t="str">
            <v>m²</v>
          </cell>
          <cell r="E759">
            <v>79.650000000000006</v>
          </cell>
          <cell r="F759">
            <v>30.1</v>
          </cell>
          <cell r="G759">
            <v>109.75</v>
          </cell>
        </row>
        <row r="760">
          <cell r="A760" t="str">
            <v>13.02.180</v>
          </cell>
          <cell r="B760">
            <v>0</v>
          </cell>
          <cell r="C760" t="str">
            <v>Laje pré-fabricada mista vigota protendida/lajota cerâmica - LP 20 (16+4) e capa com concreto de 25MPa</v>
          </cell>
          <cell r="D760" t="str">
            <v>m²</v>
          </cell>
          <cell r="E760">
            <v>87.58</v>
          </cell>
          <cell r="F760">
            <v>32.46</v>
          </cell>
          <cell r="G760">
            <v>120.04</v>
          </cell>
        </row>
        <row r="761">
          <cell r="A761" t="str">
            <v>13.02.200</v>
          </cell>
          <cell r="B761">
            <v>0</v>
          </cell>
          <cell r="C761" t="str">
            <v>Laje pré-fabricada mista vigota protendida/lajota cerâmica - LP 25 (20+5) e capa com concreto de 25MPa</v>
          </cell>
          <cell r="D761" t="str">
            <v>m²</v>
          </cell>
          <cell r="E761">
            <v>102</v>
          </cell>
          <cell r="F761">
            <v>35.46</v>
          </cell>
          <cell r="G761">
            <v>137.46</v>
          </cell>
        </row>
        <row r="762">
          <cell r="A762" t="str">
            <v>13.03</v>
          </cell>
          <cell r="B762" t="str">
            <v>Laje pré-fabricada em painel protendido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13.03.130</v>
          </cell>
          <cell r="B763">
            <v>0</v>
          </cell>
          <cell r="C763" t="str">
            <v>Laje em painel pré-fabricado protendido alveolar, espessura 12 cm</v>
          </cell>
          <cell r="D763" t="str">
            <v>m²</v>
          </cell>
          <cell r="E763">
            <v>138.53</v>
          </cell>
          <cell r="F763">
            <v>6.41</v>
          </cell>
          <cell r="G763">
            <v>144.94</v>
          </cell>
        </row>
        <row r="764">
          <cell r="A764" t="str">
            <v>13.03.146</v>
          </cell>
          <cell r="B764">
            <v>0</v>
          </cell>
          <cell r="C764" t="str">
            <v>Laje em painel pré-fabricado protendido alveolar, espessura 16 cm</v>
          </cell>
          <cell r="D764" t="str">
            <v>m²</v>
          </cell>
          <cell r="E764">
            <v>161.19999999999999</v>
          </cell>
          <cell r="F764">
            <v>6.41</v>
          </cell>
          <cell r="G764">
            <v>167.61</v>
          </cell>
        </row>
        <row r="765">
          <cell r="A765" t="str">
            <v>13.03.150</v>
          </cell>
          <cell r="B765">
            <v>0</v>
          </cell>
          <cell r="C765" t="str">
            <v>Laje em painel pré-fabricado protendido alveolar, espessura 20 cm</v>
          </cell>
          <cell r="D765" t="str">
            <v>m²</v>
          </cell>
          <cell r="E765">
            <v>187.97</v>
          </cell>
          <cell r="F765">
            <v>6.41</v>
          </cell>
          <cell r="G765">
            <v>194.38</v>
          </cell>
        </row>
        <row r="766">
          <cell r="A766" t="str">
            <v>13.03.160</v>
          </cell>
          <cell r="B766">
            <v>0</v>
          </cell>
          <cell r="C766" t="str">
            <v>Laje em painel pré-fabricado protendido alveolar, espessura 25 cm</v>
          </cell>
          <cell r="D766" t="str">
            <v>m²</v>
          </cell>
          <cell r="E766">
            <v>216.06</v>
          </cell>
          <cell r="F766">
            <v>6.41</v>
          </cell>
          <cell r="G766">
            <v>222.47</v>
          </cell>
        </row>
        <row r="767">
          <cell r="A767" t="str">
            <v>13.05</v>
          </cell>
          <cell r="B767" t="str">
            <v>Pré-laje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A768" t="str">
            <v>13.05.080</v>
          </cell>
          <cell r="B768">
            <v>0</v>
          </cell>
          <cell r="C768" t="str">
            <v>Pré-laje em painel pré-fabricado treliçado, com EPS, H= 8 cm</v>
          </cell>
          <cell r="D768" t="str">
            <v>m²</v>
          </cell>
          <cell r="E768">
            <v>66.17</v>
          </cell>
          <cell r="F768">
            <v>7.42</v>
          </cell>
          <cell r="G768">
            <v>73.59</v>
          </cell>
        </row>
        <row r="769">
          <cell r="A769" t="str">
            <v>13.05.084</v>
          </cell>
          <cell r="B769">
            <v>0</v>
          </cell>
          <cell r="C769" t="str">
            <v>Pré-laje em painel pré-fabricado treliçado, com EPS, H= 12 cm</v>
          </cell>
          <cell r="D769" t="str">
            <v>m²</v>
          </cell>
          <cell r="E769">
            <v>73.17</v>
          </cell>
          <cell r="F769">
            <v>7.82</v>
          </cell>
          <cell r="G769">
            <v>80.989999999999995</v>
          </cell>
        </row>
        <row r="770">
          <cell r="A770" t="str">
            <v>13.05.090</v>
          </cell>
          <cell r="B770">
            <v>0</v>
          </cell>
          <cell r="C770" t="str">
            <v>Pré-laje em painel pré-fabricado treliçado, com EPS, H= 16 cm</v>
          </cell>
          <cell r="D770" t="str">
            <v>m²</v>
          </cell>
          <cell r="E770">
            <v>81.56</v>
          </cell>
          <cell r="F770">
            <v>8.24</v>
          </cell>
          <cell r="G770">
            <v>89.8</v>
          </cell>
        </row>
        <row r="771">
          <cell r="A771" t="str">
            <v>13.05.094</v>
          </cell>
          <cell r="B771">
            <v>0</v>
          </cell>
          <cell r="C771" t="str">
            <v>Pré-laje em painel pré-fabricado treliçado, com EPS, H= 20 cm</v>
          </cell>
          <cell r="D771" t="str">
            <v>m²</v>
          </cell>
          <cell r="E771">
            <v>88.05</v>
          </cell>
          <cell r="F771">
            <v>8.65</v>
          </cell>
          <cell r="G771">
            <v>96.7</v>
          </cell>
        </row>
        <row r="772">
          <cell r="A772" t="str">
            <v>13.05.096</v>
          </cell>
          <cell r="B772">
            <v>0</v>
          </cell>
          <cell r="C772" t="str">
            <v>Pré-laje em painel pré-fabricado treliçado, com EPS, H= 25 cm</v>
          </cell>
          <cell r="D772" t="str">
            <v>m²</v>
          </cell>
          <cell r="E772">
            <v>100.15</v>
          </cell>
          <cell r="F772">
            <v>8.82</v>
          </cell>
          <cell r="G772">
            <v>108.97</v>
          </cell>
        </row>
        <row r="773">
          <cell r="A773" t="str">
            <v>13.05.100</v>
          </cell>
          <cell r="B773">
            <v>0</v>
          </cell>
          <cell r="C773" t="str">
            <v>Pré-laje em painel pré-fabricado treliçado, H= 8 cm</v>
          </cell>
          <cell r="D773" t="str">
            <v>m²</v>
          </cell>
          <cell r="E773">
            <v>63.17</v>
          </cell>
          <cell r="F773">
            <v>7.42</v>
          </cell>
          <cell r="G773">
            <v>70.59</v>
          </cell>
        </row>
        <row r="774">
          <cell r="A774" t="str">
            <v>13.05.104</v>
          </cell>
          <cell r="B774">
            <v>0</v>
          </cell>
          <cell r="C774" t="str">
            <v>Pré-laje em painel pré-fabricado treliçado, H= 10 cm</v>
          </cell>
          <cell r="D774" t="str">
            <v>m²</v>
          </cell>
          <cell r="E774">
            <v>67.92</v>
          </cell>
          <cell r="F774">
            <v>7.63</v>
          </cell>
          <cell r="G774">
            <v>75.55</v>
          </cell>
        </row>
        <row r="775">
          <cell r="A775" t="str">
            <v>13.05.110</v>
          </cell>
          <cell r="B775">
            <v>0</v>
          </cell>
          <cell r="C775" t="str">
            <v>Pré-laje em painel pré-fabricado treliçado, H= 12 cm</v>
          </cell>
          <cell r="D775" t="str">
            <v>m²</v>
          </cell>
          <cell r="E775">
            <v>69.59</v>
          </cell>
          <cell r="F775">
            <v>7.82</v>
          </cell>
          <cell r="G775">
            <v>77.41</v>
          </cell>
        </row>
        <row r="776">
          <cell r="A776" t="str">
            <v>13.05.150</v>
          </cell>
          <cell r="B776">
            <v>0</v>
          </cell>
          <cell r="C776" t="str">
            <v>Pré-laje em painel pré-fabricado treliçado, H= 16 cm</v>
          </cell>
          <cell r="D776" t="str">
            <v>m²</v>
          </cell>
          <cell r="E776">
            <v>76.83</v>
          </cell>
          <cell r="F776">
            <v>8.23</v>
          </cell>
          <cell r="G776">
            <v>85.06</v>
          </cell>
        </row>
        <row r="777">
          <cell r="A777" t="str">
            <v>13.05.160</v>
          </cell>
          <cell r="B777">
            <v>0</v>
          </cell>
          <cell r="C777" t="str">
            <v>Pré-laje em painel pré-fabricado treliçado, H= 20 cm</v>
          </cell>
          <cell r="D777" t="str">
            <v>m²</v>
          </cell>
          <cell r="E777">
            <v>83.13</v>
          </cell>
          <cell r="F777">
            <v>8.64</v>
          </cell>
          <cell r="G777">
            <v>91.77</v>
          </cell>
        </row>
        <row r="778">
          <cell r="A778" t="str">
            <v>13.05.170</v>
          </cell>
          <cell r="B778">
            <v>0</v>
          </cell>
          <cell r="C778" t="str">
            <v>Pré-laje em painel pré-fabricado treliçado, H= 24 cm</v>
          </cell>
          <cell r="D778" t="str">
            <v>m²</v>
          </cell>
          <cell r="E778">
            <v>86.76</v>
          </cell>
          <cell r="F778">
            <v>8.82</v>
          </cell>
          <cell r="G778">
            <v>95.58</v>
          </cell>
        </row>
        <row r="779">
          <cell r="A779" t="str">
            <v>14</v>
          </cell>
          <cell r="B779" t="str">
            <v>ALVENARIA E ELEMENTO DIVISOR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14.01</v>
          </cell>
          <cell r="B780" t="str">
            <v>Alvenaria de fundação (embasamento)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14.01.020</v>
          </cell>
          <cell r="B781">
            <v>0</v>
          </cell>
          <cell r="C781" t="str">
            <v>Alvenaria de embasamento em tijolo maciço comum</v>
          </cell>
          <cell r="D781" t="str">
            <v>m³</v>
          </cell>
          <cell r="E781">
            <v>316.75</v>
          </cell>
          <cell r="F781">
            <v>270.54000000000002</v>
          </cell>
          <cell r="G781">
            <v>587.29</v>
          </cell>
        </row>
        <row r="782">
          <cell r="A782" t="str">
            <v>14.01.050</v>
          </cell>
          <cell r="B782">
            <v>0</v>
          </cell>
          <cell r="C782" t="str">
            <v>Alvenaria de embasamento em bloco de concreto 14 x 19 x 39 cm - classe A</v>
          </cell>
          <cell r="D782" t="str">
            <v>m²</v>
          </cell>
          <cell r="E782">
            <v>35.57</v>
          </cell>
          <cell r="F782">
            <v>25.95</v>
          </cell>
          <cell r="G782">
            <v>61.52</v>
          </cell>
        </row>
        <row r="783">
          <cell r="A783" t="str">
            <v>14.01.060</v>
          </cell>
          <cell r="B783">
            <v>0</v>
          </cell>
          <cell r="C783" t="str">
            <v>Alvenaria de embasamento em bloco de concreto 19 x 19 x 39 cm - classe A</v>
          </cell>
          <cell r="D783" t="str">
            <v>m²</v>
          </cell>
          <cell r="E783">
            <v>47.53</v>
          </cell>
          <cell r="F783">
            <v>26.54</v>
          </cell>
          <cell r="G783">
            <v>74.069999999999993</v>
          </cell>
        </row>
        <row r="784">
          <cell r="A784" t="str">
            <v>14.02</v>
          </cell>
          <cell r="B784" t="str">
            <v>Alvenaria com tijolo maciço comum ou especial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 t="str">
            <v>14.02.020</v>
          </cell>
          <cell r="B785">
            <v>0</v>
          </cell>
          <cell r="C785" t="str">
            <v>Alvenaria de elevação de 1/4 tijolo maciço comum</v>
          </cell>
          <cell r="D785" t="str">
            <v>m²</v>
          </cell>
          <cell r="E785">
            <v>19.54</v>
          </cell>
          <cell r="F785">
            <v>33.4</v>
          </cell>
          <cell r="G785">
            <v>52.94</v>
          </cell>
        </row>
        <row r="786">
          <cell r="A786" t="str">
            <v>14.02.030</v>
          </cell>
          <cell r="B786">
            <v>0</v>
          </cell>
          <cell r="C786" t="str">
            <v>Alvenaria de elevação de 1/2 tijolo maciço comum</v>
          </cell>
          <cell r="D786" t="str">
            <v>m²</v>
          </cell>
          <cell r="E786">
            <v>26.93</v>
          </cell>
          <cell r="F786">
            <v>52.87</v>
          </cell>
          <cell r="G786">
            <v>79.8</v>
          </cell>
        </row>
        <row r="787">
          <cell r="A787" t="str">
            <v>14.02.040</v>
          </cell>
          <cell r="B787">
            <v>0</v>
          </cell>
          <cell r="C787" t="str">
            <v>Alvenaria de elevação de 1 tijolo maciço comum</v>
          </cell>
          <cell r="D787" t="str">
            <v>m²</v>
          </cell>
          <cell r="E787">
            <v>59.42</v>
          </cell>
          <cell r="F787">
            <v>85.78</v>
          </cell>
          <cell r="G787">
            <v>145.19999999999999</v>
          </cell>
        </row>
        <row r="788">
          <cell r="A788" t="str">
            <v>14.02.050</v>
          </cell>
          <cell r="B788">
            <v>0</v>
          </cell>
          <cell r="C788" t="str">
            <v>Alvenaria de elevação de 1 1/2 tijolo maciço comum</v>
          </cell>
          <cell r="D788" t="str">
            <v>m²</v>
          </cell>
          <cell r="E788">
            <v>85.92</v>
          </cell>
          <cell r="F788">
            <v>105.79</v>
          </cell>
          <cell r="G788">
            <v>191.71</v>
          </cell>
        </row>
        <row r="789">
          <cell r="A789" t="str">
            <v>14.02.070</v>
          </cell>
          <cell r="B789">
            <v>0</v>
          </cell>
          <cell r="C789" t="str">
            <v>Alvenaria de elevação de 1/2 tijolo maciço aparente</v>
          </cell>
          <cell r="D789" t="str">
            <v>m²</v>
          </cell>
          <cell r="E789">
            <v>75.84</v>
          </cell>
          <cell r="F789">
            <v>52.87</v>
          </cell>
          <cell r="G789">
            <v>128.71</v>
          </cell>
        </row>
        <row r="790">
          <cell r="A790" t="str">
            <v>14.02.080</v>
          </cell>
          <cell r="B790">
            <v>0</v>
          </cell>
          <cell r="C790" t="str">
            <v>Alvenaria de elevação de 1 tijolo maciço aparente</v>
          </cell>
          <cell r="D790" t="str">
            <v>m²</v>
          </cell>
          <cell r="E790">
            <v>171.84</v>
          </cell>
          <cell r="F790">
            <v>85.78</v>
          </cell>
          <cell r="G790">
            <v>257.62</v>
          </cell>
        </row>
        <row r="791">
          <cell r="A791" t="str">
            <v>14.03</v>
          </cell>
          <cell r="B791" t="str">
            <v>Alvenaria com tijolo laminado aparente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14.03.020</v>
          </cell>
          <cell r="B792">
            <v>0</v>
          </cell>
          <cell r="C792" t="str">
            <v>Alvenaria de elevação de 1/4 tijolo laminado</v>
          </cell>
          <cell r="D792" t="str">
            <v>m²</v>
          </cell>
          <cell r="E792">
            <v>62.57</v>
          </cell>
          <cell r="F792">
            <v>47.11</v>
          </cell>
          <cell r="G792">
            <v>109.68</v>
          </cell>
        </row>
        <row r="793">
          <cell r="A793" t="str">
            <v>14.03.040</v>
          </cell>
          <cell r="B793">
            <v>0</v>
          </cell>
          <cell r="C793" t="str">
            <v>Alvenaria de elevação de 1/2 tijolo laminado</v>
          </cell>
          <cell r="D793" t="str">
            <v>m²</v>
          </cell>
          <cell r="E793">
            <v>118.08</v>
          </cell>
          <cell r="F793">
            <v>88.85</v>
          </cell>
          <cell r="G793">
            <v>206.93</v>
          </cell>
        </row>
        <row r="794">
          <cell r="A794" t="str">
            <v>14.03.060</v>
          </cell>
          <cell r="B794">
            <v>0</v>
          </cell>
          <cell r="C794" t="str">
            <v>Alvenaria de elevação de 1 tijolo laminado</v>
          </cell>
          <cell r="D794" t="str">
            <v>m²</v>
          </cell>
          <cell r="E794">
            <v>244.69</v>
          </cell>
          <cell r="F794">
            <v>124.28</v>
          </cell>
          <cell r="G794">
            <v>368.97</v>
          </cell>
        </row>
        <row r="795">
          <cell r="A795" t="str">
            <v>14.04</v>
          </cell>
          <cell r="B795" t="str">
            <v>Alvenaria com bloco cerâmico de vedação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14.04.200</v>
          </cell>
          <cell r="B796">
            <v>0</v>
          </cell>
          <cell r="C796" t="str">
            <v>Alvenaria de bloco cerâmico de vedação, uso revestido, de 9 cm</v>
          </cell>
          <cell r="D796" t="str">
            <v>m²</v>
          </cell>
          <cell r="E796">
            <v>21.93</v>
          </cell>
          <cell r="F796">
            <v>23.91</v>
          </cell>
          <cell r="G796">
            <v>45.84</v>
          </cell>
        </row>
        <row r="797">
          <cell r="A797" t="str">
            <v>14.04.210</v>
          </cell>
          <cell r="B797">
            <v>0</v>
          </cell>
          <cell r="C797" t="str">
            <v>Alvenaria de bloco cerâmico de vedação, uso revestido, de 14 cm</v>
          </cell>
          <cell r="D797" t="str">
            <v>m²</v>
          </cell>
          <cell r="E797">
            <v>26.86</v>
          </cell>
          <cell r="F797">
            <v>25.95</v>
          </cell>
          <cell r="G797">
            <v>52.81</v>
          </cell>
        </row>
        <row r="798">
          <cell r="A798" t="str">
            <v>14.04.220</v>
          </cell>
          <cell r="B798">
            <v>0</v>
          </cell>
          <cell r="C798" t="str">
            <v>Alvenaria de bloco cerâmico de vedação, uso revestido, de 19 cm</v>
          </cell>
          <cell r="D798" t="str">
            <v>m²</v>
          </cell>
          <cell r="E798">
            <v>34.659999999999997</v>
          </cell>
          <cell r="F798">
            <v>27.85</v>
          </cell>
          <cell r="G798">
            <v>62.51</v>
          </cell>
        </row>
        <row r="799">
          <cell r="A799" t="str">
            <v>14.05</v>
          </cell>
          <cell r="B799" t="str">
            <v>Alvenaria com bloco cerâmico estrutural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14.05.050</v>
          </cell>
          <cell r="B800">
            <v>0</v>
          </cell>
          <cell r="C800" t="str">
            <v>Alvenaria de bloco cerâmico estrutural, uso revestido, de 14 cm</v>
          </cell>
          <cell r="D800" t="str">
            <v>m²</v>
          </cell>
          <cell r="E800">
            <v>27.57</v>
          </cell>
          <cell r="F800">
            <v>25.95</v>
          </cell>
          <cell r="G800">
            <v>53.52</v>
          </cell>
        </row>
        <row r="801">
          <cell r="A801" t="str">
            <v>14.05.060</v>
          </cell>
          <cell r="B801">
            <v>0</v>
          </cell>
          <cell r="C801" t="str">
            <v>Alvenaria de bloco cerâmico estrutural, uso revestido, de 19 cm</v>
          </cell>
          <cell r="D801" t="str">
            <v>m²</v>
          </cell>
          <cell r="E801">
            <v>34.44</v>
          </cell>
          <cell r="F801">
            <v>27.85</v>
          </cell>
          <cell r="G801">
            <v>62.29</v>
          </cell>
        </row>
        <row r="802">
          <cell r="A802" t="str">
            <v>14.10</v>
          </cell>
          <cell r="B802" t="str">
            <v>Alvenaria com bloco de concreto de vedação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14.10.101</v>
          </cell>
          <cell r="B803">
            <v>0</v>
          </cell>
          <cell r="C803" t="str">
            <v>Alvenaria de bloco de concreto de vedação de 9 x 19 x 39 cm - classe C</v>
          </cell>
          <cell r="D803" t="str">
            <v>m²</v>
          </cell>
          <cell r="E803">
            <v>19.96</v>
          </cell>
          <cell r="F803">
            <v>23.91</v>
          </cell>
          <cell r="G803">
            <v>43.87</v>
          </cell>
        </row>
        <row r="804">
          <cell r="A804" t="str">
            <v>14.10.111</v>
          </cell>
          <cell r="B804">
            <v>0</v>
          </cell>
          <cell r="C804" t="str">
            <v>Alvenaria de bloco de concreto de vedação de 14 x 19 x 39 cm - classe C</v>
          </cell>
          <cell r="D804" t="str">
            <v>m²</v>
          </cell>
          <cell r="E804">
            <v>24.56</v>
          </cell>
          <cell r="F804">
            <v>25.95</v>
          </cell>
          <cell r="G804">
            <v>50.51</v>
          </cell>
        </row>
        <row r="805">
          <cell r="A805" t="str">
            <v>14.10.121</v>
          </cell>
          <cell r="B805">
            <v>0</v>
          </cell>
          <cell r="C805" t="str">
            <v>Alvenaria de bloco de concreto de vedação de 19 x 19 x 39 cm - classe C</v>
          </cell>
          <cell r="D805" t="str">
            <v>m²</v>
          </cell>
          <cell r="E805">
            <v>31.71</v>
          </cell>
          <cell r="F805">
            <v>26.54</v>
          </cell>
          <cell r="G805">
            <v>58.25</v>
          </cell>
        </row>
        <row r="806">
          <cell r="A806" t="str">
            <v>14.11</v>
          </cell>
          <cell r="B806" t="str">
            <v>Alvenaria com bloco de concreto estrutural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14.11.221</v>
          </cell>
          <cell r="B807">
            <v>0</v>
          </cell>
          <cell r="C807" t="str">
            <v>Alvenaria de bloco de concreto estrutural 14 x 19 x 39 cm - classe B</v>
          </cell>
          <cell r="D807" t="str">
            <v>m²</v>
          </cell>
          <cell r="E807">
            <v>30.72</v>
          </cell>
          <cell r="F807">
            <v>29.22</v>
          </cell>
          <cell r="G807">
            <v>59.94</v>
          </cell>
        </row>
        <row r="808">
          <cell r="A808" t="str">
            <v>14.11.231</v>
          </cell>
          <cell r="B808">
            <v>0</v>
          </cell>
          <cell r="C808" t="str">
            <v>Alvenaria de bloco de concreto estrutural 19 x 19 x 39 cm - classe B</v>
          </cell>
          <cell r="D808" t="str">
            <v>m²</v>
          </cell>
          <cell r="E808">
            <v>40.340000000000003</v>
          </cell>
          <cell r="F808">
            <v>29.96</v>
          </cell>
          <cell r="G808">
            <v>70.3</v>
          </cell>
        </row>
        <row r="809">
          <cell r="A809" t="str">
            <v>14.11.261</v>
          </cell>
          <cell r="B809">
            <v>0</v>
          </cell>
          <cell r="C809" t="str">
            <v>Alvenaria de bloco de concreto estrutural 14 x 19 x 39 cm - classe A</v>
          </cell>
          <cell r="D809" t="str">
            <v>m²</v>
          </cell>
          <cell r="E809">
            <v>36.18</v>
          </cell>
          <cell r="F809">
            <v>38.69</v>
          </cell>
          <cell r="G809">
            <v>74.87</v>
          </cell>
        </row>
        <row r="810">
          <cell r="A810" t="str">
            <v>14.11.271</v>
          </cell>
          <cell r="B810">
            <v>0</v>
          </cell>
          <cell r="C810" t="str">
            <v>Alvenaria de bloco de concreto estrutural 19 x 19 x 39 cm - classe A</v>
          </cell>
          <cell r="D810" t="str">
            <v>m²</v>
          </cell>
          <cell r="E810">
            <v>48.4</v>
          </cell>
          <cell r="F810">
            <v>41.24</v>
          </cell>
          <cell r="G810">
            <v>89.64</v>
          </cell>
        </row>
        <row r="811">
          <cell r="A811" t="str">
            <v>14.15</v>
          </cell>
          <cell r="B811" t="str">
            <v>Alvenaria de concreto celular ou sílico calcário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14.15.060</v>
          </cell>
          <cell r="B812">
            <v>0</v>
          </cell>
          <cell r="C812" t="str">
            <v>Alvenaria em bloco de concreto celular autoclavado de 10 cm, uso revestido - classe C25</v>
          </cell>
          <cell r="D812" t="str">
            <v>m²</v>
          </cell>
          <cell r="E812">
            <v>59.73</v>
          </cell>
          <cell r="F812">
            <v>11.34</v>
          </cell>
          <cell r="G812">
            <v>71.069999999999993</v>
          </cell>
        </row>
        <row r="813">
          <cell r="A813" t="str">
            <v>14.15.100</v>
          </cell>
          <cell r="B813">
            <v>0</v>
          </cell>
          <cell r="C813" t="str">
            <v>Alvenaria em bloco de concreto celular autoclavado de 12,5 cm, uso revestido - classe C25</v>
          </cell>
          <cell r="D813" t="str">
            <v>m²</v>
          </cell>
          <cell r="E813">
            <v>70.33</v>
          </cell>
          <cell r="F813">
            <v>11.64</v>
          </cell>
          <cell r="G813">
            <v>81.97</v>
          </cell>
        </row>
        <row r="814">
          <cell r="A814" t="str">
            <v>14.15.120</v>
          </cell>
          <cell r="B814">
            <v>0</v>
          </cell>
          <cell r="C814" t="str">
            <v>Alvenaria em bloco de concreto celular autoclavado de 15 cm, uso revestido - classe C25</v>
          </cell>
          <cell r="D814" t="str">
            <v>m²</v>
          </cell>
          <cell r="E814">
            <v>84.44</v>
          </cell>
          <cell r="F814">
            <v>11.78</v>
          </cell>
          <cell r="G814">
            <v>96.22</v>
          </cell>
        </row>
        <row r="815">
          <cell r="A815" t="str">
            <v>14.15.140</v>
          </cell>
          <cell r="B815">
            <v>0</v>
          </cell>
          <cell r="C815" t="str">
            <v>Alvenaria em bloco de concreto celular autoclavado de 20 cm, uso revestido - classe C25</v>
          </cell>
          <cell r="D815" t="str">
            <v>m²</v>
          </cell>
          <cell r="E815">
            <v>114.92</v>
          </cell>
          <cell r="F815">
            <v>12.22</v>
          </cell>
          <cell r="G815">
            <v>127.14</v>
          </cell>
        </row>
        <row r="816">
          <cell r="A816" t="str">
            <v>14.20</v>
          </cell>
          <cell r="B816" t="str">
            <v>Peças moldadas no local (vergas, pilaretes, etc.)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A817" t="str">
            <v>14.20.010</v>
          </cell>
          <cell r="B817">
            <v>0</v>
          </cell>
          <cell r="C817" t="str">
            <v>Vergas, contravergas e pilaretes de concreto armado</v>
          </cell>
          <cell r="D817" t="str">
            <v>m³</v>
          </cell>
          <cell r="E817">
            <v>496.6</v>
          </cell>
          <cell r="F817">
            <v>612.35</v>
          </cell>
          <cell r="G817">
            <v>1108.95</v>
          </cell>
        </row>
        <row r="818">
          <cell r="A818" t="str">
            <v>14.20.020</v>
          </cell>
          <cell r="B818">
            <v>0</v>
          </cell>
          <cell r="C818" t="str">
            <v>Cimalha em concreto com pingadeira</v>
          </cell>
          <cell r="D818" t="str">
            <v>m</v>
          </cell>
          <cell r="E818">
            <v>2.13</v>
          </cell>
          <cell r="F818">
            <v>5.46</v>
          </cell>
          <cell r="G818">
            <v>7.59</v>
          </cell>
        </row>
        <row r="819">
          <cell r="A819" t="str">
            <v>14.25</v>
          </cell>
          <cell r="B819" t="str">
            <v>Alvenaria e fechamento com vidro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14.25.040</v>
          </cell>
          <cell r="B820">
            <v>0</v>
          </cell>
          <cell r="C820" t="str">
            <v>Alvenaria em bloco de vidro com armação</v>
          </cell>
          <cell r="D820" t="str">
            <v>m²</v>
          </cell>
          <cell r="E820">
            <v>445.48</v>
          </cell>
          <cell r="F820">
            <v>133.51</v>
          </cell>
          <cell r="G820">
            <v>578.99</v>
          </cell>
        </row>
        <row r="821">
          <cell r="A821" t="str">
            <v>14.28</v>
          </cell>
          <cell r="B821" t="str">
            <v>Elementos vazados (concreto, cerâmica e vidros)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14.28.030</v>
          </cell>
          <cell r="B822">
            <v>0</v>
          </cell>
          <cell r="C822" t="str">
            <v>Elemento vazado em concreto, tipo quadriculado - 39 x 39 x 10 cm</v>
          </cell>
          <cell r="D822" t="str">
            <v>m²</v>
          </cell>
          <cell r="E822">
            <v>84.4</v>
          </cell>
          <cell r="F822">
            <v>48.69</v>
          </cell>
          <cell r="G822">
            <v>133.09</v>
          </cell>
        </row>
        <row r="823">
          <cell r="A823" t="str">
            <v>14.28.060</v>
          </cell>
          <cell r="B823">
            <v>0</v>
          </cell>
          <cell r="C823" t="str">
            <v>Elemento vazado em concreto, tipo veneziana - 39 x 10 x 10 cm</v>
          </cell>
          <cell r="D823" t="str">
            <v>m²</v>
          </cell>
          <cell r="E823">
            <v>233.33</v>
          </cell>
          <cell r="F823">
            <v>103.97</v>
          </cell>
          <cell r="G823">
            <v>337.3</v>
          </cell>
        </row>
        <row r="824">
          <cell r="A824" t="str">
            <v>14.28.100</v>
          </cell>
          <cell r="B824">
            <v>0</v>
          </cell>
          <cell r="C824" t="str">
            <v>Elemento vazado em vidro, tipo veneziana capelinha - 20 x 10 x 10 cm</v>
          </cell>
          <cell r="D824" t="str">
            <v>m²</v>
          </cell>
          <cell r="E824">
            <v>1117.79</v>
          </cell>
          <cell r="F824">
            <v>132.03</v>
          </cell>
          <cell r="G824">
            <v>1249.82</v>
          </cell>
        </row>
        <row r="825">
          <cell r="A825" t="str">
            <v>14.28.110</v>
          </cell>
          <cell r="B825">
            <v>0</v>
          </cell>
          <cell r="C825" t="str">
            <v>Elemento vazado em concreto, tipo veneziana - 39 x 39 x 10 cm</v>
          </cell>
          <cell r="D825" t="str">
            <v>m²</v>
          </cell>
          <cell r="E825">
            <v>137.91999999999999</v>
          </cell>
          <cell r="F825">
            <v>48.69</v>
          </cell>
          <cell r="G825">
            <v>186.61</v>
          </cell>
        </row>
        <row r="826">
          <cell r="A826" t="str">
            <v>14.28.120</v>
          </cell>
          <cell r="B826">
            <v>0</v>
          </cell>
          <cell r="C826" t="str">
            <v>Elemento vazado em vidro, tipo veneziana - 20 x 10 x 10 cm</v>
          </cell>
          <cell r="D826" t="str">
            <v>m²</v>
          </cell>
          <cell r="E826">
            <v>984.29</v>
          </cell>
          <cell r="F826">
            <v>132.03</v>
          </cell>
          <cell r="G826">
            <v>1116.32</v>
          </cell>
        </row>
        <row r="827">
          <cell r="A827" t="str">
            <v>14.28.140</v>
          </cell>
          <cell r="B827">
            <v>0</v>
          </cell>
          <cell r="C827" t="str">
            <v>Elemento vazado em vidro, tipo veneziana - 20 x 20 x 6 cm</v>
          </cell>
          <cell r="D827" t="str">
            <v>m²</v>
          </cell>
          <cell r="E827">
            <v>563.71</v>
          </cell>
          <cell r="F827">
            <v>87.66</v>
          </cell>
          <cell r="G827">
            <v>651.37</v>
          </cell>
        </row>
        <row r="828">
          <cell r="A828" t="str">
            <v>14.30</v>
          </cell>
          <cell r="B828" t="str">
            <v>Divisória e fechamento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14.30.010</v>
          </cell>
          <cell r="B829">
            <v>0</v>
          </cell>
          <cell r="C829" t="str">
            <v>Divisória em placas de granito com espessura de 3 cm</v>
          </cell>
          <cell r="D829" t="str">
            <v>m²</v>
          </cell>
          <cell r="E829">
            <v>670.31</v>
          </cell>
          <cell r="F829">
            <v>56.89</v>
          </cell>
          <cell r="G829">
            <v>727.2</v>
          </cell>
        </row>
        <row r="830">
          <cell r="A830" t="str">
            <v>14.30.020</v>
          </cell>
          <cell r="B830">
            <v>0</v>
          </cell>
          <cell r="C830" t="str">
            <v>Divisória em placas de granilite com espessura de 3 cm</v>
          </cell>
          <cell r="D830" t="str">
            <v>m²</v>
          </cell>
          <cell r="E830">
            <v>173.6</v>
          </cell>
          <cell r="F830">
            <v>0</v>
          </cell>
          <cell r="G830">
            <v>173.6</v>
          </cell>
        </row>
        <row r="831">
          <cell r="A831" t="str">
            <v>14.30.040</v>
          </cell>
          <cell r="B831">
            <v>0</v>
          </cell>
          <cell r="C831" t="str">
            <v>Divisória em placas de ardósia com espessura de 2 cm</v>
          </cell>
          <cell r="D831" t="str">
            <v>m²</v>
          </cell>
          <cell r="E831">
            <v>225.55</v>
          </cell>
          <cell r="F831">
            <v>113.76</v>
          </cell>
          <cell r="G831">
            <v>339.31</v>
          </cell>
        </row>
        <row r="832">
          <cell r="A832" t="str">
            <v>14.30.070</v>
          </cell>
          <cell r="B832">
            <v>0</v>
          </cell>
          <cell r="C832" t="str">
            <v>Divisória sanitária em painel laminado melamínico estrutural, perfis em alumínio, inclusive ferragem completa para vão de porta</v>
          </cell>
          <cell r="D832" t="str">
            <v>m²</v>
          </cell>
          <cell r="E832">
            <v>417.69</v>
          </cell>
          <cell r="F832">
            <v>0</v>
          </cell>
          <cell r="G832">
            <v>417.69</v>
          </cell>
        </row>
        <row r="833">
          <cell r="A833" t="str">
            <v>14.30.080</v>
          </cell>
          <cell r="B833">
            <v>0</v>
          </cell>
          <cell r="C833" t="str">
            <v>Divisão para mictório em placas de mármore branco com 3 cm</v>
          </cell>
          <cell r="D833" t="str">
            <v>m²</v>
          </cell>
          <cell r="E833">
            <v>757.37</v>
          </cell>
          <cell r="F833">
            <v>56.89</v>
          </cell>
          <cell r="G833">
            <v>814.26</v>
          </cell>
        </row>
        <row r="834">
          <cell r="A834" t="str">
            <v>14.30.110</v>
          </cell>
          <cell r="B834">
            <v>0</v>
          </cell>
          <cell r="C834" t="str">
            <v>Divisória cega tipo naval, acabamento em laminado fenólico melamínico, com 3,5 cm</v>
          </cell>
          <cell r="D834" t="str">
            <v>m²</v>
          </cell>
          <cell r="E834">
            <v>79.22</v>
          </cell>
          <cell r="F834">
            <v>0</v>
          </cell>
          <cell r="G834">
            <v>79.22</v>
          </cell>
        </row>
        <row r="835">
          <cell r="A835" t="str">
            <v>14.30.160</v>
          </cell>
          <cell r="B835">
            <v>0</v>
          </cell>
          <cell r="C835" t="str">
            <v>Divisória em placas de gesso acartonado, resistência ao fogo 60 minutos, espessura 120/90mm - 1RF / 1RF LM</v>
          </cell>
          <cell r="D835" t="str">
            <v>m²</v>
          </cell>
          <cell r="E835">
            <v>129.02000000000001</v>
          </cell>
          <cell r="F835">
            <v>0</v>
          </cell>
          <cell r="G835">
            <v>129.02000000000001</v>
          </cell>
        </row>
        <row r="836">
          <cell r="A836" t="str">
            <v>14.30.190</v>
          </cell>
          <cell r="B836">
            <v>0</v>
          </cell>
          <cell r="C836" t="str">
            <v>Divisória cega tipo naval com miolo mineral, acabamento em laminado melamínico, com 3,5 cm</v>
          </cell>
          <cell r="D836" t="str">
            <v>m²</v>
          </cell>
          <cell r="E836">
            <v>122.43</v>
          </cell>
          <cell r="F836">
            <v>0</v>
          </cell>
          <cell r="G836">
            <v>122.43</v>
          </cell>
        </row>
        <row r="837">
          <cell r="A837" t="str">
            <v>14.30.230</v>
          </cell>
          <cell r="B837">
            <v>0</v>
          </cell>
          <cell r="C837" t="str">
            <v>Divisória painel/vidro/vidro tipo naval, acabamento em laminado fenólico melamínico, com 3,5 cm</v>
          </cell>
          <cell r="D837" t="str">
            <v>m²</v>
          </cell>
          <cell r="E837">
            <v>109.52</v>
          </cell>
          <cell r="F837">
            <v>0</v>
          </cell>
          <cell r="G837">
            <v>109.52</v>
          </cell>
        </row>
        <row r="838">
          <cell r="A838" t="str">
            <v>14.30.240</v>
          </cell>
          <cell r="B838">
            <v>0</v>
          </cell>
          <cell r="C838" t="str">
            <v>Divisória em PVC com perfis de alumínio anodizado, espessura de 35 mm</v>
          </cell>
          <cell r="D838" t="str">
            <v>m²</v>
          </cell>
          <cell r="E838">
            <v>235.12</v>
          </cell>
          <cell r="F838">
            <v>0</v>
          </cell>
          <cell r="G838">
            <v>235.12</v>
          </cell>
        </row>
        <row r="839">
          <cell r="A839" t="str">
            <v>14.30.260</v>
          </cell>
          <cell r="B839">
            <v>0</v>
          </cell>
          <cell r="C839" t="str">
            <v>Divisória em placas de gesso acartonado, resistência ao fogo 30 minutos, espessura 73/48mm - 1ST / 1ST</v>
          </cell>
          <cell r="D839" t="str">
            <v>m²</v>
          </cell>
          <cell r="E839">
            <v>100.01</v>
          </cell>
          <cell r="F839">
            <v>0</v>
          </cell>
          <cell r="G839">
            <v>100.01</v>
          </cell>
        </row>
        <row r="840">
          <cell r="A840" t="str">
            <v>14.30.270</v>
          </cell>
          <cell r="B840">
            <v>0</v>
          </cell>
          <cell r="C840" t="str">
            <v>Divisória em placas de gesso acartonado, resistência ao fogo 30 minutos, espessura 73/48mm - 1ST / 1ST LM</v>
          </cell>
          <cell r="D840" t="str">
            <v>m²</v>
          </cell>
          <cell r="E840">
            <v>97.61</v>
          </cell>
          <cell r="F840">
            <v>0</v>
          </cell>
          <cell r="G840">
            <v>97.61</v>
          </cell>
        </row>
        <row r="841">
          <cell r="A841" t="str">
            <v>14.30.300</v>
          </cell>
          <cell r="B841">
            <v>0</v>
          </cell>
          <cell r="C841" t="str">
            <v>Divisória em placas de gesso acartonado, resistência ao fogo 30 minutos, espessura 100/70mm - 1ST / 1ST LM</v>
          </cell>
          <cell r="D841" t="str">
            <v>m²</v>
          </cell>
          <cell r="E841">
            <v>107.37</v>
          </cell>
          <cell r="F841">
            <v>0</v>
          </cell>
          <cell r="G841">
            <v>107.37</v>
          </cell>
        </row>
        <row r="842">
          <cell r="A842" t="str">
            <v>14.30.310</v>
          </cell>
          <cell r="B842">
            <v>0</v>
          </cell>
          <cell r="C842" t="str">
            <v>Divisória em placas de gesso acartonado, resistência ao fogo 30 minutos, espessura 100/70mm - 1ST / 1ST</v>
          </cell>
          <cell r="D842" t="str">
            <v>m²</v>
          </cell>
          <cell r="E842">
            <v>97.85</v>
          </cell>
          <cell r="F842">
            <v>0</v>
          </cell>
          <cell r="G842">
            <v>97.85</v>
          </cell>
        </row>
        <row r="843">
          <cell r="A843" t="str">
            <v>14.30.410</v>
          </cell>
          <cell r="B843">
            <v>0</v>
          </cell>
          <cell r="C843" t="str">
            <v>Divisória em placas de gesso acartonado, resistência ao fogo 30 minutos, espessura 100/70mm - 1RU / 1RU</v>
          </cell>
          <cell r="D843" t="str">
            <v>m²</v>
          </cell>
          <cell r="E843">
            <v>162.72</v>
          </cell>
          <cell r="F843">
            <v>0</v>
          </cell>
          <cell r="G843">
            <v>162.72</v>
          </cell>
        </row>
        <row r="844">
          <cell r="A844" t="str">
            <v>14.30.440</v>
          </cell>
          <cell r="B844">
            <v>0</v>
          </cell>
          <cell r="C844" t="str">
            <v>Divisória em placas duplas de gesso acartonado, resistência ao fogo 60 minutos, espessura 120/70mm - 2ST / 2ST LM</v>
          </cell>
          <cell r="D844" t="str">
            <v>m²</v>
          </cell>
          <cell r="E844">
            <v>165.39</v>
          </cell>
          <cell r="F844">
            <v>0</v>
          </cell>
          <cell r="G844">
            <v>165.39</v>
          </cell>
        </row>
        <row r="845">
          <cell r="A845" t="str">
            <v>14.30.841</v>
          </cell>
          <cell r="B845">
            <v>0</v>
          </cell>
          <cell r="C845" t="str">
            <v>Divisória cega tipo piso/teto em laminado melamínico de baixa pressão, com coluna estrutural em alumínio extrudado</v>
          </cell>
          <cell r="D845" t="str">
            <v>m²</v>
          </cell>
          <cell r="E845">
            <v>511.29</v>
          </cell>
          <cell r="F845">
            <v>0</v>
          </cell>
          <cell r="G845">
            <v>511.29</v>
          </cell>
        </row>
        <row r="846">
          <cell r="A846" t="str">
            <v>14.30.842</v>
          </cell>
          <cell r="B846">
            <v>0</v>
          </cell>
          <cell r="C846" t="str">
            <v>Divisória tipo piso/teto em vidro temperado simples, com coluna estrutural em alumínio extrudado</v>
          </cell>
          <cell r="D846" t="str">
            <v>m²</v>
          </cell>
          <cell r="E846">
            <v>708.99</v>
          </cell>
          <cell r="F846">
            <v>0</v>
          </cell>
          <cell r="G846">
            <v>708.99</v>
          </cell>
        </row>
        <row r="847">
          <cell r="A847" t="str">
            <v>14.30.843</v>
          </cell>
          <cell r="B847">
            <v>0</v>
          </cell>
          <cell r="C847" t="str">
            <v>Divisória tipo piso/teto em vidro temperado duplo e micro persianas, com coluna estrutural em alumínio extrudado</v>
          </cell>
          <cell r="D847" t="str">
            <v>m²</v>
          </cell>
          <cell r="E847">
            <v>1059.47</v>
          </cell>
          <cell r="F847">
            <v>0</v>
          </cell>
          <cell r="G847">
            <v>1059.47</v>
          </cell>
        </row>
        <row r="848">
          <cell r="A848" t="str">
            <v>14.30.844</v>
          </cell>
          <cell r="B848">
            <v>0</v>
          </cell>
          <cell r="C848" t="str">
            <v>Porta cega simples com bandeira cega em laminado melamínico de baixa pressão para divisórias modulares, com batentes em alumínio extrudado</v>
          </cell>
          <cell r="D848" t="str">
            <v>un</v>
          </cell>
          <cell r="E848">
            <v>1943.76</v>
          </cell>
          <cell r="F848">
            <v>0</v>
          </cell>
          <cell r="G848">
            <v>1943.76</v>
          </cell>
        </row>
        <row r="849">
          <cell r="A849" t="str">
            <v>14.30.860</v>
          </cell>
          <cell r="B849">
            <v>0</v>
          </cell>
          <cell r="C849" t="str">
            <v>Divisória em placas de granilite com espessura de 4 cm</v>
          </cell>
          <cell r="D849" t="str">
            <v>m²</v>
          </cell>
          <cell r="E849">
            <v>185.15</v>
          </cell>
          <cell r="F849">
            <v>52.76</v>
          </cell>
          <cell r="G849">
            <v>237.91</v>
          </cell>
        </row>
        <row r="850">
          <cell r="A850" t="str">
            <v>14.30.870</v>
          </cell>
          <cell r="B850">
            <v>0</v>
          </cell>
          <cell r="C850" t="str">
            <v>Divisória em placas duplas de gesso acartonado, resistência ao fogo 120 minutos, espessura 130/70mm - 2RF / 2RF</v>
          </cell>
          <cell r="D850" t="str">
            <v>m²</v>
          </cell>
          <cell r="E850">
            <v>192.99</v>
          </cell>
          <cell r="F850">
            <v>0</v>
          </cell>
          <cell r="G850">
            <v>192.99</v>
          </cell>
        </row>
        <row r="851">
          <cell r="A851" t="str">
            <v>14.30.880</v>
          </cell>
          <cell r="B851">
            <v>0</v>
          </cell>
          <cell r="C851" t="str">
            <v>Divisória em placas duplas de gesso acartonado, resistência ao fogo 60 minutos, espessura 120/70mm - 2ST / 2RU</v>
          </cell>
          <cell r="D851" t="str">
            <v>m²</v>
          </cell>
          <cell r="E851">
            <v>160.34</v>
          </cell>
          <cell r="F851">
            <v>0</v>
          </cell>
          <cell r="G851">
            <v>160.34</v>
          </cell>
        </row>
        <row r="852">
          <cell r="A852" t="str">
            <v>14.30.890</v>
          </cell>
          <cell r="B852">
            <v>0</v>
          </cell>
          <cell r="C852" t="str">
            <v>Divisória em placas duplas de gesso acartonado, resistência ao fogo 60 minutos, espessura 120/70mm - 2RU / 2RU</v>
          </cell>
          <cell r="D852" t="str">
            <v>m²</v>
          </cell>
          <cell r="E852">
            <v>162.80000000000001</v>
          </cell>
          <cell r="F852">
            <v>0</v>
          </cell>
          <cell r="G852">
            <v>162.80000000000001</v>
          </cell>
        </row>
        <row r="853">
          <cell r="A853" t="str">
            <v>14.30.900</v>
          </cell>
          <cell r="B853">
            <v>0</v>
          </cell>
          <cell r="C853" t="str">
            <v>Divisória em placas duplas de gesso acartonado, resistência ao fogo 60 minutos, espessura 98/48mm - 2ST / 2ST LM</v>
          </cell>
          <cell r="D853" t="str">
            <v>m²</v>
          </cell>
          <cell r="E853">
            <v>170.9</v>
          </cell>
          <cell r="F853">
            <v>0</v>
          </cell>
          <cell r="G853">
            <v>170.9</v>
          </cell>
        </row>
        <row r="854">
          <cell r="A854" t="str">
            <v>14.30.910</v>
          </cell>
          <cell r="B854">
            <v>0</v>
          </cell>
          <cell r="C854" t="str">
            <v>Divisória em placas duplas de gesso acartonado, resistência ao fogo 60 minutos, espessura 98/48mm - 2RU / 2RU LM</v>
          </cell>
          <cell r="D854" t="str">
            <v>m²</v>
          </cell>
          <cell r="E854">
            <v>188.99</v>
          </cell>
          <cell r="F854">
            <v>0</v>
          </cell>
          <cell r="G854">
            <v>188.99</v>
          </cell>
        </row>
        <row r="855">
          <cell r="A855" t="str">
            <v>14.30.920</v>
          </cell>
          <cell r="B855">
            <v>0</v>
          </cell>
          <cell r="C855" t="str">
            <v>Divisória em placas duplas de gesso acartonado, resistência ao fogo 60 minutos, espessura 98/48mm - 2ST / 2RU LM</v>
          </cell>
          <cell r="D855" t="str">
            <v>m²</v>
          </cell>
          <cell r="E855">
            <v>147.62</v>
          </cell>
          <cell r="F855">
            <v>0</v>
          </cell>
          <cell r="G855">
            <v>147.62</v>
          </cell>
        </row>
        <row r="856">
          <cell r="A856" t="str">
            <v>14.31</v>
          </cell>
          <cell r="B856" t="str">
            <v>Divisória e fechamento.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14.31.030</v>
          </cell>
          <cell r="B857">
            <v>0</v>
          </cell>
          <cell r="C857" t="str">
            <v>Fechamento em placa cimentícia, com espessura de 12 mm</v>
          </cell>
          <cell r="D857" t="str">
            <v>m²</v>
          </cell>
          <cell r="E857">
            <v>54.04</v>
          </cell>
          <cell r="F857">
            <v>93.9</v>
          </cell>
          <cell r="G857">
            <v>147.94</v>
          </cell>
        </row>
        <row r="858">
          <cell r="A858" t="str">
            <v>14.40</v>
          </cell>
          <cell r="B858" t="str">
            <v>Reparos, conservações e complementos - GRUPO 14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14.40.040</v>
          </cell>
          <cell r="B859">
            <v>0</v>
          </cell>
          <cell r="C859" t="str">
            <v>Recolocação de divisórias em chapas com montantes metálicos</v>
          </cell>
          <cell r="D859" t="str">
            <v>m²</v>
          </cell>
          <cell r="E859">
            <v>0</v>
          </cell>
          <cell r="F859">
            <v>31.72</v>
          </cell>
          <cell r="G859">
            <v>31.72</v>
          </cell>
        </row>
        <row r="860">
          <cell r="A860" t="str">
            <v>14.40.060</v>
          </cell>
          <cell r="B860">
            <v>0</v>
          </cell>
          <cell r="C860" t="str">
            <v>Tela galvanizada para fixação de alvenaria com dimensão de 6x50cm</v>
          </cell>
          <cell r="D860" t="str">
            <v>un</v>
          </cell>
          <cell r="E860">
            <v>0.92</v>
          </cell>
          <cell r="F860">
            <v>4.47</v>
          </cell>
          <cell r="G860">
            <v>5.39</v>
          </cell>
        </row>
        <row r="861">
          <cell r="A861" t="str">
            <v>14.40.070</v>
          </cell>
          <cell r="B861">
            <v>0</v>
          </cell>
          <cell r="C861" t="str">
            <v>Tela galvanizada para fixação de alvenaria com dimensão de 7,5x50cm</v>
          </cell>
          <cell r="D861" t="str">
            <v>un</v>
          </cell>
          <cell r="E861">
            <v>1.1200000000000001</v>
          </cell>
          <cell r="F861">
            <v>4.47</v>
          </cell>
          <cell r="G861">
            <v>5.59</v>
          </cell>
        </row>
        <row r="862">
          <cell r="A862" t="str">
            <v>14.40.080</v>
          </cell>
          <cell r="B862">
            <v>0</v>
          </cell>
          <cell r="C862" t="str">
            <v>Tela galvanizada para fixação de alvenaria com dimensão de 10,5x50cm</v>
          </cell>
          <cell r="D862" t="str">
            <v>un</v>
          </cell>
          <cell r="E862">
            <v>1.52</v>
          </cell>
          <cell r="F862">
            <v>4.47</v>
          </cell>
          <cell r="G862">
            <v>5.99</v>
          </cell>
        </row>
        <row r="863">
          <cell r="A863" t="str">
            <v>14.40.090</v>
          </cell>
          <cell r="B863">
            <v>0</v>
          </cell>
          <cell r="C863" t="str">
            <v>Tela galvanizada para fixação de alvenaria com dimensão de 12x50cm</v>
          </cell>
          <cell r="D863" t="str">
            <v>un</v>
          </cell>
          <cell r="E863">
            <v>1.61</v>
          </cell>
          <cell r="F863">
            <v>4.47</v>
          </cell>
          <cell r="G863">
            <v>6.08</v>
          </cell>
        </row>
        <row r="864">
          <cell r="A864" t="str">
            <v>14.40.100</v>
          </cell>
          <cell r="B864">
            <v>0</v>
          </cell>
          <cell r="C864" t="str">
            <v>Tela galvanizada para fixação de alvenaria com dimensão de 17x50cm</v>
          </cell>
          <cell r="D864" t="str">
            <v>un</v>
          </cell>
          <cell r="E864">
            <v>2.17</v>
          </cell>
          <cell r="F864">
            <v>4.47</v>
          </cell>
          <cell r="G864">
            <v>6.64</v>
          </cell>
        </row>
        <row r="865">
          <cell r="A865" t="str">
            <v>15</v>
          </cell>
          <cell r="B865" t="str">
            <v>ESTRUTURA EM MADEIRA, FERRO, ALUMÍNIO E CONCRETO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15.01</v>
          </cell>
          <cell r="B866" t="str">
            <v>Estrutura em madeira para cobertura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15.01.010</v>
          </cell>
          <cell r="B867">
            <v>0</v>
          </cell>
          <cell r="C867" t="str">
            <v>Estrutura de madeira tesourada para telha de barro - vãos até 7,00 m</v>
          </cell>
          <cell r="D867" t="str">
            <v>m²</v>
          </cell>
          <cell r="E867">
            <v>52.55</v>
          </cell>
          <cell r="F867">
            <v>39.659999999999997</v>
          </cell>
          <cell r="G867">
            <v>92.21</v>
          </cell>
        </row>
        <row r="868">
          <cell r="A868" t="str">
            <v>15.01.020</v>
          </cell>
          <cell r="B868">
            <v>0</v>
          </cell>
          <cell r="C868" t="str">
            <v>Estrutura de madeira tesourada para telha de barro - vãos de 7,01 a 10,00 m</v>
          </cell>
          <cell r="D868" t="str">
            <v>m²</v>
          </cell>
          <cell r="E868">
            <v>56.36</v>
          </cell>
          <cell r="F868">
            <v>41.24</v>
          </cell>
          <cell r="G868">
            <v>97.6</v>
          </cell>
        </row>
        <row r="869">
          <cell r="A869" t="str">
            <v>15.01.030</v>
          </cell>
          <cell r="B869">
            <v>0</v>
          </cell>
          <cell r="C869" t="str">
            <v>Estrutura de madeira tesourada para telha de barro - vãos de 10,01 a 13,00 m</v>
          </cell>
          <cell r="D869" t="str">
            <v>m²</v>
          </cell>
          <cell r="E869">
            <v>60.19</v>
          </cell>
          <cell r="F869">
            <v>42.82</v>
          </cell>
          <cell r="G869">
            <v>103.01</v>
          </cell>
        </row>
        <row r="870">
          <cell r="A870" t="str">
            <v>15.01.040</v>
          </cell>
          <cell r="B870">
            <v>0</v>
          </cell>
          <cell r="C870" t="str">
            <v>Estrutura de madeira tesourada para telha de barro - vãos de 13,01 a 18,00 m</v>
          </cell>
          <cell r="D870" t="str">
            <v>m²</v>
          </cell>
          <cell r="E870">
            <v>66.02</v>
          </cell>
          <cell r="F870">
            <v>46</v>
          </cell>
          <cell r="G870">
            <v>112.02</v>
          </cell>
        </row>
        <row r="871">
          <cell r="A871" t="str">
            <v>15.01.110</v>
          </cell>
          <cell r="B871">
            <v>0</v>
          </cell>
          <cell r="C871" t="str">
            <v>Estrutura de madeira tesourada para telha perfil ondulado - vãos até 7,00 m</v>
          </cell>
          <cell r="D871" t="str">
            <v>m²</v>
          </cell>
          <cell r="E871">
            <v>36.090000000000003</v>
          </cell>
          <cell r="F871">
            <v>30.14</v>
          </cell>
          <cell r="G871">
            <v>66.23</v>
          </cell>
        </row>
        <row r="872">
          <cell r="A872" t="str">
            <v>15.01.120</v>
          </cell>
          <cell r="B872">
            <v>0</v>
          </cell>
          <cell r="C872" t="str">
            <v>Estrutura de madeira tesourada para telha perfil ondulado - vãos 7,01 a 10,00 m</v>
          </cell>
          <cell r="D872" t="str">
            <v>m²</v>
          </cell>
          <cell r="E872">
            <v>39.909999999999997</v>
          </cell>
          <cell r="F872">
            <v>31.72</v>
          </cell>
          <cell r="G872">
            <v>71.63</v>
          </cell>
        </row>
        <row r="873">
          <cell r="A873" t="str">
            <v>15.01.130</v>
          </cell>
          <cell r="B873">
            <v>0</v>
          </cell>
          <cell r="C873" t="str">
            <v>Estrutura de madeira tesourada para telha perfil ondulado - vãos 10,01 a 13,00 m</v>
          </cell>
          <cell r="D873" t="str">
            <v>m²</v>
          </cell>
          <cell r="E873">
            <v>43.74</v>
          </cell>
          <cell r="F873">
            <v>33.299999999999997</v>
          </cell>
          <cell r="G873">
            <v>77.040000000000006</v>
          </cell>
        </row>
        <row r="874">
          <cell r="A874" t="str">
            <v>15.01.140</v>
          </cell>
          <cell r="B874">
            <v>0</v>
          </cell>
          <cell r="C874" t="str">
            <v>Estrutura de madeira tesourada para telha perfil ondulado - vãos 13,01 a 18,00 m</v>
          </cell>
          <cell r="D874" t="str">
            <v>m²</v>
          </cell>
          <cell r="E874">
            <v>47.75</v>
          </cell>
          <cell r="F874">
            <v>36.479999999999997</v>
          </cell>
          <cell r="G874">
            <v>84.23</v>
          </cell>
        </row>
        <row r="875">
          <cell r="A875" t="str">
            <v>15.01.210</v>
          </cell>
          <cell r="B875">
            <v>0</v>
          </cell>
          <cell r="C875" t="str">
            <v>Estrutura pontaletada para telhas de barro</v>
          </cell>
          <cell r="D875" t="str">
            <v>m²</v>
          </cell>
          <cell r="E875">
            <v>39.65</v>
          </cell>
          <cell r="F875">
            <v>38.06</v>
          </cell>
          <cell r="G875">
            <v>77.709999999999994</v>
          </cell>
        </row>
        <row r="876">
          <cell r="A876" t="str">
            <v>15.01.220</v>
          </cell>
          <cell r="B876">
            <v>0</v>
          </cell>
          <cell r="C876" t="str">
            <v>Estrutura pontaletada para telhas onduladas</v>
          </cell>
          <cell r="D876" t="str">
            <v>m²</v>
          </cell>
          <cell r="E876">
            <v>29.8</v>
          </cell>
          <cell r="F876">
            <v>28.55</v>
          </cell>
          <cell r="G876">
            <v>58.35</v>
          </cell>
        </row>
        <row r="877">
          <cell r="A877" t="str">
            <v>15.01.310</v>
          </cell>
          <cell r="B877">
            <v>0</v>
          </cell>
          <cell r="C877" t="str">
            <v>Estrutura em terças para telhas de barro</v>
          </cell>
          <cell r="D877" t="str">
            <v>m²</v>
          </cell>
          <cell r="E877">
            <v>36.67</v>
          </cell>
          <cell r="F877">
            <v>20.62</v>
          </cell>
          <cell r="G877">
            <v>57.29</v>
          </cell>
        </row>
        <row r="878">
          <cell r="A878" t="str">
            <v>15.01.320</v>
          </cell>
          <cell r="B878">
            <v>0</v>
          </cell>
          <cell r="C878" t="str">
            <v>Estrutura em terças para telhas perfil e material qualquer, exceto barro</v>
          </cell>
          <cell r="D878" t="str">
            <v>m²</v>
          </cell>
          <cell r="E878">
            <v>11.21</v>
          </cell>
          <cell r="F878">
            <v>4.04</v>
          </cell>
          <cell r="G878">
            <v>15.25</v>
          </cell>
        </row>
        <row r="879">
          <cell r="A879" t="str">
            <v>15.01.330</v>
          </cell>
          <cell r="B879">
            <v>0</v>
          </cell>
          <cell r="C879" t="str">
            <v>Estrutura em terças para telhas perfil trapezoidal</v>
          </cell>
          <cell r="D879" t="str">
            <v>m²</v>
          </cell>
          <cell r="E879">
            <v>7.04</v>
          </cell>
          <cell r="F879">
            <v>4.04</v>
          </cell>
          <cell r="G879">
            <v>11.08</v>
          </cell>
        </row>
        <row r="880">
          <cell r="A880" t="str">
            <v>15.03</v>
          </cell>
          <cell r="B880" t="str">
            <v>Estrutura em aço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>15.03.030</v>
          </cell>
          <cell r="B881">
            <v>0</v>
          </cell>
          <cell r="C881" t="str">
            <v>Fornecimento e montagem de estrutura em aço ASTM-A36, sem pintura</v>
          </cell>
          <cell r="D881" t="str">
            <v>kg</v>
          </cell>
          <cell r="E881">
            <v>12.97</v>
          </cell>
          <cell r="F881">
            <v>0</v>
          </cell>
          <cell r="G881">
            <v>12.97</v>
          </cell>
        </row>
        <row r="882">
          <cell r="A882" t="str">
            <v>15.03.090</v>
          </cell>
          <cell r="B882">
            <v>0</v>
          </cell>
          <cell r="C882" t="str">
            <v>Montagem de estrutura metálica em aço, sem pintura</v>
          </cell>
          <cell r="D882" t="str">
            <v>kg</v>
          </cell>
          <cell r="E882">
            <v>0</v>
          </cell>
          <cell r="F882">
            <v>4.17</v>
          </cell>
          <cell r="G882">
            <v>4.17</v>
          </cell>
        </row>
        <row r="883">
          <cell r="A883" t="str">
            <v>15.03.110</v>
          </cell>
          <cell r="B883">
            <v>0</v>
          </cell>
          <cell r="C883" t="str">
            <v>Fornecimento e montagem de estrutura em aço patinável, sem pintura</v>
          </cell>
          <cell r="D883" t="str">
            <v>kg</v>
          </cell>
          <cell r="E883">
            <v>16.920000000000002</v>
          </cell>
          <cell r="F883">
            <v>0</v>
          </cell>
          <cell r="G883">
            <v>16.920000000000002</v>
          </cell>
        </row>
        <row r="884">
          <cell r="A884" t="str">
            <v>15.03.131</v>
          </cell>
          <cell r="B884">
            <v>0</v>
          </cell>
          <cell r="C884" t="str">
            <v>Fornecimento e montagem de estrutura em aço ASTM-A572 Grau 50, sem pintura</v>
          </cell>
          <cell r="D884" t="str">
            <v>kg</v>
          </cell>
          <cell r="E884">
            <v>21.36</v>
          </cell>
          <cell r="F884">
            <v>0</v>
          </cell>
          <cell r="G884">
            <v>21.36</v>
          </cell>
        </row>
        <row r="885">
          <cell r="A885" t="str">
            <v>15.03.140</v>
          </cell>
          <cell r="B885">
            <v>0</v>
          </cell>
          <cell r="C885" t="str">
            <v>Fornecimento e montagem de estrutura tubular em aço ASTM-A572 Grau 50, sem pintura</v>
          </cell>
          <cell r="D885" t="str">
            <v>kg</v>
          </cell>
          <cell r="E885">
            <v>17.95</v>
          </cell>
          <cell r="F885">
            <v>0</v>
          </cell>
          <cell r="G885">
            <v>17.95</v>
          </cell>
        </row>
        <row r="886">
          <cell r="A886" t="str">
            <v>15.05</v>
          </cell>
          <cell r="B886" t="str">
            <v>Estrutura pré-fabricada de concreto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A887" t="str">
            <v>15.05.290</v>
          </cell>
          <cell r="B887">
            <v>0</v>
          </cell>
          <cell r="C887" t="str">
            <v>Placas, vigas e pilares em concreto armado pré-moldado - fck= 40 MPa</v>
          </cell>
          <cell r="D887" t="str">
            <v>m³</v>
          </cell>
          <cell r="E887">
            <v>1512.28</v>
          </cell>
          <cell r="F887">
            <v>540.96</v>
          </cell>
          <cell r="G887">
            <v>2053.2399999999998</v>
          </cell>
        </row>
        <row r="888">
          <cell r="A888" t="str">
            <v>15.05.300</v>
          </cell>
          <cell r="B888">
            <v>0</v>
          </cell>
          <cell r="C888" t="str">
            <v>Mobiliário em concreto armado, pré-moldado - fck= 40 MPa</v>
          </cell>
          <cell r="D888" t="str">
            <v>m³</v>
          </cell>
          <cell r="E888">
            <v>1496.97</v>
          </cell>
          <cell r="F888">
            <v>605.66999999999996</v>
          </cell>
          <cell r="G888">
            <v>2102.64</v>
          </cell>
        </row>
        <row r="889">
          <cell r="A889" t="str">
            <v>15.05.520</v>
          </cell>
          <cell r="B889">
            <v>0</v>
          </cell>
          <cell r="C889" t="str">
            <v>Placas, vigas e pilares em concreto armado, pré-moldado - fck= 35 MPa</v>
          </cell>
          <cell r="D889" t="str">
            <v>m³</v>
          </cell>
          <cell r="E889">
            <v>1348.3</v>
          </cell>
          <cell r="F889">
            <v>510.53</v>
          </cell>
          <cell r="G889">
            <v>1858.83</v>
          </cell>
        </row>
        <row r="890">
          <cell r="A890" t="str">
            <v>15.05.530</v>
          </cell>
          <cell r="B890">
            <v>0</v>
          </cell>
          <cell r="C890" t="str">
            <v>Placas, vigas e pilares em concreto armado, pré-moldado - fck= 25 MPa</v>
          </cell>
          <cell r="D890" t="str">
            <v>m³</v>
          </cell>
          <cell r="E890">
            <v>1193.78</v>
          </cell>
          <cell r="F890">
            <v>504.48</v>
          </cell>
          <cell r="G890">
            <v>1698.26</v>
          </cell>
        </row>
        <row r="891">
          <cell r="A891" t="str">
            <v>15.05.540</v>
          </cell>
          <cell r="B891">
            <v>0</v>
          </cell>
          <cell r="C891" t="str">
            <v>Mobiliário em concreto armado, pré-moldado - fck= 25 MPa</v>
          </cell>
          <cell r="D891" t="str">
            <v>m³</v>
          </cell>
          <cell r="E891">
            <v>1316.55</v>
          </cell>
          <cell r="F891">
            <v>546.83000000000004</v>
          </cell>
          <cell r="G891">
            <v>1863.38</v>
          </cell>
        </row>
        <row r="892">
          <cell r="A892" t="str">
            <v>15.20</v>
          </cell>
          <cell r="B892" t="str">
            <v>Reparos, conservações e complementos - GRUPO 15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15.20.020</v>
          </cell>
          <cell r="B893">
            <v>0</v>
          </cell>
          <cell r="C893" t="str">
            <v>Fornecimento de peças diversas para estrutura em madeira</v>
          </cell>
          <cell r="D893" t="str">
            <v>m³</v>
          </cell>
          <cell r="E893">
            <v>1833.47</v>
          </cell>
          <cell r="F893">
            <v>951.6</v>
          </cell>
          <cell r="G893">
            <v>2785.07</v>
          </cell>
        </row>
        <row r="894">
          <cell r="A894" t="str">
            <v>15.20.040</v>
          </cell>
          <cell r="B894">
            <v>0</v>
          </cell>
          <cell r="C894" t="str">
            <v>Recolocação de peças lineares em madeira com seção até 60 cm²</v>
          </cell>
          <cell r="D894" t="str">
            <v>m</v>
          </cell>
          <cell r="E894">
            <v>7.0000000000000007E-2</v>
          </cell>
          <cell r="F894">
            <v>4.43</v>
          </cell>
          <cell r="G894">
            <v>4.5</v>
          </cell>
        </row>
        <row r="895">
          <cell r="A895" t="str">
            <v>15.20.060</v>
          </cell>
          <cell r="B895">
            <v>0</v>
          </cell>
          <cell r="C895" t="str">
            <v>Recolocação de peças lineares em madeira com seção superior a 60 cm²</v>
          </cell>
          <cell r="D895" t="str">
            <v>m</v>
          </cell>
          <cell r="E895">
            <v>0.16</v>
          </cell>
          <cell r="F895">
            <v>11.73</v>
          </cell>
          <cell r="G895">
            <v>11.89</v>
          </cell>
        </row>
        <row r="896">
          <cell r="A896" t="str">
            <v>16</v>
          </cell>
          <cell r="B896" t="str">
            <v>TELHAMENTO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16.02</v>
          </cell>
          <cell r="B897" t="str">
            <v>Telhamento em barro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 t="str">
            <v>16.02.010</v>
          </cell>
          <cell r="B898">
            <v>0</v>
          </cell>
          <cell r="C898" t="str">
            <v>Telha de barro tipo italiana</v>
          </cell>
          <cell r="D898" t="str">
            <v>m²</v>
          </cell>
          <cell r="E898">
            <v>20.48</v>
          </cell>
          <cell r="F898">
            <v>23.01</v>
          </cell>
          <cell r="G898">
            <v>43.49</v>
          </cell>
        </row>
        <row r="899">
          <cell r="A899" t="str">
            <v>16.02.020</v>
          </cell>
          <cell r="B899">
            <v>0</v>
          </cell>
          <cell r="C899" t="str">
            <v>Telha de barro tipo francesa</v>
          </cell>
          <cell r="D899" t="str">
            <v>m²</v>
          </cell>
          <cell r="E899">
            <v>31.36</v>
          </cell>
          <cell r="F899">
            <v>23.01</v>
          </cell>
          <cell r="G899">
            <v>54.37</v>
          </cell>
        </row>
        <row r="900">
          <cell r="A900" t="str">
            <v>16.02.030</v>
          </cell>
          <cell r="B900">
            <v>0</v>
          </cell>
          <cell r="C900" t="str">
            <v>Telha de barro tipo romana</v>
          </cell>
          <cell r="D900" t="str">
            <v>m²</v>
          </cell>
          <cell r="E900">
            <v>18.88</v>
          </cell>
          <cell r="F900">
            <v>23.01</v>
          </cell>
          <cell r="G900">
            <v>41.89</v>
          </cell>
        </row>
        <row r="901">
          <cell r="A901" t="str">
            <v>16.02.045</v>
          </cell>
          <cell r="B901">
            <v>0</v>
          </cell>
          <cell r="C901" t="str">
            <v>Telhas de barro colonial/paulista</v>
          </cell>
          <cell r="D901" t="str">
            <v>m²</v>
          </cell>
          <cell r="E901">
            <v>44.28</v>
          </cell>
          <cell r="F901">
            <v>34.520000000000003</v>
          </cell>
          <cell r="G901">
            <v>78.8</v>
          </cell>
        </row>
        <row r="902">
          <cell r="A902" t="str">
            <v>16.02.060</v>
          </cell>
          <cell r="B902">
            <v>0</v>
          </cell>
          <cell r="C902" t="str">
            <v>Telha de barro tipo plan</v>
          </cell>
          <cell r="D902" t="str">
            <v>m²</v>
          </cell>
          <cell r="E902">
            <v>47.52</v>
          </cell>
          <cell r="F902">
            <v>34.520000000000003</v>
          </cell>
          <cell r="G902">
            <v>82.04</v>
          </cell>
        </row>
        <row r="903">
          <cell r="A903" t="str">
            <v>16.02.120</v>
          </cell>
          <cell r="B903">
            <v>0</v>
          </cell>
          <cell r="C903" t="str">
            <v>Emboçamento de beiral em telhas de barro</v>
          </cell>
          <cell r="D903" t="str">
            <v>m</v>
          </cell>
          <cell r="E903">
            <v>0.51</v>
          </cell>
          <cell r="F903">
            <v>10.45</v>
          </cell>
          <cell r="G903">
            <v>10.96</v>
          </cell>
        </row>
        <row r="904">
          <cell r="A904" t="str">
            <v>16.02.230</v>
          </cell>
          <cell r="B904">
            <v>0</v>
          </cell>
          <cell r="C904" t="str">
            <v>Cumeeira de barro emboçado tipos: plan, romana, italiana, francesa e paulistinha</v>
          </cell>
          <cell r="D904" t="str">
            <v>m</v>
          </cell>
          <cell r="E904">
            <v>7.44</v>
          </cell>
          <cell r="F904">
            <v>12.69</v>
          </cell>
          <cell r="G904">
            <v>20.13</v>
          </cell>
        </row>
        <row r="905">
          <cell r="A905" t="str">
            <v>16.02.270</v>
          </cell>
          <cell r="B905">
            <v>0</v>
          </cell>
          <cell r="C905" t="str">
            <v>Espigão de barro emboçado</v>
          </cell>
          <cell r="D905" t="str">
            <v>m</v>
          </cell>
          <cell r="E905">
            <v>11.4</v>
          </cell>
          <cell r="F905">
            <v>12.69</v>
          </cell>
          <cell r="G905">
            <v>24.09</v>
          </cell>
        </row>
        <row r="906">
          <cell r="A906" t="str">
            <v>16.03</v>
          </cell>
          <cell r="B906" t="str">
            <v>Telhamento em cimento reforçado com fio sintético (CRFS)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16.03.010</v>
          </cell>
          <cell r="B907">
            <v>0</v>
          </cell>
          <cell r="C907" t="str">
            <v>Telhamento em cimento reforçado com fio sintético CRFS - perfil ondulado de 6 mm</v>
          </cell>
          <cell r="D907" t="str">
            <v>m²</v>
          </cell>
          <cell r="E907">
            <v>23.09</v>
          </cell>
          <cell r="F907">
            <v>12.69</v>
          </cell>
          <cell r="G907">
            <v>35.78</v>
          </cell>
        </row>
        <row r="908">
          <cell r="A908" t="str">
            <v>16.03.020</v>
          </cell>
          <cell r="B908">
            <v>0</v>
          </cell>
          <cell r="C908" t="str">
            <v>Telhamento em cimento reforçado com fio sintético CRFS - perfil ondulado de 8 mm</v>
          </cell>
          <cell r="D908" t="str">
            <v>m²</v>
          </cell>
          <cell r="E908">
            <v>30.85</v>
          </cell>
          <cell r="F908">
            <v>12.69</v>
          </cell>
          <cell r="G908">
            <v>43.54</v>
          </cell>
        </row>
        <row r="909">
          <cell r="A909" t="str">
            <v>16.03.030</v>
          </cell>
          <cell r="B909">
            <v>0</v>
          </cell>
          <cell r="C909" t="str">
            <v>Telhamento em cimento reforçado com fio sintético CRFS - perfil trapezoidal de 44 cm</v>
          </cell>
          <cell r="D909" t="str">
            <v>m²</v>
          </cell>
          <cell r="E909">
            <v>68.42</v>
          </cell>
          <cell r="F909">
            <v>12.69</v>
          </cell>
          <cell r="G909">
            <v>81.11</v>
          </cell>
        </row>
        <row r="910">
          <cell r="A910" t="str">
            <v>16.03.040</v>
          </cell>
          <cell r="B910">
            <v>0</v>
          </cell>
          <cell r="C910" t="str">
            <v>Telhamento em cimento reforçado com fio sintético CRFS - perfil modulado</v>
          </cell>
          <cell r="D910" t="str">
            <v>m²</v>
          </cell>
          <cell r="E910">
            <v>70.23</v>
          </cell>
          <cell r="F910">
            <v>12.69</v>
          </cell>
          <cell r="G910">
            <v>82.92</v>
          </cell>
        </row>
        <row r="911">
          <cell r="A911" t="str">
            <v>16.03.300</v>
          </cell>
          <cell r="B911">
            <v>0</v>
          </cell>
          <cell r="C911" t="str">
            <v>Cumeeira normal em cimento reforçado com fio sintético CRFS - perfil ondulado</v>
          </cell>
          <cell r="D911" t="str">
            <v>m</v>
          </cell>
          <cell r="E911">
            <v>38.950000000000003</v>
          </cell>
          <cell r="F911">
            <v>6.34</v>
          </cell>
          <cell r="G911">
            <v>45.29</v>
          </cell>
        </row>
        <row r="912">
          <cell r="A912" t="str">
            <v>16.03.310</v>
          </cell>
          <cell r="B912">
            <v>0</v>
          </cell>
          <cell r="C912" t="str">
            <v>Cumeeira universal em cimento reforçado com fio sintético CRFS - perfil ondulado</v>
          </cell>
          <cell r="D912" t="str">
            <v>m</v>
          </cell>
          <cell r="E912">
            <v>33.42</v>
          </cell>
          <cell r="F912">
            <v>6.34</v>
          </cell>
          <cell r="G912">
            <v>39.76</v>
          </cell>
        </row>
        <row r="913">
          <cell r="A913" t="str">
            <v>16.03.320</v>
          </cell>
          <cell r="B913">
            <v>0</v>
          </cell>
          <cell r="C913" t="str">
            <v>Cumeeira normal em cimento reforçado com fio sintético CRFS - perfil trapezoidal 44 cm</v>
          </cell>
          <cell r="D913" t="str">
            <v>m</v>
          </cell>
          <cell r="E913">
            <v>49.96</v>
          </cell>
          <cell r="F913">
            <v>6.34</v>
          </cell>
          <cell r="G913">
            <v>56.3</v>
          </cell>
        </row>
        <row r="914">
          <cell r="A914" t="str">
            <v>16.03.330</v>
          </cell>
          <cell r="B914">
            <v>0</v>
          </cell>
          <cell r="C914" t="str">
            <v>Cumeeira normal em cimento reforçado com fio sintético CRFS - perfil modulado</v>
          </cell>
          <cell r="D914" t="str">
            <v>m</v>
          </cell>
          <cell r="E914">
            <v>73.19</v>
          </cell>
          <cell r="F914">
            <v>6.34</v>
          </cell>
          <cell r="G914">
            <v>79.53</v>
          </cell>
        </row>
        <row r="915">
          <cell r="A915" t="str">
            <v>16.03.360</v>
          </cell>
          <cell r="B915">
            <v>0</v>
          </cell>
          <cell r="C915" t="str">
            <v>Espigão em cimento reforçado com fio sintético CRFS - perfil ondulado</v>
          </cell>
          <cell r="D915" t="str">
            <v>m</v>
          </cell>
          <cell r="E915">
            <v>24.94</v>
          </cell>
          <cell r="F915">
            <v>6.34</v>
          </cell>
          <cell r="G915">
            <v>31.28</v>
          </cell>
        </row>
        <row r="916">
          <cell r="A916" t="str">
            <v>16.03.370</v>
          </cell>
          <cell r="B916">
            <v>0</v>
          </cell>
          <cell r="C916" t="str">
            <v>Espigão em cimento reforçado com fio sintético CRFS - perfil modulado</v>
          </cell>
          <cell r="D916" t="str">
            <v>m</v>
          </cell>
          <cell r="E916">
            <v>36.520000000000003</v>
          </cell>
          <cell r="F916">
            <v>6.34</v>
          </cell>
          <cell r="G916">
            <v>42.86</v>
          </cell>
        </row>
        <row r="917">
          <cell r="A917" t="str">
            <v>16.03.400</v>
          </cell>
          <cell r="B917">
            <v>0</v>
          </cell>
          <cell r="C917" t="str">
            <v>Rufo em cimento reforçado com fio sintético CRFS - perfil ondulado</v>
          </cell>
          <cell r="D917" t="str">
            <v>m</v>
          </cell>
          <cell r="E917">
            <v>28.15</v>
          </cell>
          <cell r="F917">
            <v>6.34</v>
          </cell>
          <cell r="G917">
            <v>34.49</v>
          </cell>
        </row>
        <row r="918">
          <cell r="A918" t="str">
            <v>16.10</v>
          </cell>
          <cell r="B918" t="str">
            <v>Telhamento em madeira, ou fibra vegetal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16.10.020</v>
          </cell>
          <cell r="B919">
            <v>0</v>
          </cell>
          <cell r="C919" t="str">
            <v>Telha em fibra vegetal, perfil ondulado com espessura de 3 mm</v>
          </cell>
          <cell r="D919" t="str">
            <v>m²</v>
          </cell>
          <cell r="E919">
            <v>40.200000000000003</v>
          </cell>
          <cell r="F919">
            <v>20.62</v>
          </cell>
          <cell r="G919">
            <v>60.82</v>
          </cell>
        </row>
        <row r="920">
          <cell r="A920" t="str">
            <v>16.10.100</v>
          </cell>
          <cell r="B920">
            <v>0</v>
          </cell>
          <cell r="C920" t="str">
            <v>Cumeeira em fibra vegetal, lisa com espessura de 3 mm</v>
          </cell>
          <cell r="D920" t="str">
            <v>m</v>
          </cell>
          <cell r="E920">
            <v>68.38</v>
          </cell>
          <cell r="F920">
            <v>6.97</v>
          </cell>
          <cell r="G920">
            <v>75.349999999999994</v>
          </cell>
        </row>
        <row r="921">
          <cell r="A921" t="str">
            <v>16.12</v>
          </cell>
          <cell r="B921" t="str">
            <v>Telhamento metálico comum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A922" t="str">
            <v>16.12.020</v>
          </cell>
          <cell r="B922">
            <v>0</v>
          </cell>
          <cell r="C922" t="str">
            <v>Telhamento em chapa de aço pré-pintada com epóxi e poliéster, perfil ondulado, com espessura de 0,50 mm</v>
          </cell>
          <cell r="D922" t="str">
            <v>m²</v>
          </cell>
          <cell r="E922">
            <v>52.71</v>
          </cell>
          <cell r="F922">
            <v>12.69</v>
          </cell>
          <cell r="G922">
            <v>65.400000000000006</v>
          </cell>
        </row>
        <row r="923">
          <cell r="A923" t="str">
            <v>16.12.040</v>
          </cell>
          <cell r="B923">
            <v>0</v>
          </cell>
          <cell r="C923" t="str">
            <v>Telhamento em chapa de aço pré-pintada com epóxi e poliéster, perfil ondulado calandrado, com espessura de 0,80 mm</v>
          </cell>
          <cell r="D923" t="str">
            <v>m²</v>
          </cell>
          <cell r="E923">
            <v>94.26</v>
          </cell>
          <cell r="F923">
            <v>12.69</v>
          </cell>
          <cell r="G923">
            <v>106.95</v>
          </cell>
        </row>
        <row r="924">
          <cell r="A924" t="str">
            <v>16.12.050</v>
          </cell>
          <cell r="B924">
            <v>0</v>
          </cell>
          <cell r="C924" t="str">
            <v>Telhamento em chapa de aço pré-pintada com epóxi e poliéster, perfil trapezoidal, com espessura de 0,80 mm e altura de 100 mm</v>
          </cell>
          <cell r="D924" t="str">
            <v>m²</v>
          </cell>
          <cell r="E924">
            <v>71.41</v>
          </cell>
          <cell r="F924">
            <v>12.69</v>
          </cell>
          <cell r="G924">
            <v>84.1</v>
          </cell>
        </row>
        <row r="925">
          <cell r="A925" t="str">
            <v>16.12.060</v>
          </cell>
          <cell r="B925">
            <v>0</v>
          </cell>
          <cell r="C925" t="str">
            <v>Telhamento em chapa de aço pré-pintada com epóxi e poliéster, perfil trapezoidal, com espessura de 0,50 mm e altura 40 mm</v>
          </cell>
          <cell r="D925" t="str">
            <v>m²</v>
          </cell>
          <cell r="E925">
            <v>56.45</v>
          </cell>
          <cell r="F925">
            <v>12.69</v>
          </cell>
          <cell r="G925">
            <v>69.14</v>
          </cell>
        </row>
        <row r="926">
          <cell r="A926" t="str">
            <v>16.12.200</v>
          </cell>
          <cell r="B926">
            <v>0</v>
          </cell>
          <cell r="C926" t="str">
            <v>Cumeeira em chapa de aço pré-pintada com epóxi e poliéster, perfil trapezoidal, com espessura de 0,50 mm</v>
          </cell>
          <cell r="D926" t="str">
            <v>m</v>
          </cell>
          <cell r="E926">
            <v>39.380000000000003</v>
          </cell>
          <cell r="F926">
            <v>6.34</v>
          </cell>
          <cell r="G926">
            <v>45.72</v>
          </cell>
        </row>
        <row r="927">
          <cell r="A927" t="str">
            <v>16.12.220</v>
          </cell>
          <cell r="B927">
            <v>0</v>
          </cell>
          <cell r="C927" t="str">
            <v>Cumeeira em chapa de aço pré-pintada com epóxi e poliéster, perfil ondulado, com espessura de 0,50 mm</v>
          </cell>
          <cell r="D927" t="str">
            <v>m</v>
          </cell>
          <cell r="E927">
            <v>41.82</v>
          </cell>
          <cell r="F927">
            <v>6.34</v>
          </cell>
          <cell r="G927">
            <v>48.16</v>
          </cell>
        </row>
        <row r="928">
          <cell r="A928" t="str">
            <v>16.13</v>
          </cell>
          <cell r="B928" t="str">
            <v>Telhamento metálico especial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16.13.060</v>
          </cell>
          <cell r="B929">
            <v>0</v>
          </cell>
          <cell r="C929" t="str">
            <v>Telhamento em chapa de aço pré-pintada com epóxi e poliéster, tipo sanduiche, espessura de 0,50 mm, com lã de rocha</v>
          </cell>
          <cell r="D929" t="str">
            <v>m²</v>
          </cell>
          <cell r="E929">
            <v>97.36</v>
          </cell>
          <cell r="F929">
            <v>31.9</v>
          </cell>
          <cell r="G929">
            <v>129.26</v>
          </cell>
        </row>
        <row r="930">
          <cell r="A930" t="str">
            <v>16.13.070</v>
          </cell>
          <cell r="B930">
            <v>0</v>
          </cell>
          <cell r="C930" t="str">
            <v>Telhamento em chapa de aço pré-pintada com epóxi e poliéster, tipo sanduiche, espessura de 0,50 mm, com poliuretano</v>
          </cell>
          <cell r="D930" t="str">
            <v>m²</v>
          </cell>
          <cell r="E930">
            <v>110.11</v>
          </cell>
          <cell r="F930">
            <v>13.81</v>
          </cell>
          <cell r="G930">
            <v>123.92</v>
          </cell>
        </row>
        <row r="931">
          <cell r="A931" t="str">
            <v>16.13.130</v>
          </cell>
          <cell r="B931">
            <v>0</v>
          </cell>
          <cell r="C931" t="str">
            <v>Telhamento em chapa de aço com pintura poliéster, tipo sanduíche, espessura de 0,50 mm, com poliestireno expandido</v>
          </cell>
          <cell r="D931" t="str">
            <v>m²</v>
          </cell>
          <cell r="E931">
            <v>83.65</v>
          </cell>
          <cell r="F931">
            <v>13.81</v>
          </cell>
          <cell r="G931">
            <v>97.46</v>
          </cell>
        </row>
        <row r="932">
          <cell r="A932" t="str">
            <v>16.13.140</v>
          </cell>
          <cell r="B932">
            <v>0</v>
          </cell>
          <cell r="C932" t="str">
            <v>Telhamento em chapa de aço galvanizado autoportante, perfil trapezoidal, com espessura de 0,80 mm e altura de 120 mm</v>
          </cell>
          <cell r="D932" t="str">
            <v>m²</v>
          </cell>
          <cell r="E932">
            <v>54.28</v>
          </cell>
          <cell r="F932">
            <v>12.69</v>
          </cell>
          <cell r="G932">
            <v>66.97</v>
          </cell>
        </row>
        <row r="933">
          <cell r="A933" t="str">
            <v>16.16</v>
          </cell>
          <cell r="B933" t="str">
            <v>Telhamento em material sintético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16.16.040</v>
          </cell>
          <cell r="B934">
            <v>0</v>
          </cell>
          <cell r="C934" t="str">
            <v>Telha ondulada translúcida em polipropileno</v>
          </cell>
          <cell r="D934" t="str">
            <v>m²</v>
          </cell>
          <cell r="E934">
            <v>39.65</v>
          </cell>
          <cell r="F934">
            <v>12.69</v>
          </cell>
          <cell r="G934">
            <v>52.34</v>
          </cell>
        </row>
        <row r="935">
          <cell r="A935" t="str">
            <v>16.16.160</v>
          </cell>
          <cell r="B935">
            <v>0</v>
          </cell>
          <cell r="C935" t="str">
            <v>Telha em poliéster reforçado com fibras de vidro, perfil trapezoidal 49</v>
          </cell>
          <cell r="D935" t="str">
            <v>m²</v>
          </cell>
          <cell r="E935">
            <v>72.790000000000006</v>
          </cell>
          <cell r="F935">
            <v>12.69</v>
          </cell>
          <cell r="G935">
            <v>85.48</v>
          </cell>
        </row>
        <row r="936">
          <cell r="A936" t="str">
            <v>16.16.180</v>
          </cell>
          <cell r="B936">
            <v>0</v>
          </cell>
          <cell r="C936" t="str">
            <v>Telha em poliéster reforçado com fibras de vidro, perfil trapezoidal 90</v>
          </cell>
          <cell r="D936" t="str">
            <v>m²</v>
          </cell>
          <cell r="E936">
            <v>94.96</v>
          </cell>
          <cell r="F936">
            <v>12.69</v>
          </cell>
          <cell r="G936">
            <v>107.65</v>
          </cell>
        </row>
        <row r="937">
          <cell r="A937" t="str">
            <v>16.16.400</v>
          </cell>
          <cell r="B937">
            <v>0</v>
          </cell>
          <cell r="C937" t="str">
            <v>Cumeeira para telha de poliéster perfil trapezoidal 49</v>
          </cell>
          <cell r="D937" t="str">
            <v>m</v>
          </cell>
          <cell r="E937">
            <v>109.9</v>
          </cell>
          <cell r="F937">
            <v>6.34</v>
          </cell>
          <cell r="G937">
            <v>116.24</v>
          </cell>
        </row>
        <row r="938">
          <cell r="A938" t="str">
            <v>16.16.420</v>
          </cell>
          <cell r="B938">
            <v>0</v>
          </cell>
          <cell r="C938" t="str">
            <v>Cumeeira para telha de poliéster perfil trapezoidal 90</v>
          </cell>
          <cell r="D938" t="str">
            <v>m</v>
          </cell>
          <cell r="E938">
            <v>231.64</v>
          </cell>
          <cell r="F938">
            <v>6.34</v>
          </cell>
          <cell r="G938">
            <v>237.98</v>
          </cell>
        </row>
        <row r="939">
          <cell r="A939" t="str">
            <v>16.20</v>
          </cell>
          <cell r="B939" t="str">
            <v>Telhamento em vidro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16.20.020</v>
          </cell>
          <cell r="B940">
            <v>0</v>
          </cell>
          <cell r="C940" t="str">
            <v>Telhas de vidro para iluminação tipo francesa</v>
          </cell>
          <cell r="D940" t="str">
            <v>un</v>
          </cell>
          <cell r="E940">
            <v>40.98</v>
          </cell>
          <cell r="F940">
            <v>3.17</v>
          </cell>
          <cell r="G940">
            <v>44.15</v>
          </cell>
        </row>
        <row r="941">
          <cell r="A941" t="str">
            <v>16.20.030</v>
          </cell>
          <cell r="B941">
            <v>0</v>
          </cell>
          <cell r="C941" t="str">
            <v>Telhas de vidro para iluminação tipo italiana</v>
          </cell>
          <cell r="D941" t="str">
            <v>un</v>
          </cell>
          <cell r="E941">
            <v>45.69</v>
          </cell>
          <cell r="F941">
            <v>3.17</v>
          </cell>
          <cell r="G941">
            <v>48.86</v>
          </cell>
        </row>
        <row r="942">
          <cell r="A942" t="str">
            <v>16.20.040</v>
          </cell>
          <cell r="B942">
            <v>0</v>
          </cell>
          <cell r="C942" t="str">
            <v>Telhas de vidro para iluminação tipo colonial/paulistinha</v>
          </cell>
          <cell r="D942" t="str">
            <v>un</v>
          </cell>
          <cell r="E942">
            <v>40.619999999999997</v>
          </cell>
          <cell r="F942">
            <v>3.17</v>
          </cell>
          <cell r="G942">
            <v>43.79</v>
          </cell>
        </row>
        <row r="943">
          <cell r="A943" t="str">
            <v>16.30</v>
          </cell>
          <cell r="B943" t="str">
            <v>Domos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A944" t="str">
            <v>16.30.020</v>
          </cell>
          <cell r="B944">
            <v>0</v>
          </cell>
          <cell r="C944" t="str">
            <v>Domo de acrílico fixado em perfis de alumínio</v>
          </cell>
          <cell r="D944" t="str">
            <v>m²</v>
          </cell>
          <cell r="E944">
            <v>570.66</v>
          </cell>
          <cell r="F944">
            <v>0</v>
          </cell>
          <cell r="G944">
            <v>570.66</v>
          </cell>
        </row>
        <row r="945">
          <cell r="A945" t="str">
            <v>16.32</v>
          </cell>
          <cell r="B945" t="str">
            <v>Painel, chapas e fechamento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A946" t="str">
            <v>16.32.070</v>
          </cell>
          <cell r="B946">
            <v>0</v>
          </cell>
          <cell r="C946" t="str">
            <v>Cobertura curva em chapa de policarbonato alveolar bronze de 6 mm</v>
          </cell>
          <cell r="D946" t="str">
            <v>m²</v>
          </cell>
          <cell r="E946">
            <v>80.92</v>
          </cell>
          <cell r="F946">
            <v>65.94</v>
          </cell>
          <cell r="G946">
            <v>146.86000000000001</v>
          </cell>
        </row>
        <row r="947">
          <cell r="A947" t="str">
            <v>16.32.120</v>
          </cell>
          <cell r="B947">
            <v>0</v>
          </cell>
          <cell r="C947" t="str">
            <v>Cobertura plana em policarbonato alveolar 10 mm</v>
          </cell>
          <cell r="D947" t="str">
            <v>m²</v>
          </cell>
          <cell r="E947">
            <v>118.95</v>
          </cell>
          <cell r="F947">
            <v>59.35</v>
          </cell>
          <cell r="G947">
            <v>178.3</v>
          </cell>
        </row>
        <row r="948">
          <cell r="A948" t="str">
            <v>16.32.130</v>
          </cell>
          <cell r="B948">
            <v>0</v>
          </cell>
          <cell r="C948" t="str">
            <v>Cobertura curva em policarbonato alveolar bronze 10 mm</v>
          </cell>
          <cell r="D948" t="str">
            <v>m²</v>
          </cell>
          <cell r="E948">
            <v>121.39</v>
          </cell>
          <cell r="F948">
            <v>65.94</v>
          </cell>
          <cell r="G948">
            <v>187.33</v>
          </cell>
        </row>
        <row r="949">
          <cell r="A949" t="str">
            <v>16.33</v>
          </cell>
          <cell r="B949" t="str">
            <v>Calhas e rufos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16.33.020</v>
          </cell>
          <cell r="B950">
            <v>0</v>
          </cell>
          <cell r="C950" t="str">
            <v>Calha, rufo, afins em chapa galvanizada nº 24 - corte 0,33 m</v>
          </cell>
          <cell r="D950" t="str">
            <v>m</v>
          </cell>
          <cell r="E950">
            <v>26.54</v>
          </cell>
          <cell r="F950">
            <v>39.94</v>
          </cell>
          <cell r="G950">
            <v>66.48</v>
          </cell>
        </row>
        <row r="951">
          <cell r="A951" t="str">
            <v>16.33.040</v>
          </cell>
          <cell r="B951">
            <v>0</v>
          </cell>
          <cell r="C951" t="str">
            <v>Calha, rufo, afins em chapa galvanizada nº 24 - corte 0,50 m</v>
          </cell>
          <cell r="D951" t="str">
            <v>m</v>
          </cell>
          <cell r="E951">
            <v>38.06</v>
          </cell>
          <cell r="F951">
            <v>50.83</v>
          </cell>
          <cell r="G951">
            <v>88.89</v>
          </cell>
        </row>
        <row r="952">
          <cell r="A952" t="str">
            <v>16.33.060</v>
          </cell>
          <cell r="B952">
            <v>0</v>
          </cell>
          <cell r="C952" t="str">
            <v>Calha, rufo, afins em chapa galvanizada nº 24 - corte 1,00 m</v>
          </cell>
          <cell r="D952" t="str">
            <v>m</v>
          </cell>
          <cell r="E952">
            <v>82.6</v>
          </cell>
          <cell r="F952">
            <v>61.73</v>
          </cell>
          <cell r="G952">
            <v>144.33000000000001</v>
          </cell>
        </row>
        <row r="953">
          <cell r="A953" t="str">
            <v>16.33.080</v>
          </cell>
          <cell r="B953">
            <v>0</v>
          </cell>
          <cell r="C953" t="str">
            <v>Calha, rufo, afins em chapa galvanizada nº 26 - corte 0,33 m</v>
          </cell>
          <cell r="D953" t="str">
            <v>m</v>
          </cell>
          <cell r="E953">
            <v>21.78</v>
          </cell>
          <cell r="F953">
            <v>39.94</v>
          </cell>
          <cell r="G953">
            <v>61.72</v>
          </cell>
        </row>
        <row r="954">
          <cell r="A954" t="str">
            <v>16.33.100</v>
          </cell>
          <cell r="B954">
            <v>0</v>
          </cell>
          <cell r="C954" t="str">
            <v>Calha, rufo, afins em chapa galvanizada nº 26 - corte 0,50 m</v>
          </cell>
          <cell r="D954" t="str">
            <v>m</v>
          </cell>
          <cell r="E954">
            <v>34.090000000000003</v>
          </cell>
          <cell r="F954">
            <v>50.83</v>
          </cell>
          <cell r="G954">
            <v>84.92</v>
          </cell>
        </row>
        <row r="955">
          <cell r="A955" t="str">
            <v>16.33.400</v>
          </cell>
          <cell r="B955">
            <v>0</v>
          </cell>
          <cell r="C955" t="str">
            <v>Rufo pré-moldado em concreto, de 14 x 50 x 18,5 cm</v>
          </cell>
          <cell r="D955" t="str">
            <v>un</v>
          </cell>
          <cell r="E955">
            <v>7.78</v>
          </cell>
          <cell r="F955">
            <v>1.03</v>
          </cell>
          <cell r="G955">
            <v>8.81</v>
          </cell>
        </row>
        <row r="956">
          <cell r="A956" t="str">
            <v>16.33.410</v>
          </cell>
          <cell r="B956">
            <v>0</v>
          </cell>
          <cell r="C956" t="str">
            <v>Rufo pré-moldado em concreto, de 20 x 50 x 26 cm</v>
          </cell>
          <cell r="D956" t="str">
            <v>un</v>
          </cell>
          <cell r="E956">
            <v>8.93</v>
          </cell>
          <cell r="F956">
            <v>1.47</v>
          </cell>
          <cell r="G956">
            <v>10.4</v>
          </cell>
        </row>
        <row r="957">
          <cell r="A957" t="str">
            <v>16.40</v>
          </cell>
          <cell r="B957" t="str">
            <v>Reparos, conservações e complementos - GRUPO 16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A958" t="str">
            <v>16.40.040</v>
          </cell>
          <cell r="B958">
            <v>0</v>
          </cell>
          <cell r="C958" t="str">
            <v>Recolocação de cumeeiras e espigões de barro</v>
          </cell>
          <cell r="D958" t="str">
            <v>m</v>
          </cell>
          <cell r="E958">
            <v>1.29</v>
          </cell>
          <cell r="F958">
            <v>13.06</v>
          </cell>
          <cell r="G958">
            <v>14.35</v>
          </cell>
        </row>
        <row r="959">
          <cell r="A959" t="str">
            <v>16.40.060</v>
          </cell>
          <cell r="B959">
            <v>0</v>
          </cell>
          <cell r="C959" t="str">
            <v>Recolocação de telha de barro tipo colonial/paulistinha</v>
          </cell>
          <cell r="D959" t="str">
            <v>m²</v>
          </cell>
          <cell r="E959">
            <v>0</v>
          </cell>
          <cell r="F959">
            <v>35.549999999999997</v>
          </cell>
          <cell r="G959">
            <v>35.549999999999997</v>
          </cell>
        </row>
        <row r="960">
          <cell r="A960" t="str">
            <v>16.40.080</v>
          </cell>
          <cell r="B960">
            <v>0</v>
          </cell>
          <cell r="C960" t="str">
            <v>Recolocação de telha de barro tipo plan</v>
          </cell>
          <cell r="D960" t="str">
            <v>m²</v>
          </cell>
          <cell r="E960">
            <v>0</v>
          </cell>
          <cell r="F960">
            <v>35.549999999999997</v>
          </cell>
          <cell r="G960">
            <v>35.549999999999997</v>
          </cell>
        </row>
        <row r="961">
          <cell r="A961" t="str">
            <v>16.40.090</v>
          </cell>
          <cell r="B961">
            <v>0</v>
          </cell>
          <cell r="C961" t="str">
            <v>Recolocação de domo de acrílico, inclusive perfis metálicos de fixação</v>
          </cell>
          <cell r="D961" t="str">
            <v>m²</v>
          </cell>
          <cell r="E961">
            <v>0</v>
          </cell>
          <cell r="F961">
            <v>16.32</v>
          </cell>
          <cell r="G961">
            <v>16.32</v>
          </cell>
        </row>
        <row r="962">
          <cell r="A962" t="str">
            <v>16.40.120</v>
          </cell>
          <cell r="B962">
            <v>0</v>
          </cell>
          <cell r="C962" t="str">
            <v>Recolocação de telhas de barro tipo francesa</v>
          </cell>
          <cell r="D962" t="str">
            <v>m²</v>
          </cell>
          <cell r="E962">
            <v>0</v>
          </cell>
          <cell r="F962">
            <v>23.7</v>
          </cell>
          <cell r="G962">
            <v>23.7</v>
          </cell>
        </row>
        <row r="963">
          <cell r="A963" t="str">
            <v>16.40.140</v>
          </cell>
          <cell r="B963">
            <v>0</v>
          </cell>
          <cell r="C963" t="str">
            <v>Recolocação de telha em fibrocimento ou CRFS, perfil ondulado</v>
          </cell>
          <cell r="D963" t="str">
            <v>m²</v>
          </cell>
          <cell r="E963">
            <v>1.5</v>
          </cell>
          <cell r="F963">
            <v>12.69</v>
          </cell>
          <cell r="G963">
            <v>14.19</v>
          </cell>
        </row>
        <row r="964">
          <cell r="A964" t="str">
            <v>16.40.150</v>
          </cell>
          <cell r="B964">
            <v>0</v>
          </cell>
          <cell r="C964" t="str">
            <v>Recolocação de telha em fibrocimento ou CRFS, perfil modulado ou trapezoidal</v>
          </cell>
          <cell r="D964" t="str">
            <v>m²</v>
          </cell>
          <cell r="E964">
            <v>4.5</v>
          </cell>
          <cell r="F964">
            <v>12.69</v>
          </cell>
          <cell r="G964">
            <v>17.190000000000001</v>
          </cell>
        </row>
        <row r="965">
          <cell r="A965" t="str">
            <v>17</v>
          </cell>
          <cell r="B965" t="str">
            <v>REVESTIMENTO EM MASSA OU FUNDIDO NO LOCAL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17.01</v>
          </cell>
          <cell r="B966" t="str">
            <v>Regularização de base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17.01.010</v>
          </cell>
          <cell r="B967">
            <v>0</v>
          </cell>
          <cell r="C967" t="str">
            <v>Argamassa de proteção com argila expandida</v>
          </cell>
          <cell r="D967" t="str">
            <v>m³</v>
          </cell>
          <cell r="E967">
            <v>497.78</v>
          </cell>
          <cell r="F967">
            <v>232.74</v>
          </cell>
          <cell r="G967">
            <v>730.52</v>
          </cell>
        </row>
        <row r="968">
          <cell r="A968" t="str">
            <v>17.01.020</v>
          </cell>
          <cell r="B968">
            <v>0</v>
          </cell>
          <cell r="C968" t="str">
            <v>Argamassa de regularização e/ou proteção</v>
          </cell>
          <cell r="D968" t="str">
            <v>m³</v>
          </cell>
          <cell r="E968">
            <v>260.85000000000002</v>
          </cell>
          <cell r="F968">
            <v>232.74</v>
          </cell>
          <cell r="G968">
            <v>493.59</v>
          </cell>
        </row>
        <row r="969">
          <cell r="A969" t="str">
            <v>17.01.030</v>
          </cell>
          <cell r="B969">
            <v>0</v>
          </cell>
          <cell r="C969" t="str">
            <v>Argamassa com aditivo expansor</v>
          </cell>
          <cell r="D969" t="str">
            <v>m³</v>
          </cell>
          <cell r="E969">
            <v>328.41</v>
          </cell>
          <cell r="F969">
            <v>232.74</v>
          </cell>
          <cell r="G969">
            <v>561.15</v>
          </cell>
        </row>
        <row r="970">
          <cell r="A970" t="str">
            <v>17.01.040</v>
          </cell>
          <cell r="B970">
            <v>0</v>
          </cell>
          <cell r="C970" t="str">
            <v>Lastro de concreto impermeabilizado</v>
          </cell>
          <cell r="D970" t="str">
            <v>m³</v>
          </cell>
          <cell r="E970">
            <v>227.24</v>
          </cell>
          <cell r="F970">
            <v>232.74</v>
          </cell>
          <cell r="G970">
            <v>459.98</v>
          </cell>
        </row>
        <row r="971">
          <cell r="A971" t="str">
            <v>17.01.050</v>
          </cell>
          <cell r="B971">
            <v>0</v>
          </cell>
          <cell r="C971" t="str">
            <v>Regularização de piso com nata de cimento</v>
          </cell>
          <cell r="D971" t="str">
            <v>m²</v>
          </cell>
          <cell r="E971">
            <v>2.12</v>
          </cell>
          <cell r="F971">
            <v>18.11</v>
          </cell>
          <cell r="G971">
            <v>20.23</v>
          </cell>
        </row>
        <row r="972">
          <cell r="A972" t="str">
            <v>17.01.060</v>
          </cell>
          <cell r="B972">
            <v>0</v>
          </cell>
          <cell r="C972" t="str">
            <v>Regularização de piso com nata de cimento e bianco</v>
          </cell>
          <cell r="D972" t="str">
            <v>m²</v>
          </cell>
          <cell r="E972">
            <v>5.05</v>
          </cell>
          <cell r="F972">
            <v>17.79</v>
          </cell>
          <cell r="G972">
            <v>22.84</v>
          </cell>
        </row>
        <row r="973">
          <cell r="A973" t="str">
            <v>17.01.120</v>
          </cell>
          <cell r="B973">
            <v>0</v>
          </cell>
          <cell r="C973" t="str">
            <v>Argamassa de cimento e areia - traço 1:3, com adesivo acrílico</v>
          </cell>
          <cell r="D973" t="str">
            <v>m³</v>
          </cell>
          <cell r="E973">
            <v>757.26</v>
          </cell>
          <cell r="F973">
            <v>232.74</v>
          </cell>
          <cell r="G973">
            <v>990</v>
          </cell>
        </row>
        <row r="974">
          <cell r="A974" t="str">
            <v>17.02</v>
          </cell>
          <cell r="B974" t="str">
            <v>Revestimento em argamassa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17.02.020</v>
          </cell>
          <cell r="B975">
            <v>0</v>
          </cell>
          <cell r="C975" t="str">
            <v>Chapisco</v>
          </cell>
          <cell r="D975" t="str">
            <v>m²</v>
          </cell>
          <cell r="E975">
            <v>1.3</v>
          </cell>
          <cell r="F975">
            <v>3.45</v>
          </cell>
          <cell r="G975">
            <v>4.75</v>
          </cell>
        </row>
        <row r="976">
          <cell r="A976" t="str">
            <v>17.02.030</v>
          </cell>
          <cell r="B976">
            <v>0</v>
          </cell>
          <cell r="C976" t="str">
            <v>Chapisco 1:4 com areia grossa</v>
          </cell>
          <cell r="D976" t="str">
            <v>m²</v>
          </cell>
          <cell r="E976">
            <v>0.82</v>
          </cell>
          <cell r="F976">
            <v>3.45</v>
          </cell>
          <cell r="G976">
            <v>4.2699999999999996</v>
          </cell>
        </row>
        <row r="977">
          <cell r="A977" t="str">
            <v>17.02.040</v>
          </cell>
          <cell r="B977">
            <v>0</v>
          </cell>
          <cell r="C977" t="str">
            <v>Chapisco com bianco</v>
          </cell>
          <cell r="D977" t="str">
            <v>m²</v>
          </cell>
          <cell r="E977">
            <v>4.05</v>
          </cell>
          <cell r="F977">
            <v>3.45</v>
          </cell>
          <cell r="G977">
            <v>7.5</v>
          </cell>
        </row>
        <row r="978">
          <cell r="A978" t="str">
            <v>17.02.060</v>
          </cell>
          <cell r="B978">
            <v>0</v>
          </cell>
          <cell r="C978" t="str">
            <v>Chapisco fino peneirado</v>
          </cell>
          <cell r="D978" t="str">
            <v>m²</v>
          </cell>
          <cell r="E978">
            <v>1.33</v>
          </cell>
          <cell r="F978">
            <v>5.04</v>
          </cell>
          <cell r="G978">
            <v>6.37</v>
          </cell>
        </row>
        <row r="979">
          <cell r="A979" t="str">
            <v>17.02.080</v>
          </cell>
          <cell r="B979">
            <v>0</v>
          </cell>
          <cell r="C979" t="str">
            <v>Chapisco rústico com pedra britada nº 1</v>
          </cell>
          <cell r="D979" t="str">
            <v>m²</v>
          </cell>
          <cell r="E979">
            <v>2.2599999999999998</v>
          </cell>
          <cell r="F979">
            <v>5.34</v>
          </cell>
          <cell r="G979">
            <v>7.6</v>
          </cell>
        </row>
        <row r="980">
          <cell r="A980" t="str">
            <v>17.02.120</v>
          </cell>
          <cell r="B980">
            <v>0</v>
          </cell>
          <cell r="C980" t="str">
            <v>Emboço comum</v>
          </cell>
          <cell r="D980" t="str">
            <v>m²</v>
          </cell>
          <cell r="E980">
            <v>5.05</v>
          </cell>
          <cell r="F980">
            <v>9.49</v>
          </cell>
          <cell r="G980">
            <v>14.54</v>
          </cell>
        </row>
        <row r="981">
          <cell r="A981" t="str">
            <v>17.02.140</v>
          </cell>
          <cell r="B981">
            <v>0</v>
          </cell>
          <cell r="C981" t="str">
            <v>Emboço desempenado com espuma de poliéster</v>
          </cell>
          <cell r="D981" t="str">
            <v>m²</v>
          </cell>
          <cell r="E981">
            <v>5.05</v>
          </cell>
          <cell r="F981">
            <v>13.06</v>
          </cell>
          <cell r="G981">
            <v>18.11</v>
          </cell>
        </row>
        <row r="982">
          <cell r="A982" t="str">
            <v>17.02.220</v>
          </cell>
          <cell r="B982">
            <v>0</v>
          </cell>
          <cell r="C982" t="str">
            <v>Reboco</v>
          </cell>
          <cell r="D982" t="str">
            <v>m²</v>
          </cell>
          <cell r="E982">
            <v>1.05</v>
          </cell>
          <cell r="F982">
            <v>8.16</v>
          </cell>
          <cell r="G982">
            <v>9.2100000000000009</v>
          </cell>
        </row>
        <row r="983">
          <cell r="A983" t="str">
            <v>17.02.250</v>
          </cell>
          <cell r="B983">
            <v>0</v>
          </cell>
          <cell r="C983" t="str">
            <v>Argamassa decorativa para revestimento em parede interna e externa</v>
          </cell>
          <cell r="D983" t="str">
            <v>m²</v>
          </cell>
          <cell r="E983">
            <v>23</v>
          </cell>
          <cell r="F983">
            <v>19.579999999999998</v>
          </cell>
          <cell r="G983">
            <v>42.58</v>
          </cell>
        </row>
        <row r="984">
          <cell r="A984" t="str">
            <v>17.02.260</v>
          </cell>
          <cell r="B984">
            <v>0</v>
          </cell>
          <cell r="C984" t="str">
            <v>Barra lisa com acabamento em nata de cimento</v>
          </cell>
          <cell r="D984" t="str">
            <v>m²</v>
          </cell>
          <cell r="E984">
            <v>5.36</v>
          </cell>
          <cell r="F984">
            <v>21.22</v>
          </cell>
          <cell r="G984">
            <v>26.58</v>
          </cell>
        </row>
        <row r="985">
          <cell r="A985" t="str">
            <v>17.02.330</v>
          </cell>
          <cell r="B985">
            <v>0</v>
          </cell>
          <cell r="C985" t="str">
            <v>Emboço desempenado com argamassa industrializada</v>
          </cell>
          <cell r="D985" t="str">
            <v>m²</v>
          </cell>
          <cell r="E985">
            <v>0.9</v>
          </cell>
          <cell r="F985">
            <v>8.16</v>
          </cell>
          <cell r="G985">
            <v>9.06</v>
          </cell>
        </row>
        <row r="986">
          <cell r="A986" t="str">
            <v>17.03</v>
          </cell>
          <cell r="B986" t="str">
            <v>Revestimento em cimentado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17.03.020</v>
          </cell>
          <cell r="B987">
            <v>0</v>
          </cell>
          <cell r="C987" t="str">
            <v>Cimentado desempenado</v>
          </cell>
          <cell r="D987" t="str">
            <v>m²</v>
          </cell>
          <cell r="E987">
            <v>5.22</v>
          </cell>
          <cell r="F987">
            <v>17.95</v>
          </cell>
          <cell r="G987">
            <v>23.17</v>
          </cell>
        </row>
        <row r="988">
          <cell r="A988" t="str">
            <v>17.03.040</v>
          </cell>
          <cell r="B988">
            <v>0</v>
          </cell>
          <cell r="C988" t="str">
            <v>Cimentado desempenado e alisado (queimado)</v>
          </cell>
          <cell r="D988" t="str">
            <v>m²</v>
          </cell>
          <cell r="E988">
            <v>5.6</v>
          </cell>
          <cell r="F988">
            <v>21.22</v>
          </cell>
          <cell r="G988">
            <v>26.82</v>
          </cell>
        </row>
        <row r="989">
          <cell r="A989" t="str">
            <v>17.03.060</v>
          </cell>
          <cell r="B989">
            <v>0</v>
          </cell>
          <cell r="C989" t="str">
            <v>Cimentado desempenado e alisado com corante (queimado)</v>
          </cell>
          <cell r="D989" t="str">
            <v>m²</v>
          </cell>
          <cell r="E989">
            <v>16.079999999999998</v>
          </cell>
          <cell r="F989">
            <v>21.22</v>
          </cell>
          <cell r="G989">
            <v>37.299999999999997</v>
          </cell>
        </row>
        <row r="990">
          <cell r="A990" t="str">
            <v>17.03.080</v>
          </cell>
          <cell r="B990">
            <v>0</v>
          </cell>
          <cell r="C990" t="str">
            <v>Cimentado semi-áspero</v>
          </cell>
          <cell r="D990" t="str">
            <v>m²</v>
          </cell>
          <cell r="E990">
            <v>5.22</v>
          </cell>
          <cell r="F990">
            <v>13.06</v>
          </cell>
          <cell r="G990">
            <v>18.28</v>
          </cell>
        </row>
        <row r="991">
          <cell r="A991" t="str">
            <v>17.03.100</v>
          </cell>
          <cell r="B991">
            <v>0</v>
          </cell>
          <cell r="C991" t="str">
            <v>Cimentado áspero com caneluras</v>
          </cell>
          <cell r="D991" t="str">
            <v>m²</v>
          </cell>
          <cell r="E991">
            <v>5.22</v>
          </cell>
          <cell r="F991">
            <v>22.85</v>
          </cell>
          <cell r="G991">
            <v>28.07</v>
          </cell>
        </row>
        <row r="992">
          <cell r="A992" t="str">
            <v>17.03.200</v>
          </cell>
          <cell r="B992">
            <v>0</v>
          </cell>
          <cell r="C992" t="str">
            <v>Degrau em cimentado</v>
          </cell>
          <cell r="D992" t="str">
            <v>m</v>
          </cell>
          <cell r="E992">
            <v>3.76</v>
          </cell>
          <cell r="F992">
            <v>36.96</v>
          </cell>
          <cell r="G992">
            <v>40.72</v>
          </cell>
        </row>
        <row r="993">
          <cell r="A993" t="str">
            <v>17.03.300</v>
          </cell>
          <cell r="B993">
            <v>0</v>
          </cell>
          <cell r="C993" t="str">
            <v>Rodapé em cimentado desempenado e alisado com altura 5 cm</v>
          </cell>
          <cell r="D993" t="str">
            <v>m</v>
          </cell>
          <cell r="E993">
            <v>0.69</v>
          </cell>
          <cell r="F993">
            <v>17.21</v>
          </cell>
          <cell r="G993">
            <v>17.899999999999999</v>
          </cell>
        </row>
        <row r="994">
          <cell r="A994" t="str">
            <v>17.03.310</v>
          </cell>
          <cell r="B994">
            <v>0</v>
          </cell>
          <cell r="C994" t="str">
            <v>Rodapé em cimentado desempenado e alisado com altura 7 cm</v>
          </cell>
          <cell r="D994" t="str">
            <v>m</v>
          </cell>
          <cell r="E994">
            <v>0.78</v>
          </cell>
          <cell r="F994">
            <v>17.21</v>
          </cell>
          <cell r="G994">
            <v>17.989999999999998</v>
          </cell>
        </row>
        <row r="995">
          <cell r="A995" t="str">
            <v>17.03.320</v>
          </cell>
          <cell r="B995">
            <v>0</v>
          </cell>
          <cell r="C995" t="str">
            <v>Rodapé em cimentado desempenado e alisado com altura 10 cm</v>
          </cell>
          <cell r="D995" t="str">
            <v>m</v>
          </cell>
          <cell r="E995">
            <v>0.92</v>
          </cell>
          <cell r="F995">
            <v>17.21</v>
          </cell>
          <cell r="G995">
            <v>18.13</v>
          </cell>
        </row>
        <row r="996">
          <cell r="A996" t="str">
            <v>17.03.330</v>
          </cell>
          <cell r="B996">
            <v>0</v>
          </cell>
          <cell r="C996" t="str">
            <v>Rodapé em cimentado desempenado e alisado com altura 15 cm</v>
          </cell>
          <cell r="D996" t="str">
            <v>m</v>
          </cell>
          <cell r="E996">
            <v>1.18</v>
          </cell>
          <cell r="F996">
            <v>17.21</v>
          </cell>
          <cell r="G996">
            <v>18.39</v>
          </cell>
        </row>
        <row r="997">
          <cell r="A997" t="str">
            <v>17.04</v>
          </cell>
          <cell r="B997" t="str">
            <v>Revestimento em gesso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17.04.020</v>
          </cell>
          <cell r="B998">
            <v>0</v>
          </cell>
          <cell r="C998" t="str">
            <v>Revestimento em gesso liso desempenado sobre emboço</v>
          </cell>
          <cell r="D998" t="str">
            <v>m²</v>
          </cell>
          <cell r="E998">
            <v>3</v>
          </cell>
          <cell r="F998">
            <v>10.43</v>
          </cell>
          <cell r="G998">
            <v>13.43</v>
          </cell>
        </row>
        <row r="999">
          <cell r="A999" t="str">
            <v>17.04.040</v>
          </cell>
          <cell r="B999">
            <v>0</v>
          </cell>
          <cell r="C999" t="str">
            <v>Revestimento em gesso liso desempenado sobre bloco</v>
          </cell>
          <cell r="D999" t="str">
            <v>m²</v>
          </cell>
          <cell r="E999">
            <v>4.2</v>
          </cell>
          <cell r="F999">
            <v>10.43</v>
          </cell>
          <cell r="G999">
            <v>14.63</v>
          </cell>
        </row>
        <row r="1000">
          <cell r="A1000" t="str">
            <v>17.05</v>
          </cell>
          <cell r="B1000" t="str">
            <v>Revestimento em concreto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17.05.020</v>
          </cell>
          <cell r="B1001">
            <v>0</v>
          </cell>
          <cell r="C1001" t="str">
            <v>Piso com requadro em concreto simples sem controle de fck</v>
          </cell>
          <cell r="D1001" t="str">
            <v>m³</v>
          </cell>
          <cell r="E1001">
            <v>252.48</v>
          </cell>
          <cell r="F1001">
            <v>313.2</v>
          </cell>
          <cell r="G1001">
            <v>565.67999999999995</v>
          </cell>
        </row>
        <row r="1002">
          <cell r="A1002" t="str">
            <v>17.05.070</v>
          </cell>
          <cell r="B1002">
            <v>0</v>
          </cell>
          <cell r="C1002" t="str">
            <v>Piso com requadro em concreto simples com controle fck = 20 MPa</v>
          </cell>
          <cell r="D1002" t="str">
            <v>m³</v>
          </cell>
          <cell r="E1002">
            <v>304.41000000000003</v>
          </cell>
          <cell r="F1002">
            <v>313.2</v>
          </cell>
          <cell r="G1002">
            <v>617.61</v>
          </cell>
        </row>
        <row r="1003">
          <cell r="A1003" t="str">
            <v>17.05.080</v>
          </cell>
          <cell r="B1003">
            <v>0</v>
          </cell>
          <cell r="C1003" t="str">
            <v>Piso em placas pré-moldadas de concreto rejuntado com grama</v>
          </cell>
          <cell r="D1003" t="str">
            <v>m²</v>
          </cell>
          <cell r="E1003">
            <v>19.059999999999999</v>
          </cell>
          <cell r="F1003">
            <v>26.48</v>
          </cell>
          <cell r="G1003">
            <v>45.54</v>
          </cell>
        </row>
        <row r="1004">
          <cell r="A1004" t="str">
            <v>17.05.100</v>
          </cell>
          <cell r="B1004">
            <v>0</v>
          </cell>
          <cell r="C1004" t="str">
            <v>Piso com requadro em concreto simples com controle fck = 25 MPa</v>
          </cell>
          <cell r="D1004" t="str">
            <v>m³</v>
          </cell>
          <cell r="E1004">
            <v>323.52999999999997</v>
          </cell>
          <cell r="F1004">
            <v>313.2</v>
          </cell>
          <cell r="G1004">
            <v>636.73</v>
          </cell>
        </row>
        <row r="1005">
          <cell r="A1005" t="str">
            <v>17.05.320</v>
          </cell>
          <cell r="B1005">
            <v>0</v>
          </cell>
          <cell r="C1005" t="str">
            <v>Soleira em concreto simples</v>
          </cell>
          <cell r="D1005" t="str">
            <v>m</v>
          </cell>
          <cell r="E1005">
            <v>14.26</v>
          </cell>
          <cell r="F1005">
            <v>36.409999999999997</v>
          </cell>
          <cell r="G1005">
            <v>50.67</v>
          </cell>
        </row>
        <row r="1006">
          <cell r="A1006" t="str">
            <v>17.05.420</v>
          </cell>
          <cell r="B1006">
            <v>0</v>
          </cell>
          <cell r="C1006" t="str">
            <v>Peitoril em concreto simples</v>
          </cell>
          <cell r="D1006" t="str">
            <v>m</v>
          </cell>
          <cell r="E1006">
            <v>6.81</v>
          </cell>
          <cell r="F1006">
            <v>48.87</v>
          </cell>
          <cell r="G1006">
            <v>55.68</v>
          </cell>
        </row>
        <row r="1007">
          <cell r="A1007" t="str">
            <v>17.10</v>
          </cell>
          <cell r="B1007" t="str">
            <v>Revestimento em granilite fundido no local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17.10.020</v>
          </cell>
          <cell r="B1008">
            <v>0</v>
          </cell>
          <cell r="C1008" t="str">
            <v>Piso em granilite moldado no local</v>
          </cell>
          <cell r="D1008" t="str">
            <v>m²</v>
          </cell>
          <cell r="E1008">
            <v>56.54</v>
          </cell>
          <cell r="F1008">
            <v>5.91</v>
          </cell>
          <cell r="G1008">
            <v>62.45</v>
          </cell>
        </row>
        <row r="1009">
          <cell r="A1009" t="str">
            <v>17.10.100</v>
          </cell>
          <cell r="B1009">
            <v>0</v>
          </cell>
          <cell r="C1009" t="str">
            <v>Soleira em granilite moldado no local</v>
          </cell>
          <cell r="D1009" t="str">
            <v>m</v>
          </cell>
          <cell r="E1009">
            <v>33.5</v>
          </cell>
          <cell r="F1009">
            <v>1.47</v>
          </cell>
          <cell r="G1009">
            <v>34.97</v>
          </cell>
        </row>
        <row r="1010">
          <cell r="A1010" t="str">
            <v>17.10.120</v>
          </cell>
          <cell r="B1010">
            <v>0</v>
          </cell>
          <cell r="C1010" t="str">
            <v>Degrau em granilite moldado no local</v>
          </cell>
          <cell r="D1010" t="str">
            <v>m</v>
          </cell>
          <cell r="E1010">
            <v>52.82</v>
          </cell>
          <cell r="F1010">
            <v>1.77</v>
          </cell>
          <cell r="G1010">
            <v>54.59</v>
          </cell>
        </row>
        <row r="1011">
          <cell r="A1011" t="str">
            <v>17.10.200</v>
          </cell>
          <cell r="B1011">
            <v>0</v>
          </cell>
          <cell r="C1011" t="str">
            <v>Rodapé qualquer em granilite moldado no local até 10 cm</v>
          </cell>
          <cell r="D1011" t="str">
            <v>m</v>
          </cell>
          <cell r="E1011">
            <v>27.46</v>
          </cell>
          <cell r="F1011">
            <v>2.95</v>
          </cell>
          <cell r="G1011">
            <v>30.41</v>
          </cell>
        </row>
        <row r="1012">
          <cell r="A1012" t="str">
            <v>17.10.410</v>
          </cell>
          <cell r="B1012">
            <v>0</v>
          </cell>
          <cell r="C1012" t="str">
            <v>Rodapé em placas pré-moldadas de granilite, acabamento encerado, até 10 cm</v>
          </cell>
          <cell r="D1012" t="str">
            <v>m</v>
          </cell>
          <cell r="E1012">
            <v>71.2</v>
          </cell>
          <cell r="F1012">
            <v>0.35</v>
          </cell>
          <cell r="G1012">
            <v>71.55</v>
          </cell>
        </row>
        <row r="1013">
          <cell r="A1013" t="str">
            <v>17.10.420</v>
          </cell>
          <cell r="B1013">
            <v>0</v>
          </cell>
          <cell r="C1013" t="str">
            <v>Soleira em placas pré-moldadas de granilite, acabamento encerado, até 30 cm</v>
          </cell>
          <cell r="D1013" t="str">
            <v>m</v>
          </cell>
          <cell r="E1013">
            <v>72.760000000000005</v>
          </cell>
          <cell r="F1013">
            <v>1.06</v>
          </cell>
          <cell r="G1013">
            <v>73.819999999999993</v>
          </cell>
        </row>
        <row r="1014">
          <cell r="A1014" t="str">
            <v>17.10.430</v>
          </cell>
          <cell r="B1014">
            <v>0</v>
          </cell>
          <cell r="C1014" t="str">
            <v>Piso em placas de granilite, acabamento encerado</v>
          </cell>
          <cell r="D1014" t="str">
            <v>m²</v>
          </cell>
          <cell r="E1014">
            <v>148.63999999999999</v>
          </cell>
          <cell r="F1014">
            <v>3.55</v>
          </cell>
          <cell r="G1014">
            <v>152.19</v>
          </cell>
        </row>
        <row r="1015">
          <cell r="A1015" t="str">
            <v>17.12</v>
          </cell>
          <cell r="B1015" t="str">
            <v>Revestimento industrial fundido no local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17.12.020</v>
          </cell>
          <cell r="B1016">
            <v>0</v>
          </cell>
          <cell r="C1016" t="str">
            <v>Piso em alta resistência moldado no local 8 mm</v>
          </cell>
          <cell r="D1016" t="str">
            <v>m²</v>
          </cell>
          <cell r="E1016">
            <v>63.49</v>
          </cell>
          <cell r="F1016">
            <v>5.91</v>
          </cell>
          <cell r="G1016">
            <v>69.400000000000006</v>
          </cell>
        </row>
        <row r="1017">
          <cell r="A1017" t="str">
            <v>17.12.060</v>
          </cell>
          <cell r="B1017">
            <v>0</v>
          </cell>
          <cell r="C1017" t="str">
            <v>Piso em alta resistência moldado no local 12 mm</v>
          </cell>
          <cell r="D1017" t="str">
            <v>m²</v>
          </cell>
          <cell r="E1017">
            <v>59.34</v>
          </cell>
          <cell r="F1017">
            <v>5.91</v>
          </cell>
          <cell r="G1017">
            <v>65.25</v>
          </cell>
        </row>
        <row r="1018">
          <cell r="A1018" t="str">
            <v>17.12.100</v>
          </cell>
          <cell r="B1018">
            <v>0</v>
          </cell>
          <cell r="C1018" t="str">
            <v>Soleira em alta resistência moldada no local</v>
          </cell>
          <cell r="D1018" t="str">
            <v>m</v>
          </cell>
          <cell r="E1018">
            <v>28.82</v>
          </cell>
          <cell r="F1018">
            <v>1.47</v>
          </cell>
          <cell r="G1018">
            <v>30.29</v>
          </cell>
        </row>
        <row r="1019">
          <cell r="A1019" t="str">
            <v>17.12.120</v>
          </cell>
          <cell r="B1019">
            <v>0</v>
          </cell>
          <cell r="C1019" t="str">
            <v>Degrau em alta resistência 8 mm</v>
          </cell>
          <cell r="D1019" t="str">
            <v>m</v>
          </cell>
          <cell r="E1019">
            <v>56.75</v>
          </cell>
          <cell r="F1019">
            <v>1.77</v>
          </cell>
          <cell r="G1019">
            <v>58.52</v>
          </cell>
        </row>
        <row r="1020">
          <cell r="A1020" t="str">
            <v>17.12.140</v>
          </cell>
          <cell r="B1020">
            <v>0</v>
          </cell>
          <cell r="C1020" t="str">
            <v>Degrau em alta resistência 12 mm</v>
          </cell>
          <cell r="D1020" t="str">
            <v>m</v>
          </cell>
          <cell r="E1020">
            <v>56.78</v>
          </cell>
          <cell r="F1020">
            <v>1.77</v>
          </cell>
          <cell r="G1020">
            <v>58.55</v>
          </cell>
        </row>
        <row r="1021">
          <cell r="A1021" t="str">
            <v>17.12.240</v>
          </cell>
          <cell r="B1021">
            <v>0</v>
          </cell>
          <cell r="C1021" t="str">
            <v>Rodapé qualquer em alta resistência moldado no local até 10 cm</v>
          </cell>
          <cell r="D1021" t="str">
            <v>m</v>
          </cell>
          <cell r="E1021">
            <v>26.4</v>
          </cell>
          <cell r="F1021">
            <v>2.95</v>
          </cell>
          <cell r="G1021">
            <v>29.35</v>
          </cell>
        </row>
        <row r="1022">
          <cell r="A1022" t="str">
            <v>17.20</v>
          </cell>
          <cell r="B1022" t="str">
            <v>Revestimento especial fundido no local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17.20.020</v>
          </cell>
          <cell r="B1023">
            <v>0</v>
          </cell>
          <cell r="C1023" t="str">
            <v>Massa raspada</v>
          </cell>
          <cell r="D1023" t="str">
            <v>m²</v>
          </cell>
          <cell r="E1023">
            <v>41.86</v>
          </cell>
          <cell r="F1023">
            <v>41.38</v>
          </cell>
          <cell r="G1023">
            <v>83.24</v>
          </cell>
        </row>
        <row r="1024">
          <cell r="A1024" t="str">
            <v>17.20.040</v>
          </cell>
          <cell r="B1024">
            <v>0</v>
          </cell>
          <cell r="C1024" t="str">
            <v>Revestimento em granito lavado tipo Fulget uso externo, em faixas até 40 cm</v>
          </cell>
          <cell r="D1024" t="str">
            <v>m</v>
          </cell>
          <cell r="E1024">
            <v>45.55</v>
          </cell>
          <cell r="F1024">
            <v>14.76</v>
          </cell>
          <cell r="G1024">
            <v>60.31</v>
          </cell>
        </row>
        <row r="1025">
          <cell r="A1025" t="str">
            <v>17.20.050</v>
          </cell>
          <cell r="B1025">
            <v>0</v>
          </cell>
          <cell r="C1025" t="str">
            <v>Friso para junta de dilatação em revestimento de granito lavado tipo Fulget</v>
          </cell>
          <cell r="D1025" t="str">
            <v>m</v>
          </cell>
          <cell r="E1025">
            <v>6.71</v>
          </cell>
          <cell r="F1025">
            <v>0</v>
          </cell>
          <cell r="G1025">
            <v>6.71</v>
          </cell>
        </row>
        <row r="1026">
          <cell r="A1026" t="str">
            <v>17.20.060</v>
          </cell>
          <cell r="B1026">
            <v>0</v>
          </cell>
          <cell r="C1026" t="str">
            <v>Revestimento em granito lavado tipo Fulget uso externo</v>
          </cell>
          <cell r="D1026" t="str">
            <v>m²</v>
          </cell>
          <cell r="E1026">
            <v>92.31</v>
          </cell>
          <cell r="F1026">
            <v>14.76</v>
          </cell>
          <cell r="G1026">
            <v>107.07</v>
          </cell>
        </row>
        <row r="1027">
          <cell r="A1027" t="str">
            <v>17.20.140</v>
          </cell>
          <cell r="B1027">
            <v>0</v>
          </cell>
          <cell r="C1027" t="str">
            <v>Revestimento texturizado acrílico com microagregados minerais</v>
          </cell>
          <cell r="D1027" t="str">
            <v>m²</v>
          </cell>
          <cell r="E1027">
            <v>7.07</v>
          </cell>
          <cell r="F1027">
            <v>14.33</v>
          </cell>
          <cell r="G1027">
            <v>21.4</v>
          </cell>
        </row>
        <row r="1028">
          <cell r="A1028" t="str">
            <v>17.40</v>
          </cell>
          <cell r="B1028" t="str">
            <v>Reparos e conservações em massa e concreto - GRUPO 17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17.40.010</v>
          </cell>
          <cell r="B1029">
            <v>0</v>
          </cell>
          <cell r="C1029" t="str">
            <v>Reparos em piso de granilite - estucamento e polimento</v>
          </cell>
          <cell r="D1029" t="str">
            <v>m²</v>
          </cell>
          <cell r="E1029">
            <v>27.61</v>
          </cell>
          <cell r="F1029">
            <v>0</v>
          </cell>
          <cell r="G1029">
            <v>27.61</v>
          </cell>
        </row>
        <row r="1030">
          <cell r="A1030" t="str">
            <v>17.40.020</v>
          </cell>
          <cell r="B1030">
            <v>0</v>
          </cell>
          <cell r="C1030" t="str">
            <v>Reparos em pisos de alta resistência fundidos no local - estucamento e polimento</v>
          </cell>
          <cell r="D1030" t="str">
            <v>m²</v>
          </cell>
          <cell r="E1030">
            <v>24.38</v>
          </cell>
          <cell r="F1030">
            <v>0</v>
          </cell>
          <cell r="G1030">
            <v>24.38</v>
          </cell>
        </row>
        <row r="1031">
          <cell r="A1031" t="str">
            <v>17.40.030</v>
          </cell>
          <cell r="B1031">
            <v>0</v>
          </cell>
          <cell r="C1031" t="str">
            <v>Reparos em degrau de granilite - estucamento e polimento</v>
          </cell>
          <cell r="D1031" t="str">
            <v>m</v>
          </cell>
          <cell r="E1031">
            <v>28.37</v>
          </cell>
          <cell r="F1031">
            <v>0</v>
          </cell>
          <cell r="G1031">
            <v>28.37</v>
          </cell>
        </row>
        <row r="1032">
          <cell r="A1032" t="str">
            <v>17.40.050</v>
          </cell>
          <cell r="B1032">
            <v>0</v>
          </cell>
          <cell r="C1032" t="str">
            <v>Reparos em peitoril de granilite - estucamento e polimento</v>
          </cell>
          <cell r="D1032" t="str">
            <v>m</v>
          </cell>
          <cell r="E1032">
            <v>22.7</v>
          </cell>
          <cell r="F1032">
            <v>0</v>
          </cell>
          <cell r="G1032">
            <v>22.7</v>
          </cell>
        </row>
        <row r="1033">
          <cell r="A1033" t="str">
            <v>17.40.070</v>
          </cell>
          <cell r="B1033">
            <v>0</v>
          </cell>
          <cell r="C1033" t="str">
            <v>Reparos em rodapé de granilite - estucamento e polimento</v>
          </cell>
          <cell r="D1033" t="str">
            <v>m</v>
          </cell>
          <cell r="E1033">
            <v>17.72</v>
          </cell>
          <cell r="F1033">
            <v>0</v>
          </cell>
          <cell r="G1033">
            <v>17.72</v>
          </cell>
        </row>
        <row r="1034">
          <cell r="A1034" t="str">
            <v>17.40.110</v>
          </cell>
          <cell r="B1034">
            <v>0</v>
          </cell>
          <cell r="C1034" t="str">
            <v>Faixa antiderrapante definitiva para degraus, soleiras, patamares ou pisos</v>
          </cell>
          <cell r="D1034" t="str">
            <v>m</v>
          </cell>
          <cell r="E1034">
            <v>0</v>
          </cell>
          <cell r="F1034">
            <v>32.64</v>
          </cell>
          <cell r="G1034">
            <v>32.64</v>
          </cell>
        </row>
        <row r="1035">
          <cell r="A1035" t="str">
            <v>17.40.150</v>
          </cell>
          <cell r="B1035">
            <v>0</v>
          </cell>
          <cell r="C1035" t="str">
            <v>Resina acrílica para piso de granilite</v>
          </cell>
          <cell r="D1035" t="str">
            <v>m²</v>
          </cell>
          <cell r="E1035">
            <v>5.15</v>
          </cell>
          <cell r="F1035">
            <v>14.98</v>
          </cell>
          <cell r="G1035">
            <v>20.13</v>
          </cell>
        </row>
        <row r="1036">
          <cell r="A1036" t="str">
            <v>17.40.160</v>
          </cell>
          <cell r="B1036">
            <v>0</v>
          </cell>
          <cell r="C1036" t="str">
            <v>Resina epóxi para piso de granilite</v>
          </cell>
          <cell r="D1036" t="str">
            <v>m²</v>
          </cell>
          <cell r="E1036">
            <v>12.4</v>
          </cell>
          <cell r="F1036">
            <v>14.98</v>
          </cell>
          <cell r="G1036">
            <v>27.38</v>
          </cell>
        </row>
        <row r="1037">
          <cell r="A1037" t="str">
            <v>17.40.170</v>
          </cell>
          <cell r="B1037">
            <v>0</v>
          </cell>
          <cell r="C1037" t="str">
            <v>Resina poliuretano para piso de granilite</v>
          </cell>
          <cell r="D1037" t="str">
            <v>m²</v>
          </cell>
          <cell r="E1037">
            <v>10.82</v>
          </cell>
          <cell r="F1037">
            <v>14.98</v>
          </cell>
          <cell r="G1037">
            <v>25.8</v>
          </cell>
        </row>
        <row r="1038">
          <cell r="A1038" t="str">
            <v>17.40.180</v>
          </cell>
          <cell r="B1038">
            <v>0</v>
          </cell>
          <cell r="C1038" t="str">
            <v>Resina acrílica para degrau de granilite</v>
          </cell>
          <cell r="D1038" t="str">
            <v>m</v>
          </cell>
          <cell r="E1038">
            <v>2.75</v>
          </cell>
          <cell r="F1038">
            <v>7.81</v>
          </cell>
          <cell r="G1038">
            <v>10.56</v>
          </cell>
        </row>
        <row r="1039">
          <cell r="A1039" t="str">
            <v>17.40.190</v>
          </cell>
          <cell r="B1039">
            <v>0</v>
          </cell>
          <cell r="C1039" t="str">
            <v>Resina epóxi para degrau de granilite</v>
          </cell>
          <cell r="D1039" t="str">
            <v>m</v>
          </cell>
          <cell r="E1039">
            <v>6.61</v>
          </cell>
          <cell r="F1039">
            <v>7.81</v>
          </cell>
          <cell r="G1039">
            <v>14.42</v>
          </cell>
        </row>
        <row r="1040">
          <cell r="A1040" t="str">
            <v>17.40.200</v>
          </cell>
          <cell r="B1040">
            <v>0</v>
          </cell>
          <cell r="C1040" t="str">
            <v>Resina poliuretano para degrau de granilite</v>
          </cell>
          <cell r="D1040" t="str">
            <v>m</v>
          </cell>
          <cell r="E1040">
            <v>5.77</v>
          </cell>
          <cell r="F1040">
            <v>7.81</v>
          </cell>
          <cell r="G1040">
            <v>13.58</v>
          </cell>
        </row>
        <row r="1041">
          <cell r="A1041" t="str">
            <v>18</v>
          </cell>
          <cell r="B1041" t="str">
            <v>REVESTIMENTO CERÂMICO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18.05</v>
          </cell>
          <cell r="B1042" t="str">
            <v>Plaqueta laminada para revestimento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18.05.020</v>
          </cell>
          <cell r="B1043">
            <v>0</v>
          </cell>
          <cell r="C1043" t="str">
            <v>Revestimento em plaqueta laminada, áreas internas e externas, sem rejunte</v>
          </cell>
          <cell r="D1043" t="str">
            <v>m²</v>
          </cell>
          <cell r="E1043">
            <v>64.45</v>
          </cell>
          <cell r="F1043">
            <v>9.39</v>
          </cell>
          <cell r="G1043">
            <v>73.84</v>
          </cell>
        </row>
        <row r="1044">
          <cell r="A1044" t="str">
            <v>18.06</v>
          </cell>
          <cell r="B1044" t="str">
            <v>Placa cerâmica esmaltada prensada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18.06.022</v>
          </cell>
          <cell r="B1045">
            <v>0</v>
          </cell>
          <cell r="C1045" t="str">
            <v>Placa cerâmica esmaltada PEI-4 para área interna, grupo de absorção BIIa, resistência química A, assentado com argamassa colante industrializada</v>
          </cell>
          <cell r="D1045" t="str">
            <v>m²</v>
          </cell>
          <cell r="E1045">
            <v>25.62</v>
          </cell>
          <cell r="F1045">
            <v>11.12</v>
          </cell>
          <cell r="G1045">
            <v>36.74</v>
          </cell>
        </row>
        <row r="1046">
          <cell r="A1046" t="str">
            <v>18.06.023</v>
          </cell>
          <cell r="B1046">
            <v>0</v>
          </cell>
          <cell r="C1046" t="str">
            <v>Rodapé em placa cerâmica esmaltada PEI-4 para áreas internas, grupo de absorção BIIa, resistência química A, assentado com argamassa colante industrializada</v>
          </cell>
          <cell r="D1046" t="str">
            <v>m</v>
          </cell>
          <cell r="E1046">
            <v>10.34</v>
          </cell>
          <cell r="F1046">
            <v>0.88</v>
          </cell>
          <cell r="G1046">
            <v>11.22</v>
          </cell>
        </row>
        <row r="1047">
          <cell r="A1047" t="str">
            <v>18.06.062</v>
          </cell>
          <cell r="B1047">
            <v>0</v>
          </cell>
          <cell r="C1047" t="str">
            <v>Placa cerâmica esmaltada PEI-5 para áreas internas, com textura semi-rugosa, grupo de absorção BIb, resistência química A, assentado com argamassa colante industrializada</v>
          </cell>
          <cell r="D1047" t="str">
            <v>m²</v>
          </cell>
          <cell r="E1047">
            <v>34.5</v>
          </cell>
          <cell r="F1047">
            <v>11.12</v>
          </cell>
          <cell r="G1047">
            <v>45.62</v>
          </cell>
        </row>
        <row r="1048">
          <cell r="A1048" t="str">
            <v>18.06.063</v>
          </cell>
          <cell r="B1048">
            <v>0</v>
          </cell>
          <cell r="C1048" t="str">
            <v>Rodapé em placa cerâmica esmaltada PEI-5 para áreas internas, com textura semi-rugosa, grupo de absorção BIb, resistência química A, assentado com argamassa colante industrializada</v>
          </cell>
          <cell r="D1048" t="str">
            <v>m</v>
          </cell>
          <cell r="E1048">
            <v>14.13</v>
          </cell>
          <cell r="F1048">
            <v>5.94</v>
          </cell>
          <cell r="G1048">
            <v>20.07</v>
          </cell>
        </row>
        <row r="1049">
          <cell r="A1049" t="str">
            <v>18.06.102</v>
          </cell>
          <cell r="B1049">
            <v>0</v>
          </cell>
          <cell r="C1049" t="str">
            <v>Placa cerâmica esmaltada PEI-5 para área interna, grupo de absorção BIIb resistência química B, assentado com argamassa colante industrializada</v>
          </cell>
          <cell r="D1049" t="str">
            <v>m²</v>
          </cell>
          <cell r="E1049">
            <v>31.32</v>
          </cell>
          <cell r="F1049">
            <v>11.12</v>
          </cell>
          <cell r="G1049">
            <v>42.44</v>
          </cell>
        </row>
        <row r="1050">
          <cell r="A1050" t="str">
            <v>18.06.103</v>
          </cell>
          <cell r="B1050">
            <v>0</v>
          </cell>
          <cell r="C1050" t="str">
            <v>Rodapé em placa cerâmica esmaltada PEI-5 para área interna, grupo de absorção BIIb, resistência química B, assentado com argamassa colante industrializada</v>
          </cell>
          <cell r="D1050" t="str">
            <v>m</v>
          </cell>
          <cell r="E1050">
            <v>12.77</v>
          </cell>
          <cell r="F1050">
            <v>0.88</v>
          </cell>
          <cell r="G1050">
            <v>13.65</v>
          </cell>
        </row>
        <row r="1051">
          <cell r="A1051" t="str">
            <v>18.06.142</v>
          </cell>
          <cell r="B1051">
            <v>0</v>
          </cell>
          <cell r="C1051" t="str">
            <v>Placa cerâmica esmaltada antiderrapante PEI-5 para área interna com saída para o exterior, grupo de absorção BIIa, resistência química A, assentado com argamassa colante industrializada</v>
          </cell>
          <cell r="D1051" t="str">
            <v>m²</v>
          </cell>
          <cell r="E1051">
            <v>52.36</v>
          </cell>
          <cell r="F1051">
            <v>11.12</v>
          </cell>
          <cell r="G1051">
            <v>63.48</v>
          </cell>
        </row>
        <row r="1052">
          <cell r="A1052" t="str">
            <v>18.06.143</v>
          </cell>
          <cell r="B1052">
            <v>0</v>
          </cell>
          <cell r="C1052" t="str">
            <v>Rodapé em placa cerâmica esmaltada antiderrapante PEI-5 para área interna com saída para o exterior, grupo de absorção BIIa, resistência química A, assentado com argamassa colante industrializada</v>
          </cell>
          <cell r="D1052" t="str">
            <v>m</v>
          </cell>
          <cell r="E1052">
            <v>17.53</v>
          </cell>
          <cell r="F1052">
            <v>0.88</v>
          </cell>
          <cell r="G1052">
            <v>18.41</v>
          </cell>
        </row>
        <row r="1053">
          <cell r="A1053" t="str">
            <v>18.06.182</v>
          </cell>
          <cell r="B1053">
            <v>0</v>
          </cell>
          <cell r="C1053" t="str">
            <v>Placa cerâmica esmaltada rústica PEI-5 para área interna com saída para o exterior, grupo de absorção BIIb, resistência química B, assentado com argamassa colante industrializada</v>
          </cell>
          <cell r="D1053" t="str">
            <v>m²</v>
          </cell>
          <cell r="E1053">
            <v>19.41</v>
          </cell>
          <cell r="F1053">
            <v>11.12</v>
          </cell>
          <cell r="G1053">
            <v>30.53</v>
          </cell>
        </row>
        <row r="1054">
          <cell r="A1054" t="str">
            <v>18.06.183</v>
          </cell>
          <cell r="B1054">
            <v>0</v>
          </cell>
          <cell r="C1054" t="str">
            <v>Rodapé em placa cerâmica esmaltada rústica PEI-5 para área interna com saída para o exterior, grupo de absorção BIIb, resistência química B, assentado com argamassa colante industrializada</v>
          </cell>
          <cell r="D1054" t="str">
            <v>m</v>
          </cell>
          <cell r="E1054">
            <v>14.74</v>
          </cell>
          <cell r="F1054">
            <v>0.88</v>
          </cell>
          <cell r="G1054">
            <v>15.62</v>
          </cell>
        </row>
        <row r="1055">
          <cell r="A1055" t="str">
            <v>18.06.222</v>
          </cell>
          <cell r="B1055">
            <v>0</v>
          </cell>
          <cell r="C1055" t="str">
            <v>Placa cerâmica esmaltada PEI-5 para áreas externas, grupo de absorção BIIb, resistência química B, assentado com argamassa colante industrializada</v>
          </cell>
          <cell r="D1055" t="str">
            <v>m²</v>
          </cell>
          <cell r="E1055">
            <v>29.97</v>
          </cell>
          <cell r="F1055">
            <v>11.12</v>
          </cell>
          <cell r="G1055">
            <v>41.09</v>
          </cell>
        </row>
        <row r="1056">
          <cell r="A1056" t="str">
            <v>18.06.223</v>
          </cell>
          <cell r="B1056">
            <v>0</v>
          </cell>
          <cell r="C1056" t="str">
            <v>Rodapé em placa cerâmica esmaltada PEI-5 para áreas externas, grupo de absorção BIIb, resistência química B, assentado com argamassa colante industrializada</v>
          </cell>
          <cell r="D1056" t="str">
            <v>m</v>
          </cell>
          <cell r="E1056">
            <v>9.82</v>
          </cell>
          <cell r="F1056">
            <v>5.94</v>
          </cell>
          <cell r="G1056">
            <v>15.76</v>
          </cell>
        </row>
        <row r="1057">
          <cell r="A1057" t="str">
            <v>18.06.302</v>
          </cell>
          <cell r="B1057">
            <v>0</v>
          </cell>
          <cell r="C1057" t="str">
            <v>Placa em cerâmica esmaltada antiderrapante PEI-4 para áreas externas, grupo de absorção BIb, resistência química A, assentado com argamassa colante industrializada</v>
          </cell>
          <cell r="D1057" t="str">
            <v>m²</v>
          </cell>
          <cell r="E1057">
            <v>36.4</v>
          </cell>
          <cell r="F1057">
            <v>11.12</v>
          </cell>
          <cell r="G1057">
            <v>47.52</v>
          </cell>
        </row>
        <row r="1058">
          <cell r="A1058" t="str">
            <v>18.06.303</v>
          </cell>
          <cell r="B1058">
            <v>0</v>
          </cell>
          <cell r="C1058" t="str">
            <v>Rodapé em placa cerâmica esmaltada antiderrapante PEI-4 para áreas externas, grupo de absorção BIb, resistência química A, assentado com argamassa colante industrializada</v>
          </cell>
          <cell r="D1058" t="str">
            <v>m²</v>
          </cell>
          <cell r="E1058">
            <v>13.62</v>
          </cell>
          <cell r="F1058">
            <v>5.94</v>
          </cell>
          <cell r="G1058">
            <v>19.559999999999999</v>
          </cell>
        </row>
        <row r="1059">
          <cell r="A1059" t="str">
            <v>18.06.350</v>
          </cell>
          <cell r="B1059">
            <v>0</v>
          </cell>
          <cell r="C1059" t="str">
            <v>Assentamento de pisos e revestimentos cerâmicos com argamassa mista</v>
          </cell>
          <cell r="D1059" t="str">
            <v>m²</v>
          </cell>
          <cell r="E1059">
            <v>6.46</v>
          </cell>
          <cell r="F1059">
            <v>46.74</v>
          </cell>
          <cell r="G1059">
            <v>53.2</v>
          </cell>
        </row>
        <row r="1060">
          <cell r="A1060" t="str">
            <v>18.06.400</v>
          </cell>
          <cell r="B1060">
            <v>0</v>
          </cell>
          <cell r="C1060" t="str">
            <v>Rejuntamento em placas cerâmicas com cimento branco, juntas acima de 3 até 5 mm</v>
          </cell>
          <cell r="D1060" t="str">
            <v>m²</v>
          </cell>
          <cell r="E1060">
            <v>0.63</v>
          </cell>
          <cell r="F1060">
            <v>7.42</v>
          </cell>
          <cell r="G1060">
            <v>8.0500000000000007</v>
          </cell>
        </row>
        <row r="1061">
          <cell r="A1061" t="str">
            <v>18.06.410</v>
          </cell>
          <cell r="B1061">
            <v>0</v>
          </cell>
          <cell r="C1061" t="str">
            <v>Rejuntamento em placas cerâmicas com argamassa industrializada para rejunte, juntas acima de 3 até 5 mm</v>
          </cell>
          <cell r="D1061" t="str">
            <v>m²</v>
          </cell>
          <cell r="E1061">
            <v>1.3</v>
          </cell>
          <cell r="F1061">
            <v>7.42</v>
          </cell>
          <cell r="G1061">
            <v>8.7200000000000006</v>
          </cell>
        </row>
        <row r="1062">
          <cell r="A1062" t="str">
            <v>18.06.420</v>
          </cell>
          <cell r="B1062">
            <v>0</v>
          </cell>
          <cell r="C1062" t="str">
            <v>Rejuntamento em placas cerâmicas com cimento branco, juntas acima de 5 até 10 mm</v>
          </cell>
          <cell r="D1062" t="str">
            <v>m²</v>
          </cell>
          <cell r="E1062">
            <v>1.26</v>
          </cell>
          <cell r="F1062">
            <v>7.42</v>
          </cell>
          <cell r="G1062">
            <v>8.68</v>
          </cell>
        </row>
        <row r="1063">
          <cell r="A1063" t="str">
            <v>18.06.430</v>
          </cell>
          <cell r="B1063">
            <v>0</v>
          </cell>
          <cell r="C1063" t="str">
            <v>Rejuntamento em placas cerâmicas com argamassa industrializada para rejunte, juntas acima de 5 até 10 mm</v>
          </cell>
          <cell r="D1063" t="str">
            <v>m²</v>
          </cell>
          <cell r="E1063">
            <v>3.26</v>
          </cell>
          <cell r="F1063">
            <v>7.42</v>
          </cell>
          <cell r="G1063">
            <v>10.68</v>
          </cell>
        </row>
        <row r="1064">
          <cell r="A1064" t="str">
            <v>18.06.500</v>
          </cell>
          <cell r="B1064">
            <v>0</v>
          </cell>
          <cell r="C1064" t="str">
            <v>Rejuntamento de rodapé em placas cerâmicas com cimento branco, altura até 10 cm, juntas acima de 3 até 5 mm</v>
          </cell>
          <cell r="D1064" t="str">
            <v>m</v>
          </cell>
          <cell r="E1064">
            <v>0.06</v>
          </cell>
          <cell r="F1064">
            <v>0.83</v>
          </cell>
          <cell r="G1064">
            <v>0.89</v>
          </cell>
        </row>
        <row r="1065">
          <cell r="A1065" t="str">
            <v>18.06.510</v>
          </cell>
          <cell r="B1065">
            <v>0</v>
          </cell>
          <cell r="C1065" t="str">
            <v>Rejuntamento de rodapé em placas cerâmicas com argamassa industrializada para rejunte, altura até 10 cm, juntas acima de 3 até 5 mm</v>
          </cell>
          <cell r="D1065" t="str">
            <v>m</v>
          </cell>
          <cell r="E1065">
            <v>0.13</v>
          </cell>
          <cell r="F1065">
            <v>0.83</v>
          </cell>
          <cell r="G1065">
            <v>0.96</v>
          </cell>
        </row>
        <row r="1066">
          <cell r="A1066" t="str">
            <v>18.06.520</v>
          </cell>
          <cell r="B1066">
            <v>0</v>
          </cell>
          <cell r="C1066" t="str">
            <v>Rejuntamento de rodapé em placas cerâmicas com cimento branco, altura até 10 cm, juntas acima de 5 até 10 mm</v>
          </cell>
          <cell r="D1066" t="str">
            <v>m</v>
          </cell>
          <cell r="E1066">
            <v>0.13</v>
          </cell>
          <cell r="F1066">
            <v>0.83</v>
          </cell>
          <cell r="G1066">
            <v>0.96</v>
          </cell>
        </row>
        <row r="1067">
          <cell r="A1067" t="str">
            <v>18.06.530</v>
          </cell>
          <cell r="B1067">
            <v>0</v>
          </cell>
          <cell r="C1067" t="str">
            <v>Rejuntamento de rodapé em placas cerâmicas com argamassa industrializada para rejunte, altura até 10 cm, juntas acima de 5 até 10 mm</v>
          </cell>
          <cell r="D1067" t="str">
            <v>m</v>
          </cell>
          <cell r="E1067">
            <v>0.33</v>
          </cell>
          <cell r="F1067">
            <v>0.83</v>
          </cell>
          <cell r="G1067">
            <v>1.1599999999999999</v>
          </cell>
        </row>
        <row r="1068">
          <cell r="A1068" t="str">
            <v>18.07</v>
          </cell>
          <cell r="B1068" t="str">
            <v>Placa cerâmica não esmaltada extrudada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18.07.020</v>
          </cell>
          <cell r="B1069">
            <v>0</v>
          </cell>
          <cell r="C1069" t="str">
            <v>Placa cerâmica não esmaltada extrudada de alta resistência química e mecânica, espessura de 9 mm, uso industrial, assentado com argamassa química bicomponente</v>
          </cell>
          <cell r="D1069" t="str">
            <v>m²</v>
          </cell>
          <cell r="E1069">
            <v>107.12</v>
          </cell>
          <cell r="F1069">
            <v>11.12</v>
          </cell>
          <cell r="G1069">
            <v>118.24</v>
          </cell>
        </row>
        <row r="1070">
          <cell r="A1070" t="str">
            <v>18.07.040</v>
          </cell>
          <cell r="B1070">
            <v>0</v>
          </cell>
          <cell r="C1070" t="str">
            <v>Placa cerâmica não esmaltada extrudada de alta resistência química e mecânica, espessura de 14 mm, uso industrial, assentado com argamassa química bicomponente</v>
          </cell>
          <cell r="D1070" t="str">
            <v>m²</v>
          </cell>
          <cell r="E1070">
            <v>137.62</v>
          </cell>
          <cell r="F1070">
            <v>11.12</v>
          </cell>
          <cell r="G1070">
            <v>148.74</v>
          </cell>
        </row>
        <row r="1071">
          <cell r="A1071" t="str">
            <v>18.07.080</v>
          </cell>
          <cell r="B1071">
            <v>0</v>
          </cell>
          <cell r="C1071" t="str">
            <v>Rodapé em placa cerâmica não esmaltada extrudada de alta resistência química e mecânica, altura de 10 cm, uso industrial, assentado com argamassa química bicomponente</v>
          </cell>
          <cell r="D1071" t="str">
            <v>m</v>
          </cell>
          <cell r="E1071">
            <v>29.05</v>
          </cell>
          <cell r="F1071">
            <v>1.1000000000000001</v>
          </cell>
          <cell r="G1071">
            <v>30.15</v>
          </cell>
        </row>
        <row r="1072">
          <cell r="A1072" t="str">
            <v>18.07.160</v>
          </cell>
          <cell r="B1072">
            <v>0</v>
          </cell>
          <cell r="C1072" t="str">
            <v>Placa cerâmica não esmaltada extrudada para áreas com altas temperaturas, de alta resistência química e mecânica, espessura de 14 mm, uso em indústrias e cozinhas profissionais, assentado com argamassa industrializada</v>
          </cell>
          <cell r="D1072" t="str">
            <v>m²</v>
          </cell>
          <cell r="E1072">
            <v>195.78</v>
          </cell>
          <cell r="F1072">
            <v>11.12</v>
          </cell>
          <cell r="G1072">
            <v>206.9</v>
          </cell>
        </row>
        <row r="1073">
          <cell r="A1073" t="str">
            <v>18.07.170</v>
          </cell>
          <cell r="B1073">
            <v>0</v>
          </cell>
          <cell r="C1073" t="str">
            <v>Rodapé em placa cerâmica não esmaltada extrudada para áreas com altas temperaturas, de alta resistência química e mecânica, altura de 10cm, para uso em indústrias e cozinhas profissionais, assentado com argamassa industrializada</v>
          </cell>
          <cell r="D1073" t="str">
            <v>m</v>
          </cell>
          <cell r="E1073">
            <v>35.43</v>
          </cell>
          <cell r="F1073">
            <v>1.1000000000000001</v>
          </cell>
          <cell r="G1073">
            <v>36.53</v>
          </cell>
        </row>
        <row r="1074">
          <cell r="A1074" t="str">
            <v>18.07.200</v>
          </cell>
          <cell r="B1074">
            <v>0</v>
          </cell>
          <cell r="C1074" t="str">
            <v>Rejuntamento em placa cerâmica extrudada antiácida de 9 mm, com argamassa industrializada bicomponente, à base de resina furânica, juntas de 3 até 6 mm</v>
          </cell>
          <cell r="D1074" t="str">
            <v>m²</v>
          </cell>
          <cell r="E1074">
            <v>7.98</v>
          </cell>
          <cell r="F1074">
            <v>7.42</v>
          </cell>
          <cell r="G1074">
            <v>15.4</v>
          </cell>
        </row>
        <row r="1075">
          <cell r="A1075" t="str">
            <v>18.07.210</v>
          </cell>
          <cell r="B1075">
            <v>0</v>
          </cell>
          <cell r="C1075" t="str">
            <v>Rejuntamento de placa cerâmica extrudada de 9 mm, com argamassa sintética industrializada tricomponente, à base de resina epóxi, juntas acima de 3 até 6 mm</v>
          </cell>
          <cell r="D1075" t="str">
            <v>m²</v>
          </cell>
          <cell r="E1075">
            <v>25.45</v>
          </cell>
          <cell r="F1075">
            <v>7.42</v>
          </cell>
          <cell r="G1075">
            <v>32.869999999999997</v>
          </cell>
        </row>
        <row r="1076">
          <cell r="A1076" t="str">
            <v>18.07.220</v>
          </cell>
          <cell r="B1076">
            <v>0</v>
          </cell>
          <cell r="C1076" t="str">
            <v>Rejuntamento em placa cerâmica extrudada antiácida, espessura de 14 mm, com argamassa industrializada bicomponente, à base de resina furânica, juntas acima de 3 até 6 mm</v>
          </cell>
          <cell r="D1076" t="str">
            <v>m²</v>
          </cell>
          <cell r="E1076">
            <v>13.3</v>
          </cell>
          <cell r="F1076">
            <v>7.42</v>
          </cell>
          <cell r="G1076">
            <v>20.72</v>
          </cell>
        </row>
        <row r="1077">
          <cell r="A1077" t="str">
            <v>18.07.230</v>
          </cell>
          <cell r="B1077">
            <v>0</v>
          </cell>
          <cell r="C1077" t="str">
            <v>Rejuntamento em placa cerâmica extrudada antiácida de 14 mm, com argamassa sintética industrializada tricomponente, à base de resina epóxi, juntas de 3 até 6 mm</v>
          </cell>
          <cell r="D1077" t="str">
            <v>m²</v>
          </cell>
          <cell r="E1077">
            <v>42.42</v>
          </cell>
          <cell r="F1077">
            <v>7.42</v>
          </cell>
          <cell r="G1077">
            <v>49.84</v>
          </cell>
        </row>
        <row r="1078">
          <cell r="A1078" t="str">
            <v>18.07.250</v>
          </cell>
          <cell r="B1078">
            <v>0</v>
          </cell>
          <cell r="C1078" t="str">
            <v>Rejuntamento em placa cerâmica extrudada antiácida, com argamassa industrializada anticorrosiva bicomponente, à base de bauxita, para áreas de altas temperaturas, juntas de 3 até 6mm</v>
          </cell>
          <cell r="D1078" t="str">
            <v>m²</v>
          </cell>
          <cell r="E1078">
            <v>41.34</v>
          </cell>
          <cell r="F1078">
            <v>7.42</v>
          </cell>
          <cell r="G1078">
            <v>48.76</v>
          </cell>
        </row>
        <row r="1079">
          <cell r="A1079" t="str">
            <v>18.07.300</v>
          </cell>
          <cell r="B1079">
            <v>0</v>
          </cell>
          <cell r="C1079" t="str">
            <v>Rejuntamento de rodapé em placa cerâmica extrudada antiácida de 9 mm, com argamassa industrializada bicomponente à base de resina furânica, juntas de 3 até 6 mm</v>
          </cell>
          <cell r="D1079" t="str">
            <v>m</v>
          </cell>
          <cell r="E1079">
            <v>0.8</v>
          </cell>
          <cell r="F1079">
            <v>0.75</v>
          </cell>
          <cell r="G1079">
            <v>1.55</v>
          </cell>
        </row>
        <row r="1080">
          <cell r="A1080" t="str">
            <v>18.07.310</v>
          </cell>
          <cell r="B1080">
            <v>0</v>
          </cell>
          <cell r="C1080" t="str">
            <v>Rejuntamento de rodapé em placa cerâmica extrudada antiácida de 9 mm, com argamassa sintética  industrializada tricomponente, à base de resina epóxi, juntas de 3 até 6 mm</v>
          </cell>
          <cell r="D1080" t="str">
            <v>m</v>
          </cell>
          <cell r="E1080">
            <v>2.5499999999999998</v>
          </cell>
          <cell r="F1080">
            <v>0.75</v>
          </cell>
          <cell r="G1080">
            <v>3.3</v>
          </cell>
        </row>
        <row r="1081">
          <cell r="A1081" t="str">
            <v>18.08</v>
          </cell>
          <cell r="B1081" t="str">
            <v>Revestimento em porcelanato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18.08.032</v>
          </cell>
          <cell r="B1082">
            <v>0</v>
          </cell>
          <cell r="C1082" t="str">
            <v>Revestimento em porcelanato esmaltado antiderrapante para áreas externas e ambientes com alto tráfego, grupo de absorção BIa, assentado com argamassa colante industrializada, rejuntado</v>
          </cell>
          <cell r="D1082" t="str">
            <v>m²</v>
          </cell>
          <cell r="E1082">
            <v>57.52</v>
          </cell>
          <cell r="F1082">
            <v>29.38</v>
          </cell>
          <cell r="G1082">
            <v>86.9</v>
          </cell>
        </row>
        <row r="1083">
          <cell r="A1083" t="str">
            <v>18.08.042</v>
          </cell>
          <cell r="B1083">
            <v>0</v>
          </cell>
          <cell r="C1083" t="str">
            <v>Rodapé em porcelanato esmaltado antiderrapante para áreas externas e ambientes com alto tráfego, grupo de absorção BIa, assentado com argamassa colante industrializada, rejuntado</v>
          </cell>
          <cell r="D1083" t="str">
            <v>m</v>
          </cell>
          <cell r="E1083">
            <v>5.17</v>
          </cell>
          <cell r="F1083">
            <v>8.16</v>
          </cell>
          <cell r="G1083">
            <v>13.33</v>
          </cell>
        </row>
        <row r="1084">
          <cell r="A1084" t="str">
            <v>18.08.062</v>
          </cell>
          <cell r="B1084">
            <v>0</v>
          </cell>
          <cell r="C1084" t="str">
            <v>Revestimento em porcelanato esmaltado polido para áreas internas e ambientes com tráfego médio, grupo de absorção BIa, assentado com argamassa colante industrializada, rejuntado</v>
          </cell>
          <cell r="D1084" t="str">
            <v>m²</v>
          </cell>
          <cell r="E1084">
            <v>106.96</v>
          </cell>
          <cell r="F1084">
            <v>29.38</v>
          </cell>
          <cell r="G1084">
            <v>136.34</v>
          </cell>
        </row>
        <row r="1085">
          <cell r="A1085" t="str">
            <v>18.08.072</v>
          </cell>
          <cell r="B1085">
            <v>0</v>
          </cell>
          <cell r="C1085" t="str">
            <v>Rodapé em porcelanato esmaltado polido para áreas internas e ambientes com tráfego médio, grupo de absorção BIa, assentado com argamassa colante industrializada, rejuntado</v>
          </cell>
          <cell r="D1085" t="str">
            <v>m</v>
          </cell>
          <cell r="E1085">
            <v>27.04</v>
          </cell>
          <cell r="F1085">
            <v>8.16</v>
          </cell>
          <cell r="G1085">
            <v>35.200000000000003</v>
          </cell>
        </row>
        <row r="1086">
          <cell r="A1086" t="str">
            <v>18.08.090</v>
          </cell>
          <cell r="B1086">
            <v>0</v>
          </cell>
          <cell r="C1086" t="str">
            <v>Revestimento em porcelanato esmaltado acetinado para áreas internas e ambientes com acesso ao exterior, grupo de absorção BIa, resistência química B, assentado com argamassa colante industrializada, rejuntado</v>
          </cell>
          <cell r="D1086" t="str">
            <v>m²</v>
          </cell>
          <cell r="E1086">
            <v>49.29</v>
          </cell>
          <cell r="F1086">
            <v>29.38</v>
          </cell>
          <cell r="G1086">
            <v>78.67</v>
          </cell>
        </row>
        <row r="1087">
          <cell r="A1087" t="str">
            <v>18.08.100</v>
          </cell>
          <cell r="B1087">
            <v>0</v>
          </cell>
          <cell r="C1087" t="str">
            <v>Rodapé em porcelanato esmaltado acetinado para áreas internas e ambientes com acesso ao exterior, grupo de absorção BIa, resistência química B, assentado com argamassa colante industrializada, rejuntado</v>
          </cell>
          <cell r="D1087" t="str">
            <v>m</v>
          </cell>
          <cell r="E1087">
            <v>18.89</v>
          </cell>
          <cell r="F1087">
            <v>8.16</v>
          </cell>
          <cell r="G1087">
            <v>27.05</v>
          </cell>
        </row>
        <row r="1088">
          <cell r="A1088" t="str">
            <v>18.08.110</v>
          </cell>
          <cell r="B1088">
            <v>0</v>
          </cell>
          <cell r="C1088" t="str">
            <v>Revestimento em porcelanato técnico antiderrapante para áreas externas, grupo de absorção BIa, assentado com argamassa colante industrializada, rejuntado</v>
          </cell>
          <cell r="D1088" t="str">
            <v>m²</v>
          </cell>
          <cell r="E1088">
            <v>121.96</v>
          </cell>
          <cell r="F1088">
            <v>29.38</v>
          </cell>
          <cell r="G1088">
            <v>151.34</v>
          </cell>
        </row>
        <row r="1089">
          <cell r="A1089" t="str">
            <v>18.08.120</v>
          </cell>
          <cell r="B1089">
            <v>0</v>
          </cell>
          <cell r="C1089" t="str">
            <v>Rodapé em porcelanato técnico antiderrapante para áreas internas, grupo de absorção BIa, assentado com argamassa colante industrializada, rejuntado</v>
          </cell>
          <cell r="D1089" t="str">
            <v>m</v>
          </cell>
          <cell r="E1089">
            <v>10.49</v>
          </cell>
          <cell r="F1089">
            <v>8.16</v>
          </cell>
          <cell r="G1089">
            <v>18.649999999999999</v>
          </cell>
        </row>
        <row r="1090">
          <cell r="A1090" t="str">
            <v>18.08.130</v>
          </cell>
          <cell r="B1090">
            <v>0</v>
          </cell>
          <cell r="C1090" t="str">
            <v>Revestimento em porcelanato técnico antiácido para áreas de alto tráfego, grupo de absorção BIa, assentado com argamassa colante industrializada e rejuntado com resina epóxi</v>
          </cell>
          <cell r="D1090" t="str">
            <v>m²</v>
          </cell>
          <cell r="E1090">
            <v>131.19</v>
          </cell>
          <cell r="F1090">
            <v>29.38</v>
          </cell>
          <cell r="G1090">
            <v>160.57</v>
          </cell>
        </row>
        <row r="1091">
          <cell r="A1091" t="str">
            <v>18.08.140</v>
          </cell>
          <cell r="B1091">
            <v>0</v>
          </cell>
          <cell r="C1091" t="str">
            <v>Rodapé em porcelanato técnico antiácido para áreas de alto tráfego, grupo de absorção BIa, assentado com argamassa colante industrializada e rejuntado com resina epóxi</v>
          </cell>
          <cell r="D1091" t="str">
            <v>m</v>
          </cell>
          <cell r="E1091">
            <v>22.46</v>
          </cell>
          <cell r="F1091">
            <v>8.16</v>
          </cell>
          <cell r="G1091">
            <v>30.62</v>
          </cell>
        </row>
        <row r="1092">
          <cell r="A1092" t="str">
            <v>18.08.152</v>
          </cell>
          <cell r="B1092">
            <v>0</v>
          </cell>
          <cell r="C1092" t="str">
            <v>Revestimento em porcelanato técnico natural para áreas internas e ambientes com acesso ao exterior, grupo de absorção BIa, assentado com argamassa colante industrializada, rejuntado</v>
          </cell>
          <cell r="D1092" t="str">
            <v>m²</v>
          </cell>
          <cell r="E1092">
            <v>81.86</v>
          </cell>
          <cell r="F1092">
            <v>29.38</v>
          </cell>
          <cell r="G1092">
            <v>111.24</v>
          </cell>
        </row>
        <row r="1093">
          <cell r="A1093" t="str">
            <v>18.08.162</v>
          </cell>
          <cell r="B1093">
            <v>0</v>
          </cell>
          <cell r="C1093" t="str">
            <v>Rodapé em porcelanato técnico natural, para áreas internas e ambientes com acesso ao exterior, grupo de absorção BIa, assentado com argamassa colante industrializada, rejuntado</v>
          </cell>
          <cell r="D1093" t="str">
            <v>m</v>
          </cell>
          <cell r="E1093">
            <v>45.43</v>
          </cell>
          <cell r="F1093">
            <v>8.16</v>
          </cell>
          <cell r="G1093">
            <v>53.59</v>
          </cell>
        </row>
        <row r="1094">
          <cell r="A1094" t="str">
            <v>18.08.170</v>
          </cell>
          <cell r="B1094">
            <v>0</v>
          </cell>
          <cell r="C1094" t="str">
            <v>Revestimento em porcelanato técnico polido para áreas internas e ambientes de médio tráfego, grupo de absorção BIa, coeficiente de atrito I, assentado com argamassa colante industrializada, rejuntado</v>
          </cell>
          <cell r="D1094" t="str">
            <v>m²</v>
          </cell>
          <cell r="E1094">
            <v>97.74</v>
          </cell>
          <cell r="F1094">
            <v>29.38</v>
          </cell>
          <cell r="G1094">
            <v>127.12</v>
          </cell>
        </row>
        <row r="1095">
          <cell r="A1095" t="str">
            <v>18.08.180</v>
          </cell>
          <cell r="B1095">
            <v>0</v>
          </cell>
          <cell r="C1095" t="str">
            <v>Rodapé em porcelanato técnico polido para áreas internas e ambientes de médio tráfego, grupo de absorção BIa, assentado com argamassa colante industrializada, rejuntado</v>
          </cell>
          <cell r="D1095" t="str">
            <v>m</v>
          </cell>
          <cell r="E1095">
            <v>33.14</v>
          </cell>
          <cell r="F1095">
            <v>8.16</v>
          </cell>
          <cell r="G1095">
            <v>41.3</v>
          </cell>
        </row>
        <row r="1096">
          <cell r="A1096" t="str">
            <v>18.11</v>
          </cell>
          <cell r="B1096" t="str">
            <v>Revestimento em placa cerâmica esmaltada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18.11.002</v>
          </cell>
          <cell r="B1097">
            <v>0</v>
          </cell>
          <cell r="C1097" t="str">
            <v>Revestimento em placa cerâmica esmaltada de 5x5 cm, assentado e rejuntado com argamassa industrializada</v>
          </cell>
          <cell r="D1097" t="str">
            <v>m²</v>
          </cell>
          <cell r="E1097">
            <v>115.66</v>
          </cell>
          <cell r="F1097">
            <v>16.64</v>
          </cell>
          <cell r="G1097">
            <v>132.30000000000001</v>
          </cell>
        </row>
        <row r="1098">
          <cell r="A1098" t="str">
            <v>18.11.012</v>
          </cell>
          <cell r="B1098">
            <v>0</v>
          </cell>
          <cell r="C1098" t="str">
            <v>Revestimento em placa cerâmica esmaltada de 7,5x7,5 cm, assentado e rejuntado com argamassa industrializada</v>
          </cell>
          <cell r="D1098" t="str">
            <v>m²</v>
          </cell>
          <cell r="E1098">
            <v>61.34</v>
          </cell>
          <cell r="F1098">
            <v>16.64</v>
          </cell>
          <cell r="G1098">
            <v>77.98</v>
          </cell>
        </row>
        <row r="1099">
          <cell r="A1099" t="str">
            <v>18.11.022</v>
          </cell>
          <cell r="B1099">
            <v>0</v>
          </cell>
          <cell r="C1099" t="str">
            <v>Revestimento em placa cerâmica esmaltada de 10x10 cm, assentado e rejuntado com argamassa industrializada</v>
          </cell>
          <cell r="D1099" t="str">
            <v>m²</v>
          </cell>
          <cell r="E1099">
            <v>46.9</v>
          </cell>
          <cell r="F1099">
            <v>16.64</v>
          </cell>
          <cell r="G1099">
            <v>63.54</v>
          </cell>
        </row>
        <row r="1100">
          <cell r="A1100" t="str">
            <v>18.11.032</v>
          </cell>
          <cell r="B1100">
            <v>0</v>
          </cell>
          <cell r="C1100" t="str">
            <v>Revestimento em placa cerâmica esmaltada de 15x15 cm, tipo monocolor, assentado e rejuntado com argamassa industrializada</v>
          </cell>
          <cell r="D1100" t="str">
            <v>m²</v>
          </cell>
          <cell r="E1100">
            <v>52.86</v>
          </cell>
          <cell r="F1100">
            <v>16.64</v>
          </cell>
          <cell r="G1100">
            <v>69.5</v>
          </cell>
        </row>
        <row r="1101">
          <cell r="A1101" t="str">
            <v>18.11.042</v>
          </cell>
          <cell r="B1101">
            <v>0</v>
          </cell>
          <cell r="C1101" t="str">
            <v>Revestimento em placa cerâmica esmaltada de 20x20 cm, tipo monocolor, assentado e rejuntado com argamassa industrializada</v>
          </cell>
          <cell r="D1101" t="str">
            <v>m²</v>
          </cell>
          <cell r="E1101">
            <v>50.49</v>
          </cell>
          <cell r="F1101">
            <v>16.64</v>
          </cell>
          <cell r="G1101">
            <v>67.13</v>
          </cell>
        </row>
        <row r="1102">
          <cell r="A1102" t="str">
            <v>18.11.052</v>
          </cell>
          <cell r="B1102">
            <v>0</v>
          </cell>
          <cell r="C1102" t="str">
            <v>Revestimento em placa cerâmica esmaltada, tipo monoporosa, retangular, assentado e rejuntado com argamassa industrializada</v>
          </cell>
          <cell r="D1102" t="str">
            <v>m²</v>
          </cell>
          <cell r="E1102">
            <v>47.06</v>
          </cell>
          <cell r="F1102">
            <v>16.64</v>
          </cell>
          <cell r="G1102">
            <v>63.7</v>
          </cell>
        </row>
        <row r="1103">
          <cell r="A1103" t="str">
            <v>18.12</v>
          </cell>
          <cell r="B1103" t="str">
            <v>Revestimento em pastilha e mosaico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18.12.020</v>
          </cell>
          <cell r="B1104">
            <v>0</v>
          </cell>
          <cell r="C1104" t="str">
            <v>Revestimento em pastilha de porcelana natural ou esmaltada de 5 x 5 cm, assentado e rejuntado com argamassa colante industrializada</v>
          </cell>
          <cell r="D1104" t="str">
            <v>m²</v>
          </cell>
          <cell r="E1104">
            <v>140.88</v>
          </cell>
          <cell r="F1104">
            <v>21.06</v>
          </cell>
          <cell r="G1104">
            <v>161.94</v>
          </cell>
        </row>
        <row r="1105">
          <cell r="A1105" t="str">
            <v>18.12.120</v>
          </cell>
          <cell r="B1105">
            <v>0</v>
          </cell>
          <cell r="C1105" t="str">
            <v>Revestimento em pastilha de porcelana natural ou esmaltada de 2,5 x 2,5 cm, assentado e rejuntado com argamassa colante industrializada</v>
          </cell>
          <cell r="D1105" t="str">
            <v>m²</v>
          </cell>
          <cell r="E1105">
            <v>183.14</v>
          </cell>
          <cell r="F1105">
            <v>21.06</v>
          </cell>
          <cell r="G1105">
            <v>204.2</v>
          </cell>
        </row>
        <row r="1106">
          <cell r="A1106" t="str">
            <v>18.12.140</v>
          </cell>
          <cell r="B1106">
            <v>0</v>
          </cell>
          <cell r="C1106" t="str">
            <v>Revestimento em pastilha de porcelana natural ou esmaltada de 2,5 x 5 cm, assentado e rejuntado com argamassa colante industrializada</v>
          </cell>
          <cell r="D1106" t="str">
            <v>m²</v>
          </cell>
          <cell r="E1106">
            <v>154.72999999999999</v>
          </cell>
          <cell r="F1106">
            <v>21.06</v>
          </cell>
          <cell r="G1106">
            <v>175.79</v>
          </cell>
        </row>
        <row r="1107">
          <cell r="A1107" t="str">
            <v>18.13</v>
          </cell>
          <cell r="B1107" t="str">
            <v>Revestimento cerâmico não esmaltado extrudado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A1108" t="str">
            <v>18.13.010</v>
          </cell>
          <cell r="B1108">
            <v>0</v>
          </cell>
          <cell r="C1108" t="str">
            <v>Revestimento em placa cerâmica não esmaltada extrudada, de alta resistência química e mecânica, espessura de 9 mm, assentado com argamassa colante industrializada</v>
          </cell>
          <cell r="D1108" t="str">
            <v>m²</v>
          </cell>
          <cell r="E1108">
            <v>102.19</v>
          </cell>
          <cell r="F1108">
            <v>13.46</v>
          </cell>
          <cell r="G1108">
            <v>115.65</v>
          </cell>
        </row>
        <row r="1109">
          <cell r="A1109" t="str">
            <v>18.13.020</v>
          </cell>
          <cell r="B1109">
            <v>0</v>
          </cell>
          <cell r="C1109" t="str">
            <v>Revestimento em placa cerâmica extrudada de alta resistência química e mecânica, espessura entre 9 e 10 mm, assentado com argamassa industrializada de alta aderência</v>
          </cell>
          <cell r="D1109" t="str">
            <v>m²</v>
          </cell>
          <cell r="E1109">
            <v>83.52</v>
          </cell>
          <cell r="F1109">
            <v>13.46</v>
          </cell>
          <cell r="G1109">
            <v>96.98</v>
          </cell>
        </row>
        <row r="1110">
          <cell r="A1110" t="str">
            <v>18.13.202</v>
          </cell>
          <cell r="B1110">
            <v>0</v>
          </cell>
          <cell r="C1110" t="str">
            <v>Rejuntamento em placa cerâmica extrudada, espessura entre 9 e 10 mm, com argamassa industrial anticorrosiva à base de resina epóxi, juntas de 6 a 10 mm</v>
          </cell>
          <cell r="D1110" t="str">
            <v>m²</v>
          </cell>
          <cell r="E1110">
            <v>37.119999999999997</v>
          </cell>
          <cell r="F1110">
            <v>7.42</v>
          </cell>
          <cell r="G1110">
            <v>44.54</v>
          </cell>
        </row>
        <row r="1111">
          <cell r="A1111" t="str">
            <v>19</v>
          </cell>
          <cell r="B1111" t="str">
            <v>REVESTIMENTO EM PEDRA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19.01</v>
          </cell>
          <cell r="B1112" t="str">
            <v>Granito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19.01.010</v>
          </cell>
          <cell r="B1113">
            <v>0</v>
          </cell>
          <cell r="C1113" t="str">
            <v>Rodapé em granito com 7 cm de altura</v>
          </cell>
          <cell r="D1113" t="str">
            <v>m</v>
          </cell>
          <cell r="E1113">
            <v>113.97</v>
          </cell>
          <cell r="F1113">
            <v>1.47</v>
          </cell>
          <cell r="G1113">
            <v>115.44</v>
          </cell>
        </row>
        <row r="1114">
          <cell r="A1114" t="str">
            <v>19.01.020</v>
          </cell>
          <cell r="B1114">
            <v>0</v>
          </cell>
          <cell r="C1114" t="str">
            <v>Revestimento em granito com 2 cm de espessura, assente com massa</v>
          </cell>
          <cell r="D1114" t="str">
            <v>m²</v>
          </cell>
          <cell r="E1114">
            <v>307.41000000000003</v>
          </cell>
          <cell r="F1114">
            <v>10.33</v>
          </cell>
          <cell r="G1114">
            <v>317.74</v>
          </cell>
        </row>
        <row r="1115">
          <cell r="A1115" t="str">
            <v>19.01.040</v>
          </cell>
          <cell r="B1115">
            <v>0</v>
          </cell>
          <cell r="C1115" t="str">
            <v>Revestimento em granito com 3 cm de espessura, assente com massa</v>
          </cell>
          <cell r="D1115" t="str">
            <v>m²</v>
          </cell>
          <cell r="E1115">
            <v>436.46</v>
          </cell>
          <cell r="F1115">
            <v>10.33</v>
          </cell>
          <cell r="G1115">
            <v>446.79</v>
          </cell>
        </row>
        <row r="1116">
          <cell r="A1116" t="str">
            <v>19.01.060</v>
          </cell>
          <cell r="B1116">
            <v>0</v>
          </cell>
          <cell r="C1116" t="str">
            <v>Peitoril e/ou soleira em granito com espessura de 2 cm e largura até 20 cm</v>
          </cell>
          <cell r="D1116" t="str">
            <v>m</v>
          </cell>
          <cell r="E1116">
            <v>130.55000000000001</v>
          </cell>
          <cell r="F1116">
            <v>2.95</v>
          </cell>
          <cell r="G1116">
            <v>133.5</v>
          </cell>
        </row>
        <row r="1117">
          <cell r="A1117" t="str">
            <v>19.01.120</v>
          </cell>
          <cell r="B1117">
            <v>0</v>
          </cell>
          <cell r="C1117" t="str">
            <v>Degrau e espelho de granito</v>
          </cell>
          <cell r="D1117" t="str">
            <v>m</v>
          </cell>
          <cell r="E1117">
            <v>284.02</v>
          </cell>
          <cell r="F1117">
            <v>5.16</v>
          </cell>
          <cell r="G1117">
            <v>289.18</v>
          </cell>
        </row>
        <row r="1118">
          <cell r="A1118" t="str">
            <v>19.01.320</v>
          </cell>
          <cell r="B1118">
            <v>0</v>
          </cell>
          <cell r="C1118" t="str">
            <v>Rodapé em granito com altura de 7,01 a 10 cm</v>
          </cell>
          <cell r="D1118" t="str">
            <v>m</v>
          </cell>
          <cell r="E1118">
            <v>117.97</v>
          </cell>
          <cell r="F1118">
            <v>1.47</v>
          </cell>
          <cell r="G1118">
            <v>119.44</v>
          </cell>
        </row>
        <row r="1119">
          <cell r="A1119" t="str">
            <v>19.01.390</v>
          </cell>
          <cell r="B1119">
            <v>0</v>
          </cell>
          <cell r="C1119" t="str">
            <v>Peitoril e/ou soleira em granito com espessura de 2 cm e largura de 21 até 30 cm</v>
          </cell>
          <cell r="D1119" t="str">
            <v>m</v>
          </cell>
          <cell r="E1119">
            <v>154.63999999999999</v>
          </cell>
          <cell r="F1119">
            <v>4.43</v>
          </cell>
          <cell r="G1119">
            <v>159.07</v>
          </cell>
        </row>
        <row r="1120">
          <cell r="A1120" t="str">
            <v>19.01.410</v>
          </cell>
          <cell r="B1120">
            <v>0</v>
          </cell>
          <cell r="C1120" t="str">
            <v>Revestimento em granito jateado, com espessura de 2,0 cm, assente com massa</v>
          </cell>
          <cell r="D1120" t="str">
            <v>m²</v>
          </cell>
          <cell r="E1120">
            <v>162.72</v>
          </cell>
          <cell r="F1120">
            <v>10.33</v>
          </cell>
          <cell r="G1120">
            <v>173.05</v>
          </cell>
        </row>
        <row r="1121">
          <cell r="A1121" t="str">
            <v>19.01.420</v>
          </cell>
          <cell r="B1121">
            <v>0</v>
          </cell>
          <cell r="C1121" t="str">
            <v>Rodapé em granito jateado, com altura de 7 cm, assente com massa</v>
          </cell>
          <cell r="D1121" t="str">
            <v>m</v>
          </cell>
          <cell r="E1121">
            <v>15.78</v>
          </cell>
          <cell r="F1121">
            <v>1.47</v>
          </cell>
          <cell r="G1121">
            <v>17.25</v>
          </cell>
        </row>
        <row r="1122">
          <cell r="A1122" t="str">
            <v>19.01.430</v>
          </cell>
          <cell r="B1122">
            <v>0</v>
          </cell>
          <cell r="C1122" t="str">
            <v>Degrau e espelho em granito jateado, com espessura de 2 cm, assente com massa</v>
          </cell>
          <cell r="D1122" t="str">
            <v>m</v>
          </cell>
          <cell r="E1122">
            <v>122.38</v>
          </cell>
          <cell r="F1122">
            <v>5.16</v>
          </cell>
          <cell r="G1122">
            <v>127.54</v>
          </cell>
        </row>
        <row r="1123">
          <cell r="A1123" t="str">
            <v>19.01.440</v>
          </cell>
          <cell r="B1123">
            <v>0</v>
          </cell>
          <cell r="C1123" t="str">
            <v>Soleira / peitoril em granito jateado de 20 a 30cm, com espessura de 2 cm, assente com massa</v>
          </cell>
          <cell r="D1123" t="str">
            <v>m</v>
          </cell>
          <cell r="E1123">
            <v>93.99</v>
          </cell>
          <cell r="F1123">
            <v>4.43</v>
          </cell>
          <cell r="G1123">
            <v>98.42</v>
          </cell>
        </row>
        <row r="1124">
          <cell r="A1124" t="str">
            <v>19.02</v>
          </cell>
          <cell r="B1124" t="str">
            <v>Mármore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19.02.020</v>
          </cell>
          <cell r="B1125">
            <v>0</v>
          </cell>
          <cell r="C1125" t="str">
            <v>Revestimento em mármore branco de 2 cm, assente com massa</v>
          </cell>
          <cell r="D1125" t="str">
            <v>m²</v>
          </cell>
          <cell r="E1125">
            <v>476.22</v>
          </cell>
          <cell r="F1125">
            <v>8.85</v>
          </cell>
          <cell r="G1125">
            <v>485.07</v>
          </cell>
        </row>
        <row r="1126">
          <cell r="A1126" t="str">
            <v>19.02.040</v>
          </cell>
          <cell r="B1126">
            <v>0</v>
          </cell>
          <cell r="C1126" t="str">
            <v>Revestimento em mármore travertino nacional de 2 cm, assente com massa</v>
          </cell>
          <cell r="D1126" t="str">
            <v>m²</v>
          </cell>
          <cell r="E1126">
            <v>551.1</v>
          </cell>
          <cell r="F1126">
            <v>8.85</v>
          </cell>
          <cell r="G1126">
            <v>559.95000000000005</v>
          </cell>
        </row>
        <row r="1127">
          <cell r="A1127" t="str">
            <v>19.02.060</v>
          </cell>
          <cell r="B1127">
            <v>0</v>
          </cell>
          <cell r="C1127" t="str">
            <v>Revestimento em mármore branco de 3 cm, assente com massa</v>
          </cell>
          <cell r="D1127" t="str">
            <v>m²</v>
          </cell>
          <cell r="E1127">
            <v>600.72</v>
          </cell>
          <cell r="F1127">
            <v>10.33</v>
          </cell>
          <cell r="G1127">
            <v>611.04999999999995</v>
          </cell>
        </row>
        <row r="1128">
          <cell r="A1128" t="str">
            <v>19.02.080</v>
          </cell>
          <cell r="B1128">
            <v>0</v>
          </cell>
          <cell r="C1128" t="str">
            <v>Revestimento em mármore travertino nacional de 3 cm, assente com massa</v>
          </cell>
          <cell r="D1128" t="str">
            <v>m²</v>
          </cell>
          <cell r="E1128">
            <v>673.38</v>
          </cell>
          <cell r="F1128">
            <v>10.33</v>
          </cell>
          <cell r="G1128">
            <v>683.71</v>
          </cell>
        </row>
        <row r="1129">
          <cell r="A1129" t="str">
            <v>19.02.220</v>
          </cell>
          <cell r="B1129">
            <v>0</v>
          </cell>
          <cell r="C1129" t="str">
            <v>Degrau e espelho em mármore branco</v>
          </cell>
          <cell r="D1129" t="str">
            <v>m</v>
          </cell>
          <cell r="E1129">
            <v>259.60000000000002</v>
          </cell>
          <cell r="F1129">
            <v>5.16</v>
          </cell>
          <cell r="G1129">
            <v>264.76</v>
          </cell>
        </row>
        <row r="1130">
          <cell r="A1130" t="str">
            <v>19.02.240</v>
          </cell>
          <cell r="B1130">
            <v>0</v>
          </cell>
          <cell r="C1130" t="str">
            <v>Degrau e espelho em mármore travertino nacional</v>
          </cell>
          <cell r="D1130" t="str">
            <v>m</v>
          </cell>
          <cell r="E1130">
            <v>278.81</v>
          </cell>
          <cell r="F1130">
            <v>5.16</v>
          </cell>
          <cell r="G1130">
            <v>283.97000000000003</v>
          </cell>
        </row>
        <row r="1131">
          <cell r="A1131" t="str">
            <v>19.02.250</v>
          </cell>
          <cell r="B1131">
            <v>0</v>
          </cell>
          <cell r="C1131" t="str">
            <v>Rodapé em mármore branco, com 7 cm de altura</v>
          </cell>
          <cell r="D1131" t="str">
            <v>m</v>
          </cell>
          <cell r="E1131">
            <v>39.31</v>
          </cell>
          <cell r="F1131">
            <v>1.47</v>
          </cell>
          <cell r="G1131">
            <v>40.78</v>
          </cell>
        </row>
        <row r="1132">
          <cell r="A1132" t="str">
            <v>19.03</v>
          </cell>
          <cell r="B1132" t="str">
            <v>Pedra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A1133" t="str">
            <v>19.03.020</v>
          </cell>
          <cell r="B1133">
            <v>0</v>
          </cell>
          <cell r="C1133" t="str">
            <v>Revestimento em pedra tipo arenito comum</v>
          </cell>
          <cell r="D1133" t="str">
            <v>m²</v>
          </cell>
          <cell r="E1133">
            <v>159.79</v>
          </cell>
          <cell r="F1133">
            <v>23.61</v>
          </cell>
          <cell r="G1133">
            <v>183.4</v>
          </cell>
        </row>
        <row r="1134">
          <cell r="A1134" t="str">
            <v>19.03.060</v>
          </cell>
          <cell r="B1134">
            <v>0</v>
          </cell>
          <cell r="C1134" t="str">
            <v>Revestimento em pedra mineira comum</v>
          </cell>
          <cell r="D1134" t="str">
            <v>m²</v>
          </cell>
          <cell r="E1134">
            <v>225.42</v>
          </cell>
          <cell r="F1134">
            <v>23.61</v>
          </cell>
          <cell r="G1134">
            <v>249.03</v>
          </cell>
        </row>
        <row r="1135">
          <cell r="A1135" t="str">
            <v>19.03.090</v>
          </cell>
          <cell r="B1135">
            <v>0</v>
          </cell>
          <cell r="C1135" t="str">
            <v>Revestimento em pedra Miracema</v>
          </cell>
          <cell r="D1135" t="str">
            <v>m²</v>
          </cell>
          <cell r="E1135">
            <v>56.97</v>
          </cell>
          <cell r="F1135">
            <v>18.5</v>
          </cell>
          <cell r="G1135">
            <v>75.47</v>
          </cell>
        </row>
        <row r="1136">
          <cell r="A1136" t="str">
            <v>19.03.100</v>
          </cell>
          <cell r="B1136">
            <v>0</v>
          </cell>
          <cell r="C1136" t="str">
            <v>Rodapé em pedra Miracema com 5,75 cm de altura</v>
          </cell>
          <cell r="D1136" t="str">
            <v>m</v>
          </cell>
          <cell r="E1136">
            <v>1.97</v>
          </cell>
          <cell r="F1136">
            <v>19.899999999999999</v>
          </cell>
          <cell r="G1136">
            <v>21.87</v>
          </cell>
        </row>
        <row r="1137">
          <cell r="A1137" t="str">
            <v>19.03.110</v>
          </cell>
          <cell r="B1137">
            <v>0</v>
          </cell>
          <cell r="C1137" t="str">
            <v>Rodapé em pedra Miracema com 11,5 cm de altura</v>
          </cell>
          <cell r="D1137" t="str">
            <v>m</v>
          </cell>
          <cell r="E1137">
            <v>3.98</v>
          </cell>
          <cell r="F1137">
            <v>29.69</v>
          </cell>
          <cell r="G1137">
            <v>33.67</v>
          </cell>
        </row>
        <row r="1138">
          <cell r="A1138" t="str">
            <v>19.03.220</v>
          </cell>
          <cell r="B1138">
            <v>0</v>
          </cell>
          <cell r="C1138" t="str">
            <v>Rodapé em pedra mineira simples com 10 cm de altura</v>
          </cell>
          <cell r="D1138" t="str">
            <v>m</v>
          </cell>
          <cell r="E1138">
            <v>63.2</v>
          </cell>
          <cell r="F1138">
            <v>1.47</v>
          </cell>
          <cell r="G1138">
            <v>64.67</v>
          </cell>
        </row>
        <row r="1139">
          <cell r="A1139" t="str">
            <v>19.03.260</v>
          </cell>
          <cell r="B1139">
            <v>0</v>
          </cell>
          <cell r="C1139" t="str">
            <v>Revestimento em pedra ardósia selecionada</v>
          </cell>
          <cell r="D1139" t="str">
            <v>m²</v>
          </cell>
          <cell r="E1139">
            <v>60.63</v>
          </cell>
          <cell r="F1139">
            <v>18.96</v>
          </cell>
          <cell r="G1139">
            <v>79.59</v>
          </cell>
        </row>
        <row r="1140">
          <cell r="A1140" t="str">
            <v>19.03.270</v>
          </cell>
          <cell r="B1140">
            <v>0</v>
          </cell>
          <cell r="C1140" t="str">
            <v>Rodapé em pedra ardósia com 7 cm de altura</v>
          </cell>
          <cell r="D1140" t="str">
            <v>m</v>
          </cell>
          <cell r="E1140">
            <v>9.8000000000000007</v>
          </cell>
          <cell r="F1140">
            <v>5.05</v>
          </cell>
          <cell r="G1140">
            <v>14.85</v>
          </cell>
        </row>
        <row r="1141">
          <cell r="A1141" t="str">
            <v>19.03.290</v>
          </cell>
          <cell r="B1141">
            <v>0</v>
          </cell>
          <cell r="C1141" t="str">
            <v>Peitoril e/ou soleira em ardósia com espessura de 2 cm e largura até 20 cm</v>
          </cell>
          <cell r="D1141" t="str">
            <v>m</v>
          </cell>
          <cell r="E1141">
            <v>52.1</v>
          </cell>
          <cell r="F1141">
            <v>2.95</v>
          </cell>
          <cell r="G1141">
            <v>55.05</v>
          </cell>
        </row>
        <row r="1142">
          <cell r="A1142" t="str">
            <v>19.20</v>
          </cell>
          <cell r="B1142" t="str">
            <v>Reparos, conservações e complementos - GRUPO 19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19.20.020</v>
          </cell>
          <cell r="B1143">
            <v>0</v>
          </cell>
          <cell r="C1143" t="str">
            <v>Recolocação de mármore, pedras e granitos, assentes com massa</v>
          </cell>
          <cell r="D1143" t="str">
            <v>m²</v>
          </cell>
          <cell r="E1143">
            <v>6.27</v>
          </cell>
          <cell r="F1143">
            <v>37.909999999999997</v>
          </cell>
          <cell r="G1143">
            <v>44.18</v>
          </cell>
        </row>
        <row r="1144">
          <cell r="A1144" t="str">
            <v>20</v>
          </cell>
          <cell r="B1144" t="str">
            <v>REVESTIMENTO EM MADEIRA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20.01</v>
          </cell>
          <cell r="B1145" t="str">
            <v>Lambris de madeira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20.01.040</v>
          </cell>
          <cell r="B1146">
            <v>0</v>
          </cell>
          <cell r="C1146" t="str">
            <v>Lambril em madeira macho/fêmea tarugado, exceto pinus</v>
          </cell>
          <cell r="D1146" t="str">
            <v>m²</v>
          </cell>
          <cell r="E1146">
            <v>40.049999999999997</v>
          </cell>
          <cell r="F1146">
            <v>49.33</v>
          </cell>
          <cell r="G1146">
            <v>89.38</v>
          </cell>
        </row>
        <row r="1147">
          <cell r="A1147" t="str">
            <v>20.03</v>
          </cell>
          <cell r="B1147" t="str">
            <v>Soalho de madeira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20.03.010</v>
          </cell>
          <cell r="B1148">
            <v>0</v>
          </cell>
          <cell r="C1148" t="str">
            <v>Soalho em tábua de madeira aparelhada</v>
          </cell>
          <cell r="D1148" t="str">
            <v>m²</v>
          </cell>
          <cell r="E1148">
            <v>221.94</v>
          </cell>
          <cell r="F1148">
            <v>0</v>
          </cell>
          <cell r="G1148">
            <v>221.94</v>
          </cell>
        </row>
        <row r="1149">
          <cell r="A1149" t="str">
            <v>20.04</v>
          </cell>
          <cell r="B1149" t="str">
            <v>Tacos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20.04.020</v>
          </cell>
          <cell r="B1150">
            <v>0</v>
          </cell>
          <cell r="C1150" t="str">
            <v>Piso em tacos de Ipê colado</v>
          </cell>
          <cell r="D1150" t="str">
            <v>m²</v>
          </cell>
          <cell r="E1150">
            <v>109.02</v>
          </cell>
          <cell r="F1150">
            <v>16.59</v>
          </cell>
          <cell r="G1150">
            <v>125.61</v>
          </cell>
        </row>
        <row r="1151">
          <cell r="A1151" t="str">
            <v>20.10</v>
          </cell>
          <cell r="B1151" t="str">
            <v>Rodapé de madeira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20.10.020</v>
          </cell>
          <cell r="B1152">
            <v>0</v>
          </cell>
          <cell r="C1152" t="str">
            <v>Rodapé de madeira de 5 x 1,5 cm</v>
          </cell>
          <cell r="D1152" t="str">
            <v>m</v>
          </cell>
          <cell r="E1152">
            <v>12.82</v>
          </cell>
          <cell r="F1152">
            <v>10.77</v>
          </cell>
          <cell r="G1152">
            <v>23.59</v>
          </cell>
        </row>
        <row r="1153">
          <cell r="A1153" t="str">
            <v>20.10.040</v>
          </cell>
          <cell r="B1153">
            <v>0</v>
          </cell>
          <cell r="C1153" t="str">
            <v>Rodapé de madeira de 7 x 1,5 cm</v>
          </cell>
          <cell r="D1153" t="str">
            <v>m</v>
          </cell>
          <cell r="E1153">
            <v>13.18</v>
          </cell>
          <cell r="F1153">
            <v>10.77</v>
          </cell>
          <cell r="G1153">
            <v>23.95</v>
          </cell>
        </row>
        <row r="1154">
          <cell r="A1154" t="str">
            <v>20.10.120</v>
          </cell>
          <cell r="B1154">
            <v>0</v>
          </cell>
          <cell r="C1154" t="str">
            <v>Cordão de madeira</v>
          </cell>
          <cell r="D1154" t="str">
            <v>m</v>
          </cell>
          <cell r="E1154">
            <v>5.04</v>
          </cell>
          <cell r="F1154">
            <v>2.61</v>
          </cell>
          <cell r="G1154">
            <v>7.65</v>
          </cell>
        </row>
        <row r="1155">
          <cell r="A1155" t="str">
            <v>20.20</v>
          </cell>
          <cell r="B1155" t="str">
            <v>Reparos, conservações e complementos - GRUPO 20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20.20.020</v>
          </cell>
          <cell r="B1156">
            <v>0</v>
          </cell>
          <cell r="C1156" t="str">
            <v>Recolocação de soalho em madeira</v>
          </cell>
          <cell r="D1156" t="str">
            <v>m²</v>
          </cell>
          <cell r="E1156">
            <v>0.26</v>
          </cell>
          <cell r="F1156">
            <v>6.34</v>
          </cell>
          <cell r="G1156">
            <v>6.6</v>
          </cell>
        </row>
        <row r="1157">
          <cell r="A1157" t="str">
            <v>20.20.040</v>
          </cell>
          <cell r="B1157">
            <v>0</v>
          </cell>
          <cell r="C1157" t="str">
            <v>Recolocação de tacos soltos com cola</v>
          </cell>
          <cell r="D1157" t="str">
            <v>m²</v>
          </cell>
          <cell r="E1157">
            <v>13.29</v>
          </cell>
          <cell r="F1157">
            <v>16.59</v>
          </cell>
          <cell r="G1157">
            <v>29.88</v>
          </cell>
        </row>
        <row r="1158">
          <cell r="A1158" t="str">
            <v>20.20.100</v>
          </cell>
          <cell r="B1158">
            <v>0</v>
          </cell>
          <cell r="C1158" t="str">
            <v>Recolocação de rodapé e cordão de madeira</v>
          </cell>
          <cell r="D1158" t="str">
            <v>m</v>
          </cell>
          <cell r="E1158">
            <v>0.26</v>
          </cell>
          <cell r="F1158">
            <v>8.09</v>
          </cell>
          <cell r="G1158">
            <v>8.35</v>
          </cell>
        </row>
        <row r="1159">
          <cell r="A1159" t="str">
            <v>20.20.200</v>
          </cell>
          <cell r="B1159">
            <v>0</v>
          </cell>
          <cell r="C1159" t="str">
            <v>Raspagem com calafetação e aplicação de verniz sinteco</v>
          </cell>
          <cell r="D1159" t="str">
            <v>m²</v>
          </cell>
          <cell r="E1159">
            <v>60.72</v>
          </cell>
          <cell r="F1159">
            <v>0</v>
          </cell>
          <cell r="G1159">
            <v>60.72</v>
          </cell>
        </row>
        <row r="1160">
          <cell r="A1160" t="str">
            <v>20.20.220</v>
          </cell>
          <cell r="B1160">
            <v>0</v>
          </cell>
          <cell r="C1160" t="str">
            <v>Raspagem com calafetação e aplicação de cera</v>
          </cell>
          <cell r="D1160" t="str">
            <v>m²</v>
          </cell>
          <cell r="E1160">
            <v>34.799999999999997</v>
          </cell>
          <cell r="F1160">
            <v>0</v>
          </cell>
          <cell r="G1160">
            <v>34.799999999999997</v>
          </cell>
        </row>
        <row r="1161">
          <cell r="A1161" t="str">
            <v>21</v>
          </cell>
          <cell r="B1161" t="str">
            <v>REVESTIMENTO SINTÉTICO E METÁLICO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21.01</v>
          </cell>
          <cell r="B1162" t="str">
            <v>Revestimento em borracha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21.01.100</v>
          </cell>
          <cell r="B1163">
            <v>0</v>
          </cell>
          <cell r="C1163" t="str">
            <v>Revestimento em borracha sintética preta de 4 mm - colado</v>
          </cell>
          <cell r="D1163" t="str">
            <v>m²</v>
          </cell>
          <cell r="E1163">
            <v>45.12</v>
          </cell>
          <cell r="F1163">
            <v>7.5</v>
          </cell>
          <cell r="G1163">
            <v>52.62</v>
          </cell>
        </row>
        <row r="1164">
          <cell r="A1164" t="str">
            <v>21.01.130</v>
          </cell>
          <cell r="B1164">
            <v>0</v>
          </cell>
          <cell r="C1164" t="str">
            <v>Revestimento em borracha sintética preta de 7 mm - argamassado</v>
          </cell>
          <cell r="D1164" t="str">
            <v>m²</v>
          </cell>
          <cell r="E1164">
            <v>89.81</v>
          </cell>
          <cell r="F1164">
            <v>17.95</v>
          </cell>
          <cell r="G1164">
            <v>107.76</v>
          </cell>
        </row>
        <row r="1165">
          <cell r="A1165" t="str">
            <v>21.02</v>
          </cell>
          <cell r="B1165" t="str">
            <v>Revestimento vinílico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21.02.050</v>
          </cell>
          <cell r="B1166">
            <v>0</v>
          </cell>
          <cell r="C1166" t="str">
            <v>Revestimento vinílico de 2 mm, para tráfego médio, com impermeabilizante acrílico</v>
          </cell>
          <cell r="D1166" t="str">
            <v>m²</v>
          </cell>
          <cell r="E1166">
            <v>64.58</v>
          </cell>
          <cell r="F1166">
            <v>15.83</v>
          </cell>
          <cell r="G1166">
            <v>80.41</v>
          </cell>
        </row>
        <row r="1167">
          <cell r="A1167" t="str">
            <v>21.02.060</v>
          </cell>
          <cell r="B1167">
            <v>0</v>
          </cell>
          <cell r="C1167" t="str">
            <v>Revestimento vinílico de 3,2 mm, para tráfego intenso, com impermeabilizante acrílico</v>
          </cell>
          <cell r="D1167" t="str">
            <v>m²</v>
          </cell>
          <cell r="E1167">
            <v>102.85</v>
          </cell>
          <cell r="F1167">
            <v>15.83</v>
          </cell>
          <cell r="G1167">
            <v>118.68</v>
          </cell>
        </row>
        <row r="1168">
          <cell r="A1168" t="str">
            <v>21.02.271</v>
          </cell>
          <cell r="B1168">
            <v>0</v>
          </cell>
          <cell r="C1168" t="str">
            <v>Revestimento vinílico em manta heterogênea com espessura de 2 mm, com impermeabilização acrílica</v>
          </cell>
          <cell r="D1168" t="str">
            <v>m²</v>
          </cell>
          <cell r="E1168">
            <v>104.65</v>
          </cell>
          <cell r="F1168">
            <v>15.83</v>
          </cell>
          <cell r="G1168">
            <v>120.48</v>
          </cell>
        </row>
        <row r="1169">
          <cell r="A1169" t="str">
            <v>21.02.281</v>
          </cell>
          <cell r="B1169">
            <v>0</v>
          </cell>
          <cell r="C1169" t="str">
            <v>Revestimento vinílico flexível em manta homogênea com espessura de 2 mm, com impermeabilização acrílica</v>
          </cell>
          <cell r="D1169" t="str">
            <v>m²</v>
          </cell>
          <cell r="E1169">
            <v>151.18</v>
          </cell>
          <cell r="F1169">
            <v>15.83</v>
          </cell>
          <cell r="G1169">
            <v>167.01</v>
          </cell>
        </row>
        <row r="1170">
          <cell r="A1170" t="str">
            <v>21.02.291</v>
          </cell>
          <cell r="B1170">
            <v>0</v>
          </cell>
          <cell r="C1170" t="str">
            <v>Revestimento vinílico heterogêneo flexível em réguas com espessura de 3 mm, com impermeabilização acrílica</v>
          </cell>
          <cell r="D1170" t="str">
            <v>m²</v>
          </cell>
          <cell r="E1170">
            <v>111.99</v>
          </cell>
          <cell r="F1170">
            <v>15.83</v>
          </cell>
          <cell r="G1170">
            <v>127.82</v>
          </cell>
        </row>
        <row r="1171">
          <cell r="A1171" t="str">
            <v>21.02.310</v>
          </cell>
          <cell r="B1171">
            <v>0</v>
          </cell>
          <cell r="C1171" t="str">
            <v>Revestimento vinílico autoportante acústico com espessura de 4,5 mm, com impermeabilização acrílica</v>
          </cell>
          <cell r="D1171" t="str">
            <v>m²</v>
          </cell>
          <cell r="E1171">
            <v>256.47000000000003</v>
          </cell>
          <cell r="F1171">
            <v>15.83</v>
          </cell>
          <cell r="G1171">
            <v>272.3</v>
          </cell>
        </row>
        <row r="1172">
          <cell r="A1172" t="str">
            <v>21.02.311</v>
          </cell>
          <cell r="B1172">
            <v>0</v>
          </cell>
          <cell r="C1172" t="str">
            <v>Revestimento vinílico autoportante de 4 mm, com impermeabilização acrílica.</v>
          </cell>
          <cell r="D1172" t="str">
            <v>m²</v>
          </cell>
          <cell r="E1172">
            <v>190.65</v>
          </cell>
          <cell r="F1172">
            <v>15.83</v>
          </cell>
          <cell r="G1172">
            <v>206.48</v>
          </cell>
        </row>
        <row r="1173">
          <cell r="A1173" t="str">
            <v>21.02.320</v>
          </cell>
          <cell r="B1173">
            <v>0</v>
          </cell>
          <cell r="C1173" t="str">
            <v>Revestimento vinílico antiestático acústico com espessura de 5 mm, com impermeabilização acrílica</v>
          </cell>
          <cell r="D1173" t="str">
            <v>m²</v>
          </cell>
          <cell r="E1173">
            <v>174.66</v>
          </cell>
          <cell r="F1173">
            <v>30.62</v>
          </cell>
          <cell r="G1173">
            <v>205.28</v>
          </cell>
        </row>
        <row r="1174">
          <cell r="A1174" t="str">
            <v>21.03</v>
          </cell>
          <cell r="B1174" t="str">
            <v>Revestimento metálico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21.03.010</v>
          </cell>
          <cell r="B1175">
            <v>0</v>
          </cell>
          <cell r="C1175" t="str">
            <v>Revestimento em aço inoxidável AISI 304, liga 18,8, chapa 20, com espessura de 1 mm, acabamento escovado com grana especial</v>
          </cell>
          <cell r="D1175" t="str">
            <v>m²</v>
          </cell>
          <cell r="E1175">
            <v>719.53</v>
          </cell>
          <cell r="F1175">
            <v>0</v>
          </cell>
          <cell r="G1175">
            <v>719.53</v>
          </cell>
        </row>
        <row r="1176">
          <cell r="A1176" t="str">
            <v>21.03.090</v>
          </cell>
          <cell r="B1176">
            <v>0</v>
          </cell>
          <cell r="C1176" t="str">
            <v>Piso elevado tipo telescópico em chapa de aço, sem revestimento</v>
          </cell>
          <cell r="D1176" t="str">
            <v>m²</v>
          </cell>
          <cell r="E1176">
            <v>217.73</v>
          </cell>
          <cell r="F1176">
            <v>0</v>
          </cell>
          <cell r="G1176">
            <v>217.73</v>
          </cell>
        </row>
        <row r="1177">
          <cell r="A1177" t="str">
            <v>21.03.151</v>
          </cell>
          <cell r="B1177">
            <v>0</v>
          </cell>
          <cell r="C1177" t="str">
            <v>Revestimento em placas de alumínio composto "ACM" com espessura de 4 mm e acabamento em PVDF</v>
          </cell>
          <cell r="D1177" t="str">
            <v>m²</v>
          </cell>
          <cell r="E1177">
            <v>477.14</v>
          </cell>
          <cell r="F1177">
            <v>0</v>
          </cell>
          <cell r="G1177">
            <v>477.14</v>
          </cell>
        </row>
        <row r="1178">
          <cell r="A1178" t="str">
            <v>21.04</v>
          </cell>
          <cell r="B1178" t="str">
            <v>Forração e carpete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>21.04.100</v>
          </cell>
          <cell r="B1179">
            <v>0</v>
          </cell>
          <cell r="C1179" t="str">
            <v>Revestimento com carpete para tráfego moderado, uso comercial, tipo bouclê de 5,4 até 8 mm</v>
          </cell>
          <cell r="D1179" t="str">
            <v>m²</v>
          </cell>
          <cell r="E1179">
            <v>89.43</v>
          </cell>
          <cell r="F1179">
            <v>0</v>
          </cell>
          <cell r="G1179">
            <v>89.43</v>
          </cell>
        </row>
        <row r="1180">
          <cell r="A1180" t="str">
            <v>21.04.110</v>
          </cell>
          <cell r="B1180">
            <v>0</v>
          </cell>
          <cell r="C1180" t="str">
            <v>Revestimento com carpete para tráfego intenso, uso comercial, tipo bouclê de 6 mm</v>
          </cell>
          <cell r="D1180" t="str">
            <v>m²</v>
          </cell>
          <cell r="E1180">
            <v>127.09</v>
          </cell>
          <cell r="F1180">
            <v>0</v>
          </cell>
          <cell r="G1180">
            <v>127.09</v>
          </cell>
        </row>
        <row r="1181">
          <cell r="A1181" t="str">
            <v>21.05</v>
          </cell>
          <cell r="B1181" t="str">
            <v>Revestimento em cimento reforçado com fio sintético (CRFS)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21.05.010</v>
          </cell>
          <cell r="B1182">
            <v>0</v>
          </cell>
          <cell r="C1182" t="str">
            <v>Piso em painel com miolo de madeira contraplacado por lâminas de madeira e externamente por chapas em CRFS - espessura de 40 mm</v>
          </cell>
          <cell r="D1182" t="str">
            <v>m²</v>
          </cell>
          <cell r="E1182">
            <v>87.61</v>
          </cell>
          <cell r="F1182">
            <v>69.03</v>
          </cell>
          <cell r="G1182">
            <v>156.63999999999999</v>
          </cell>
        </row>
        <row r="1183">
          <cell r="A1183" t="str">
            <v>21.05.100</v>
          </cell>
          <cell r="B1183">
            <v>0</v>
          </cell>
          <cell r="C1183" t="str">
            <v>Piso elevado de concreto retificado em placas de 600 x 600 mm, antiderrapante, sem acabamento</v>
          </cell>
          <cell r="D1183" t="str">
            <v>m²</v>
          </cell>
          <cell r="E1183">
            <v>253.82</v>
          </cell>
          <cell r="F1183">
            <v>0</v>
          </cell>
          <cell r="G1183">
            <v>253.82</v>
          </cell>
        </row>
        <row r="1184">
          <cell r="A1184" t="str">
            <v>21.07</v>
          </cell>
          <cell r="B1184" t="str">
            <v>Revestimento sintético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21.07.010</v>
          </cell>
          <cell r="B1185">
            <v>0</v>
          </cell>
          <cell r="C1185" t="str">
            <v>Revestimento em laminado melamínico dissipativo</v>
          </cell>
          <cell r="D1185" t="str">
            <v>m²</v>
          </cell>
          <cell r="E1185">
            <v>130.47999999999999</v>
          </cell>
          <cell r="F1185">
            <v>0</v>
          </cell>
          <cell r="G1185">
            <v>130.47999999999999</v>
          </cell>
        </row>
        <row r="1186">
          <cell r="A1186" t="str">
            <v>21.10</v>
          </cell>
          <cell r="B1186" t="str">
            <v>Rodapé sintético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21.10.050</v>
          </cell>
          <cell r="B1187">
            <v>0</v>
          </cell>
          <cell r="C1187" t="str">
            <v>Rodapé de poliestireno de 7 cm</v>
          </cell>
          <cell r="D1187" t="str">
            <v>m</v>
          </cell>
          <cell r="E1187">
            <v>23.04</v>
          </cell>
          <cell r="F1187">
            <v>5.43</v>
          </cell>
          <cell r="G1187">
            <v>28.47</v>
          </cell>
        </row>
        <row r="1188">
          <cell r="A1188" t="str">
            <v>21.10.051</v>
          </cell>
          <cell r="B1188">
            <v>0</v>
          </cell>
          <cell r="C1188" t="str">
            <v>Rodapé de poliestireno de 8 cm</v>
          </cell>
          <cell r="D1188" t="str">
            <v>m</v>
          </cell>
          <cell r="E1188">
            <v>25.6</v>
          </cell>
          <cell r="F1188">
            <v>5.43</v>
          </cell>
          <cell r="G1188">
            <v>31.03</v>
          </cell>
        </row>
        <row r="1189">
          <cell r="A1189" t="str">
            <v>21.10.061</v>
          </cell>
          <cell r="B1189">
            <v>0</v>
          </cell>
          <cell r="C1189" t="str">
            <v>Rodapé para piso vinílico em PVC de 5 cm, e= 2 mm, curvo/plano, com impermeabilização acrílica</v>
          </cell>
          <cell r="D1189" t="str">
            <v>m</v>
          </cell>
          <cell r="E1189">
            <v>16.059999999999999</v>
          </cell>
          <cell r="F1189">
            <v>7.2</v>
          </cell>
          <cell r="G1189">
            <v>23.26</v>
          </cell>
        </row>
        <row r="1190">
          <cell r="A1190" t="str">
            <v>21.10.071</v>
          </cell>
          <cell r="B1190">
            <v>0</v>
          </cell>
          <cell r="C1190" t="str">
            <v>Rodapé flexível para piso vinílico em PVC de 7,5 cm, e= 2 mm, curvo/plano, com impermeabilização acrílica</v>
          </cell>
          <cell r="D1190" t="str">
            <v>m</v>
          </cell>
          <cell r="E1190">
            <v>17.78</v>
          </cell>
          <cell r="F1190">
            <v>7.2</v>
          </cell>
          <cell r="G1190">
            <v>24.98</v>
          </cell>
        </row>
        <row r="1191">
          <cell r="A1191" t="str">
            <v>21.10.081</v>
          </cell>
          <cell r="B1191">
            <v>0</v>
          </cell>
          <cell r="C1191" t="str">
            <v>Rodapé hospitalar flexível em PVC para piso vinílico de 7,5 cm, e= 2 mm, nível/sobrepor, com impermeabilização acrílica</v>
          </cell>
          <cell r="D1191" t="str">
            <v>m</v>
          </cell>
          <cell r="E1191">
            <v>26.69</v>
          </cell>
          <cell r="F1191">
            <v>5.43</v>
          </cell>
          <cell r="G1191">
            <v>32.119999999999997</v>
          </cell>
        </row>
        <row r="1192">
          <cell r="A1192" t="str">
            <v>21.10.210</v>
          </cell>
          <cell r="B1192">
            <v>0</v>
          </cell>
          <cell r="C1192" t="str">
            <v>Rodapé em borracha sintética preta, até 7 cm - colado</v>
          </cell>
          <cell r="D1192" t="str">
            <v>m</v>
          </cell>
          <cell r="E1192">
            <v>9.4499999999999993</v>
          </cell>
          <cell r="F1192">
            <v>2.29</v>
          </cell>
          <cell r="G1192">
            <v>11.74</v>
          </cell>
        </row>
        <row r="1193">
          <cell r="A1193" t="str">
            <v>21.10.220</v>
          </cell>
          <cell r="B1193">
            <v>0</v>
          </cell>
          <cell r="C1193" t="str">
            <v>Rodapé de cordão de poliamida</v>
          </cell>
          <cell r="D1193" t="str">
            <v>m</v>
          </cell>
          <cell r="E1193">
            <v>4.5</v>
          </cell>
          <cell r="F1193">
            <v>0</v>
          </cell>
          <cell r="G1193">
            <v>4.5</v>
          </cell>
        </row>
        <row r="1194">
          <cell r="A1194" t="str">
            <v>21.10.250</v>
          </cell>
          <cell r="B1194">
            <v>0</v>
          </cell>
          <cell r="C1194" t="str">
            <v>Rodapé em laminado melamínico dissipativo de 10 cm</v>
          </cell>
          <cell r="D1194" t="str">
            <v>m</v>
          </cell>
          <cell r="E1194">
            <v>13.67</v>
          </cell>
          <cell r="F1194">
            <v>0</v>
          </cell>
          <cell r="G1194">
            <v>13.67</v>
          </cell>
        </row>
        <row r="1195">
          <cell r="A1195" t="str">
            <v>21.11</v>
          </cell>
          <cell r="B1195" t="str">
            <v>Degrau sintético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21.11.050</v>
          </cell>
          <cell r="B1196">
            <v>0</v>
          </cell>
          <cell r="C1196" t="str">
            <v>Degrau (piso e espelho) em borracha sintética preta com testeira - colado</v>
          </cell>
          <cell r="D1196" t="str">
            <v>m</v>
          </cell>
          <cell r="E1196">
            <v>61.64</v>
          </cell>
          <cell r="F1196">
            <v>6.2</v>
          </cell>
          <cell r="G1196">
            <v>67.84</v>
          </cell>
        </row>
        <row r="1197">
          <cell r="A1197" t="str">
            <v>21.11.131</v>
          </cell>
          <cell r="B1197">
            <v>0</v>
          </cell>
          <cell r="C1197" t="str">
            <v>Testeira flexível para arremate de degrau vinílico em PVC, espessura de 2 mm, com impermeabilização acrílica</v>
          </cell>
          <cell r="D1197" t="str">
            <v>m</v>
          </cell>
          <cell r="E1197">
            <v>24.18</v>
          </cell>
          <cell r="F1197">
            <v>5.43</v>
          </cell>
          <cell r="G1197">
            <v>29.61</v>
          </cell>
        </row>
        <row r="1198">
          <cell r="A1198" t="str">
            <v>21.20</v>
          </cell>
          <cell r="B1198" t="str">
            <v>Reparos, conservações e complementos - GRUPO 21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21.20.020</v>
          </cell>
          <cell r="B1199">
            <v>0</v>
          </cell>
          <cell r="C1199" t="str">
            <v>Recolocação de piso sintético com cola</v>
          </cell>
          <cell r="D1199" t="str">
            <v>m²</v>
          </cell>
          <cell r="E1199">
            <v>5.35</v>
          </cell>
          <cell r="F1199">
            <v>6.53</v>
          </cell>
          <cell r="G1199">
            <v>11.88</v>
          </cell>
        </row>
        <row r="1200">
          <cell r="A1200" t="str">
            <v>21.20.040</v>
          </cell>
          <cell r="B1200">
            <v>0</v>
          </cell>
          <cell r="C1200" t="str">
            <v>Recolocação de piso sintético argamassado</v>
          </cell>
          <cell r="D1200" t="str">
            <v>m²</v>
          </cell>
          <cell r="E1200">
            <v>2.37</v>
          </cell>
          <cell r="F1200">
            <v>22.85</v>
          </cell>
          <cell r="G1200">
            <v>25.22</v>
          </cell>
        </row>
        <row r="1201">
          <cell r="A1201" t="str">
            <v>21.20.050</v>
          </cell>
          <cell r="B1201">
            <v>0</v>
          </cell>
          <cell r="C1201" t="str">
            <v>Recolocação de piso elevado telescópico metálico, inclusive estrutura de sustentação</v>
          </cell>
          <cell r="D1201" t="str">
            <v>m²</v>
          </cell>
          <cell r="E1201">
            <v>0</v>
          </cell>
          <cell r="F1201">
            <v>49.72</v>
          </cell>
          <cell r="G1201">
            <v>49.72</v>
          </cell>
        </row>
        <row r="1202">
          <cell r="A1202" t="str">
            <v>21.20.060</v>
          </cell>
          <cell r="B1202">
            <v>0</v>
          </cell>
          <cell r="C1202" t="str">
            <v>Furação de piso elevado telescópico em chapa de aço</v>
          </cell>
          <cell r="D1202" t="str">
            <v>un</v>
          </cell>
          <cell r="E1202">
            <v>51.5</v>
          </cell>
          <cell r="F1202">
            <v>0</v>
          </cell>
          <cell r="G1202">
            <v>51.5</v>
          </cell>
        </row>
        <row r="1203">
          <cell r="A1203" t="str">
            <v>21.20.100</v>
          </cell>
          <cell r="B1203">
            <v>0</v>
          </cell>
          <cell r="C1203" t="str">
            <v>Recolocação de rodapé e cordões sintéticos</v>
          </cell>
          <cell r="D1203" t="str">
            <v>m</v>
          </cell>
          <cell r="E1203">
            <v>0</v>
          </cell>
          <cell r="F1203">
            <v>8.09</v>
          </cell>
          <cell r="G1203">
            <v>8.09</v>
          </cell>
        </row>
        <row r="1204">
          <cell r="A1204" t="str">
            <v>21.20.300</v>
          </cell>
          <cell r="B1204">
            <v>0</v>
          </cell>
          <cell r="C1204" t="str">
            <v>Fita adesiva antiderrapante com largura de 5 cm</v>
          </cell>
          <cell r="D1204" t="str">
            <v>m</v>
          </cell>
          <cell r="E1204">
            <v>8.48</v>
          </cell>
          <cell r="F1204">
            <v>8.94</v>
          </cell>
          <cell r="G1204">
            <v>17.420000000000002</v>
          </cell>
        </row>
        <row r="1205">
          <cell r="A1205" t="str">
            <v>21.20.301</v>
          </cell>
          <cell r="B1205">
            <v>0</v>
          </cell>
          <cell r="C1205" t="str">
            <v>Fita adesiva antiderrapante fosforescente, baixo tráfego, largura de 5 cm</v>
          </cell>
          <cell r="D1205" t="str">
            <v>m</v>
          </cell>
          <cell r="E1205">
            <v>8.08</v>
          </cell>
          <cell r="F1205">
            <v>8.94</v>
          </cell>
          <cell r="G1205">
            <v>17.02</v>
          </cell>
        </row>
        <row r="1206">
          <cell r="A1206" t="str">
            <v>21.20.302</v>
          </cell>
          <cell r="B1206">
            <v>0</v>
          </cell>
          <cell r="C1206" t="str">
            <v>Fita adesiva antiderrapante fosforescente, alto tráfego, largura de 5 cm</v>
          </cell>
          <cell r="D1206" t="str">
            <v>m</v>
          </cell>
          <cell r="E1206">
            <v>12.08</v>
          </cell>
          <cell r="F1206">
            <v>8.94</v>
          </cell>
          <cell r="G1206">
            <v>21.02</v>
          </cell>
        </row>
        <row r="1207">
          <cell r="A1207" t="str">
            <v>21.20.410</v>
          </cell>
          <cell r="B1207">
            <v>0</v>
          </cell>
          <cell r="C1207" t="str">
            <v>Cantoneira de sobrepor em PVC de 4 x 4 cm</v>
          </cell>
          <cell r="D1207" t="str">
            <v>un</v>
          </cell>
          <cell r="E1207">
            <v>18.3</v>
          </cell>
          <cell r="F1207">
            <v>2.29</v>
          </cell>
          <cell r="G1207">
            <v>20.59</v>
          </cell>
        </row>
        <row r="1208">
          <cell r="A1208" t="str">
            <v>21.20.460</v>
          </cell>
          <cell r="B1208">
            <v>0</v>
          </cell>
          <cell r="C1208" t="str">
            <v>Canto externo de acabamento em PVC</v>
          </cell>
          <cell r="D1208" t="str">
            <v>m</v>
          </cell>
          <cell r="E1208">
            <v>6.27</v>
          </cell>
          <cell r="F1208">
            <v>1.1399999999999999</v>
          </cell>
          <cell r="G1208">
            <v>7.41</v>
          </cell>
        </row>
        <row r="1209">
          <cell r="A1209" t="str">
            <v>22</v>
          </cell>
          <cell r="B1209" t="str">
            <v>FORRO, BRISE E FACHADA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22.01</v>
          </cell>
          <cell r="B1210" t="str">
            <v>Forro de madeira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>22.01.010</v>
          </cell>
          <cell r="B1211">
            <v>0</v>
          </cell>
          <cell r="C1211" t="str">
            <v>Forro em tábuas aparelhadas macho e fêmea de pinus</v>
          </cell>
          <cell r="D1211" t="str">
            <v>m²</v>
          </cell>
          <cell r="E1211">
            <v>18.07</v>
          </cell>
          <cell r="F1211">
            <v>19.03</v>
          </cell>
          <cell r="G1211">
            <v>37.1</v>
          </cell>
        </row>
        <row r="1212">
          <cell r="A1212" t="str">
            <v>22.01.020</v>
          </cell>
          <cell r="B1212">
            <v>0</v>
          </cell>
          <cell r="C1212" t="str">
            <v>Forro em tábuas aparelhadas macho e fêmea de pinus tarugado</v>
          </cell>
          <cell r="D1212" t="str">
            <v>m²</v>
          </cell>
          <cell r="E1212">
            <v>33.049999999999997</v>
          </cell>
          <cell r="F1212">
            <v>38.06</v>
          </cell>
          <cell r="G1212">
            <v>71.11</v>
          </cell>
        </row>
        <row r="1213">
          <cell r="A1213" t="str">
            <v>22.01.080</v>
          </cell>
          <cell r="B1213">
            <v>0</v>
          </cell>
          <cell r="C1213" t="str">
            <v>Forro xadrez em ripas de angelim-vermelho / bacuri / maçaranduba tarugado</v>
          </cell>
          <cell r="D1213" t="str">
            <v>m²</v>
          </cell>
          <cell r="E1213">
            <v>55.58</v>
          </cell>
          <cell r="F1213">
            <v>41.24</v>
          </cell>
          <cell r="G1213">
            <v>96.82</v>
          </cell>
        </row>
        <row r="1214">
          <cell r="A1214" t="str">
            <v>22.01.210</v>
          </cell>
          <cell r="B1214">
            <v>0</v>
          </cell>
          <cell r="C1214" t="str">
            <v>Testeira em tábua aparelhada, com largura até 20 cm</v>
          </cell>
          <cell r="D1214" t="str">
            <v>m</v>
          </cell>
          <cell r="E1214">
            <v>9.44</v>
          </cell>
          <cell r="F1214">
            <v>12.69</v>
          </cell>
          <cell r="G1214">
            <v>22.13</v>
          </cell>
        </row>
        <row r="1215">
          <cell r="A1215" t="str">
            <v>22.01.220</v>
          </cell>
          <cell r="B1215">
            <v>0</v>
          </cell>
          <cell r="C1215" t="str">
            <v>Beiral em tábua de angelim-vermelho / bacuri / maçaranduba macho e fêmea com tarugamento</v>
          </cell>
          <cell r="D1215" t="str">
            <v>m²</v>
          </cell>
          <cell r="E1215">
            <v>73.94</v>
          </cell>
          <cell r="F1215">
            <v>38.06</v>
          </cell>
          <cell r="G1215">
            <v>112</v>
          </cell>
        </row>
        <row r="1216">
          <cell r="A1216" t="str">
            <v>22.01.240</v>
          </cell>
          <cell r="B1216">
            <v>0</v>
          </cell>
          <cell r="C1216" t="str">
            <v>Beiral em tábua de angelim-vermelho / bacuri / maçaranduba macho e fêmea</v>
          </cell>
          <cell r="D1216" t="str">
            <v>m²</v>
          </cell>
          <cell r="E1216">
            <v>58.34</v>
          </cell>
          <cell r="F1216">
            <v>19.03</v>
          </cell>
          <cell r="G1216">
            <v>77.37</v>
          </cell>
        </row>
        <row r="1217">
          <cell r="A1217" t="str">
            <v>22.02</v>
          </cell>
          <cell r="B1217" t="str">
            <v>Forro de gesso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22.02.010</v>
          </cell>
          <cell r="B1218">
            <v>0</v>
          </cell>
          <cell r="C1218" t="str">
            <v>Forro em placa de gesso liso fixo</v>
          </cell>
          <cell r="D1218" t="str">
            <v>m²</v>
          </cell>
          <cell r="E1218">
            <v>60.2</v>
          </cell>
          <cell r="F1218">
            <v>0</v>
          </cell>
          <cell r="G1218">
            <v>60.2</v>
          </cell>
        </row>
        <row r="1219">
          <cell r="A1219" t="str">
            <v>22.02.030</v>
          </cell>
          <cell r="B1219">
            <v>0</v>
          </cell>
          <cell r="C1219" t="str">
            <v>Forro em painéis de gesso acartonado, com espessura de 12,5 mm, fixo</v>
          </cell>
          <cell r="D1219" t="str">
            <v>m²</v>
          </cell>
          <cell r="E1219">
            <v>68.13</v>
          </cell>
          <cell r="F1219">
            <v>0</v>
          </cell>
          <cell r="G1219">
            <v>68.13</v>
          </cell>
        </row>
        <row r="1220">
          <cell r="A1220" t="str">
            <v>22.02.100</v>
          </cell>
          <cell r="B1220">
            <v>0</v>
          </cell>
          <cell r="C1220" t="str">
            <v>Forro em painéis de gesso acartonado, acabamento liso com película em PVC - 625 x 1250 mm, espessura de 9,5 mm, removível</v>
          </cell>
          <cell r="D1220" t="str">
            <v>m²</v>
          </cell>
          <cell r="E1220">
            <v>74.459999999999994</v>
          </cell>
          <cell r="F1220">
            <v>0</v>
          </cell>
          <cell r="G1220">
            <v>74.459999999999994</v>
          </cell>
        </row>
        <row r="1221">
          <cell r="A1221" t="str">
            <v>22.02.190</v>
          </cell>
          <cell r="B1221">
            <v>0</v>
          </cell>
          <cell r="C1221" t="str">
            <v>Forro de gesso removível com película rígida de PVC de 625 x 625mm</v>
          </cell>
          <cell r="D1221" t="str">
            <v>m²</v>
          </cell>
          <cell r="E1221">
            <v>81.599999999999994</v>
          </cell>
          <cell r="F1221">
            <v>0</v>
          </cell>
          <cell r="G1221">
            <v>81.599999999999994</v>
          </cell>
        </row>
        <row r="1222">
          <cell r="A1222" t="str">
            <v>22.03</v>
          </cell>
          <cell r="B1222" t="str">
            <v>Forro sintético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 t="str">
            <v>22.03.010</v>
          </cell>
          <cell r="B1223">
            <v>0</v>
          </cell>
          <cell r="C1223" t="str">
            <v>Forro em poliestireno expandido com textura acrílica, espessura de 20 mm</v>
          </cell>
          <cell r="D1223" t="str">
            <v>m²</v>
          </cell>
          <cell r="E1223">
            <v>52.34</v>
          </cell>
          <cell r="F1223">
            <v>0</v>
          </cell>
          <cell r="G1223">
            <v>52.34</v>
          </cell>
        </row>
        <row r="1224">
          <cell r="A1224" t="str">
            <v>22.03.020</v>
          </cell>
          <cell r="B1224">
            <v>0</v>
          </cell>
          <cell r="C1224" t="str">
            <v>Forro em lã de vidro revestido em PVC, espessura de 20 mm</v>
          </cell>
          <cell r="D1224" t="str">
            <v>m²</v>
          </cell>
          <cell r="E1224">
            <v>88.32</v>
          </cell>
          <cell r="F1224">
            <v>0</v>
          </cell>
          <cell r="G1224">
            <v>88.32</v>
          </cell>
        </row>
        <row r="1225">
          <cell r="A1225" t="str">
            <v>22.03.030</v>
          </cell>
          <cell r="B1225">
            <v>0</v>
          </cell>
          <cell r="C1225" t="str">
            <v>Forro em fibra mineral acústico, revestido em látex</v>
          </cell>
          <cell r="D1225" t="str">
            <v>m²</v>
          </cell>
          <cell r="E1225">
            <v>88.84</v>
          </cell>
          <cell r="F1225">
            <v>0</v>
          </cell>
          <cell r="G1225">
            <v>88.84</v>
          </cell>
        </row>
        <row r="1226">
          <cell r="A1226" t="str">
            <v>22.03.040</v>
          </cell>
          <cell r="B1226">
            <v>0</v>
          </cell>
          <cell r="C1226" t="str">
            <v>Forro modular removível em PVC - 618 mm x 1243 mm</v>
          </cell>
          <cell r="D1226" t="str">
            <v>m²</v>
          </cell>
          <cell r="E1226">
            <v>71.959999999999994</v>
          </cell>
          <cell r="F1226">
            <v>0</v>
          </cell>
          <cell r="G1226">
            <v>71.959999999999994</v>
          </cell>
        </row>
        <row r="1227">
          <cell r="A1227" t="str">
            <v>22.03.050</v>
          </cell>
          <cell r="B1227">
            <v>0</v>
          </cell>
          <cell r="C1227" t="str">
            <v>Forro em fibra mineral revestido em látex</v>
          </cell>
          <cell r="D1227" t="str">
            <v>m²</v>
          </cell>
          <cell r="E1227">
            <v>69.03</v>
          </cell>
          <cell r="F1227">
            <v>0</v>
          </cell>
          <cell r="G1227">
            <v>69.03</v>
          </cell>
        </row>
        <row r="1228">
          <cell r="A1228" t="str">
            <v>22.03.070</v>
          </cell>
          <cell r="B1228">
            <v>0</v>
          </cell>
          <cell r="C1228" t="str">
            <v>Forro em lâmina de PVC</v>
          </cell>
          <cell r="D1228" t="str">
            <v>m²</v>
          </cell>
          <cell r="E1228">
            <v>48.38</v>
          </cell>
          <cell r="F1228">
            <v>0</v>
          </cell>
          <cell r="G1228">
            <v>48.38</v>
          </cell>
        </row>
        <row r="1229">
          <cell r="A1229" t="str">
            <v>22.03.122</v>
          </cell>
          <cell r="B1229">
            <v>0</v>
          </cell>
          <cell r="C1229" t="str">
            <v>Forro em fibra mineral com placas acústicas removíveis de 625 x 1250 mm</v>
          </cell>
          <cell r="D1229" t="str">
            <v>m²</v>
          </cell>
          <cell r="E1229">
            <v>118.05</v>
          </cell>
          <cell r="F1229">
            <v>0</v>
          </cell>
          <cell r="G1229">
            <v>118.05</v>
          </cell>
        </row>
        <row r="1230">
          <cell r="A1230" t="str">
            <v>22.03.140</v>
          </cell>
          <cell r="B1230">
            <v>0</v>
          </cell>
          <cell r="C1230" t="str">
            <v>Forro em fibra mineral com placas acústicas removíveis de 625 x 625mm</v>
          </cell>
          <cell r="D1230" t="str">
            <v>m²</v>
          </cell>
          <cell r="E1230">
            <v>89.95</v>
          </cell>
          <cell r="F1230">
            <v>0</v>
          </cell>
          <cell r="G1230">
            <v>89.95</v>
          </cell>
        </row>
        <row r="1231">
          <cell r="A1231" t="str">
            <v>22.03.160</v>
          </cell>
          <cell r="B1231">
            <v>0</v>
          </cell>
          <cell r="C1231" t="str">
            <v>Forro em placas acústicas de espuma semirrígida, suspensas tipo nuvem, espessura de 80 mm, modulação 1200 x 1200 mm</v>
          </cell>
          <cell r="D1231" t="str">
            <v>un</v>
          </cell>
          <cell r="E1231">
            <v>1202.8800000000001</v>
          </cell>
          <cell r="F1231">
            <v>0</v>
          </cell>
          <cell r="G1231">
            <v>1202.8800000000001</v>
          </cell>
        </row>
        <row r="1232">
          <cell r="A1232" t="str">
            <v>22.03.170</v>
          </cell>
          <cell r="B1232">
            <v>0</v>
          </cell>
          <cell r="C1232" t="str">
            <v>Forro em placas acústicas de espuma semirrígida, suspensas tipo nuvem, espessura de 80 mm, modulação 1200 x 600 mm</v>
          </cell>
          <cell r="D1232" t="str">
            <v>un</v>
          </cell>
          <cell r="E1232">
            <v>825.66</v>
          </cell>
          <cell r="F1232">
            <v>0</v>
          </cell>
          <cell r="G1232">
            <v>825.66</v>
          </cell>
        </row>
        <row r="1233">
          <cell r="A1233" t="str">
            <v>22.04</v>
          </cell>
          <cell r="B1233" t="str">
            <v>Forro metálico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22.04.020</v>
          </cell>
          <cell r="B1234">
            <v>0</v>
          </cell>
          <cell r="C1234" t="str">
            <v>Forro metálico removível, em painéis de 625 x 625 mm, tipo colmeia</v>
          </cell>
          <cell r="D1234" t="str">
            <v>m²</v>
          </cell>
          <cell r="E1234">
            <v>251.15</v>
          </cell>
          <cell r="F1234">
            <v>0</v>
          </cell>
          <cell r="G1234">
            <v>251.15</v>
          </cell>
        </row>
        <row r="1235">
          <cell r="A1235" t="str">
            <v>22.06</v>
          </cell>
          <cell r="B1235" t="str">
            <v>Brise-soleil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22.06.130</v>
          </cell>
          <cell r="B1236">
            <v>0</v>
          </cell>
          <cell r="C1236" t="str">
            <v>Brise em placa cimentícia, montado em perfil e chapa metálica</v>
          </cell>
          <cell r="D1236" t="str">
            <v>m²</v>
          </cell>
          <cell r="E1236">
            <v>129.1</v>
          </cell>
          <cell r="F1236">
            <v>93.9</v>
          </cell>
          <cell r="G1236">
            <v>223</v>
          </cell>
        </row>
        <row r="1237">
          <cell r="A1237" t="str">
            <v>22.06.200</v>
          </cell>
          <cell r="B1237">
            <v>0</v>
          </cell>
          <cell r="C1237" t="str">
            <v>Brise metálico curvo e móvel em chapa microperfurada aluzinc pré-pintada</v>
          </cell>
          <cell r="D1237" t="str">
            <v>m²</v>
          </cell>
          <cell r="E1237">
            <v>484.5</v>
          </cell>
          <cell r="F1237">
            <v>0</v>
          </cell>
          <cell r="G1237">
            <v>484.5</v>
          </cell>
        </row>
        <row r="1238">
          <cell r="A1238" t="str">
            <v>22.06.210</v>
          </cell>
          <cell r="B1238">
            <v>0</v>
          </cell>
          <cell r="C1238" t="str">
            <v>Brise metálico fixo em chapa microperfurada aluzinc pré-pintada</v>
          </cell>
          <cell r="D1238" t="str">
            <v>m²</v>
          </cell>
          <cell r="E1238">
            <v>196</v>
          </cell>
          <cell r="F1238">
            <v>0</v>
          </cell>
          <cell r="G1238">
            <v>196</v>
          </cell>
        </row>
        <row r="1239">
          <cell r="A1239" t="str">
            <v>22.06.220</v>
          </cell>
          <cell r="B1239">
            <v>0</v>
          </cell>
          <cell r="C1239" t="str">
            <v>Brise metálico fixo e linear em chapa microperfurada aluzinc pré-pintada, largura frontal de 57 mm</v>
          </cell>
          <cell r="D1239" t="str">
            <v>m²</v>
          </cell>
          <cell r="E1239">
            <v>393.44</v>
          </cell>
          <cell r="F1239">
            <v>0</v>
          </cell>
          <cell r="G1239">
            <v>393.44</v>
          </cell>
        </row>
        <row r="1240">
          <cell r="A1240" t="str">
            <v>22.06.230</v>
          </cell>
          <cell r="B1240">
            <v>0</v>
          </cell>
          <cell r="C1240" t="str">
            <v>Brise metálico fixo e linear em chapa lisa aluzinc pré-pintada, largura frontal de 30 mm</v>
          </cell>
          <cell r="D1240" t="str">
            <v>m²</v>
          </cell>
          <cell r="E1240">
            <v>484.5</v>
          </cell>
          <cell r="F1240">
            <v>0</v>
          </cell>
          <cell r="G1240">
            <v>484.5</v>
          </cell>
        </row>
        <row r="1241">
          <cell r="A1241" t="str">
            <v>22.06.240</v>
          </cell>
          <cell r="B1241">
            <v>0</v>
          </cell>
          <cell r="C1241" t="str">
            <v>Brise metálico fixo em chapa lisa aluzinc pré-pintada, formato ogiva, lâmina frontal de 200 mm</v>
          </cell>
          <cell r="D1241" t="str">
            <v>m²</v>
          </cell>
          <cell r="E1241">
            <v>525.88</v>
          </cell>
          <cell r="F1241">
            <v>0</v>
          </cell>
          <cell r="G1241">
            <v>525.88</v>
          </cell>
        </row>
        <row r="1242">
          <cell r="A1242" t="str">
            <v>22.06.250</v>
          </cell>
          <cell r="B1242">
            <v>0</v>
          </cell>
          <cell r="C1242" t="str">
            <v>Brise metálico curvo e móvel termoacústico em chapa lisa aluzinc pré-pintada</v>
          </cell>
          <cell r="D1242" t="str">
            <v>m²</v>
          </cell>
          <cell r="E1242">
            <v>763.95</v>
          </cell>
          <cell r="F1242">
            <v>0</v>
          </cell>
          <cell r="G1242">
            <v>763.95</v>
          </cell>
        </row>
        <row r="1243">
          <cell r="A1243" t="str">
            <v>22.06.300</v>
          </cell>
          <cell r="B1243">
            <v>0</v>
          </cell>
          <cell r="C1243" t="str">
            <v>Brise metálico curvo e móvel em chapa microperfurada de alumínio pré-pintada</v>
          </cell>
          <cell r="D1243" t="str">
            <v>m²</v>
          </cell>
          <cell r="E1243">
            <v>415.38</v>
          </cell>
          <cell r="F1243">
            <v>0</v>
          </cell>
          <cell r="G1243">
            <v>415.38</v>
          </cell>
        </row>
        <row r="1244">
          <cell r="A1244" t="str">
            <v>22.06.310</v>
          </cell>
          <cell r="B1244">
            <v>0</v>
          </cell>
          <cell r="C1244" t="str">
            <v>Brise metálico fixo em chapa microperfurada de alumínio pré-pintada</v>
          </cell>
          <cell r="D1244" t="str">
            <v>m²</v>
          </cell>
          <cell r="E1244">
            <v>283.25</v>
          </cell>
          <cell r="F1244">
            <v>0</v>
          </cell>
          <cell r="G1244">
            <v>283.25</v>
          </cell>
        </row>
        <row r="1245">
          <cell r="A1245" t="str">
            <v>22.06.320</v>
          </cell>
          <cell r="B1245">
            <v>0</v>
          </cell>
          <cell r="C1245" t="str">
            <v>Brise metálico fixo e linear em chapa microperfurada alumínio pré-pintada, largura frontal de 57 mm</v>
          </cell>
          <cell r="D1245" t="str">
            <v>m²</v>
          </cell>
          <cell r="E1245">
            <v>246.77</v>
          </cell>
          <cell r="F1245">
            <v>0</v>
          </cell>
          <cell r="G1245">
            <v>246.77</v>
          </cell>
        </row>
        <row r="1246">
          <cell r="A1246" t="str">
            <v>22.06.330</v>
          </cell>
          <cell r="B1246">
            <v>0</v>
          </cell>
          <cell r="C1246" t="str">
            <v>Brise metálico fixo e linear em chapa lisa em alumínio pré-pintada, largura frontal de 30 mm</v>
          </cell>
          <cell r="D1246" t="str">
            <v>m²</v>
          </cell>
          <cell r="E1246">
            <v>247.41</v>
          </cell>
          <cell r="F1246">
            <v>0</v>
          </cell>
          <cell r="G1246">
            <v>247.41</v>
          </cell>
        </row>
        <row r="1247">
          <cell r="A1247" t="str">
            <v>22.06.340</v>
          </cell>
          <cell r="B1247">
            <v>0</v>
          </cell>
          <cell r="C1247" t="str">
            <v>Brise metálico fixo em chapa lisa alumínio pré-pintada, formato ogiva, lâmina frontal de 200 mm</v>
          </cell>
          <cell r="D1247" t="str">
            <v>m²</v>
          </cell>
          <cell r="E1247">
            <v>486.35</v>
          </cell>
          <cell r="F1247">
            <v>0</v>
          </cell>
          <cell r="G1247">
            <v>486.35</v>
          </cell>
        </row>
        <row r="1248">
          <cell r="A1248" t="str">
            <v>22.06.350</v>
          </cell>
          <cell r="B1248">
            <v>0</v>
          </cell>
          <cell r="C1248" t="str">
            <v>Brise metálico curvo e móvel termoacústico em chapa lisa de alumínio pré-pintada</v>
          </cell>
          <cell r="D1248" t="str">
            <v>m²</v>
          </cell>
          <cell r="E1248">
            <v>602.25</v>
          </cell>
          <cell r="F1248">
            <v>0</v>
          </cell>
          <cell r="G1248">
            <v>602.25</v>
          </cell>
        </row>
        <row r="1249">
          <cell r="A1249" t="str">
            <v>22.20</v>
          </cell>
          <cell r="B1249" t="str">
            <v>Reparos, conservações e complementos - GRUPO 22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22.20.010</v>
          </cell>
          <cell r="B1250">
            <v>0</v>
          </cell>
          <cell r="C1250" t="str">
            <v>Placa em fibra de vidro revestida em PVC</v>
          </cell>
          <cell r="D1250" t="str">
            <v>m²</v>
          </cell>
          <cell r="E1250">
            <v>36.89</v>
          </cell>
          <cell r="F1250">
            <v>0</v>
          </cell>
          <cell r="G1250">
            <v>36.89</v>
          </cell>
        </row>
        <row r="1251">
          <cell r="A1251" t="str">
            <v>22.20.020</v>
          </cell>
          <cell r="B1251">
            <v>0</v>
          </cell>
          <cell r="C1251" t="str">
            <v>Recolocação de forros fixados</v>
          </cell>
          <cell r="D1251" t="str">
            <v>m²</v>
          </cell>
          <cell r="E1251">
            <v>0.52</v>
          </cell>
          <cell r="F1251">
            <v>9.52</v>
          </cell>
          <cell r="G1251">
            <v>10.039999999999999</v>
          </cell>
        </row>
        <row r="1252">
          <cell r="A1252" t="str">
            <v>22.20.040</v>
          </cell>
          <cell r="B1252">
            <v>0</v>
          </cell>
          <cell r="C1252" t="str">
            <v>Recolocação de forros apoiados ou encaixados</v>
          </cell>
          <cell r="D1252" t="str">
            <v>m²</v>
          </cell>
          <cell r="E1252">
            <v>0</v>
          </cell>
          <cell r="F1252">
            <v>4.76</v>
          </cell>
          <cell r="G1252">
            <v>4.76</v>
          </cell>
        </row>
        <row r="1253">
          <cell r="A1253" t="str">
            <v>22.20.050</v>
          </cell>
          <cell r="B1253">
            <v>0</v>
          </cell>
          <cell r="C1253" t="str">
            <v>Moldura de gesso simples, largura até 6,0 cm</v>
          </cell>
          <cell r="D1253" t="str">
            <v>m</v>
          </cell>
          <cell r="E1253">
            <v>12.77</v>
          </cell>
          <cell r="F1253">
            <v>0</v>
          </cell>
          <cell r="G1253">
            <v>12.77</v>
          </cell>
        </row>
        <row r="1254">
          <cell r="A1254" t="str">
            <v>22.20.090</v>
          </cell>
          <cell r="B1254">
            <v>0</v>
          </cell>
          <cell r="C1254" t="str">
            <v>Abertura para vão de luminária em forro de PVC modular</v>
          </cell>
          <cell r="D1254" t="str">
            <v>un</v>
          </cell>
          <cell r="E1254">
            <v>12.89</v>
          </cell>
          <cell r="F1254">
            <v>0</v>
          </cell>
          <cell r="G1254">
            <v>12.89</v>
          </cell>
        </row>
        <row r="1255">
          <cell r="A1255" t="str">
            <v>23</v>
          </cell>
          <cell r="B1255" t="str">
            <v>ESQUADRIA, MARCENARIA E ELEMENTO EM MADEIRA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23.01</v>
          </cell>
          <cell r="B1256" t="str">
            <v>Janela e veneziana em madeira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23.01.050</v>
          </cell>
          <cell r="B1257">
            <v>0</v>
          </cell>
          <cell r="C1257" t="str">
            <v>Caixilho em madeira maximar</v>
          </cell>
          <cell r="D1257" t="str">
            <v>m²</v>
          </cell>
          <cell r="E1257">
            <v>408.09</v>
          </cell>
          <cell r="F1257">
            <v>42.65</v>
          </cell>
          <cell r="G1257">
            <v>450.74</v>
          </cell>
        </row>
        <row r="1258">
          <cell r="A1258" t="str">
            <v>23.01.060</v>
          </cell>
          <cell r="B1258">
            <v>0</v>
          </cell>
          <cell r="C1258" t="str">
            <v>Caixilho em madeira tipo veneziana de correr</v>
          </cell>
          <cell r="D1258" t="str">
            <v>m²</v>
          </cell>
          <cell r="E1258">
            <v>409.78</v>
          </cell>
          <cell r="F1258">
            <v>42.65</v>
          </cell>
          <cell r="G1258">
            <v>452.43</v>
          </cell>
        </row>
        <row r="1259">
          <cell r="A1259" t="str">
            <v>23.02</v>
          </cell>
          <cell r="B1259" t="str">
            <v>Porta macho / fêmea montada com batente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 t="str">
            <v>23.02.010</v>
          </cell>
          <cell r="B1260">
            <v>0</v>
          </cell>
          <cell r="C1260" t="str">
            <v>Acréscimo de bandeira - porta macho e fêmea com batente de madeira</v>
          </cell>
          <cell r="D1260" t="str">
            <v>m²</v>
          </cell>
          <cell r="E1260">
            <v>328.25</v>
          </cell>
          <cell r="F1260">
            <v>44.37</v>
          </cell>
          <cell r="G1260">
            <v>372.62</v>
          </cell>
        </row>
        <row r="1261">
          <cell r="A1261" t="str">
            <v>23.02.030</v>
          </cell>
          <cell r="B1261">
            <v>0</v>
          </cell>
          <cell r="C1261" t="str">
            <v>Porta macho e fêmea com batente de madeira - 70 x 210 cm</v>
          </cell>
          <cell r="D1261" t="str">
            <v>un</v>
          </cell>
          <cell r="E1261">
            <v>563.1</v>
          </cell>
          <cell r="F1261">
            <v>90.01</v>
          </cell>
          <cell r="G1261">
            <v>653.11</v>
          </cell>
        </row>
        <row r="1262">
          <cell r="A1262" t="str">
            <v>23.02.040</v>
          </cell>
          <cell r="B1262">
            <v>0</v>
          </cell>
          <cell r="C1262" t="str">
            <v>Porta macho e fêmea com batente de madeira - 80 x 210 cm</v>
          </cell>
          <cell r="D1262" t="str">
            <v>un</v>
          </cell>
          <cell r="E1262">
            <v>536.53</v>
          </cell>
          <cell r="F1262">
            <v>90.01</v>
          </cell>
          <cell r="G1262">
            <v>626.54</v>
          </cell>
        </row>
        <row r="1263">
          <cell r="A1263" t="str">
            <v>23.02.050</v>
          </cell>
          <cell r="B1263">
            <v>0</v>
          </cell>
          <cell r="C1263" t="str">
            <v>Porta macho e fêmea com batente de madeira - 90 x 210 cm</v>
          </cell>
          <cell r="D1263" t="str">
            <v>un</v>
          </cell>
          <cell r="E1263">
            <v>621.27</v>
          </cell>
          <cell r="F1263">
            <v>90.01</v>
          </cell>
          <cell r="G1263">
            <v>711.28</v>
          </cell>
        </row>
        <row r="1264">
          <cell r="A1264" t="str">
            <v>23.02.060</v>
          </cell>
          <cell r="B1264">
            <v>0</v>
          </cell>
          <cell r="C1264" t="str">
            <v>Porta macho e fêmea com batente de madeira - 120 x 210 cm</v>
          </cell>
          <cell r="D1264" t="str">
            <v>un</v>
          </cell>
          <cell r="E1264">
            <v>1020.82</v>
          </cell>
          <cell r="F1264">
            <v>112.4</v>
          </cell>
          <cell r="G1264">
            <v>1133.22</v>
          </cell>
        </row>
        <row r="1265">
          <cell r="A1265" t="str">
            <v>23.02.500</v>
          </cell>
          <cell r="B1265">
            <v>0</v>
          </cell>
          <cell r="C1265" t="str">
            <v>Acréscimo de bandeira - porta macho e fêmea com batente metálico</v>
          </cell>
          <cell r="D1265" t="str">
            <v>m²</v>
          </cell>
          <cell r="E1265">
            <v>363.02</v>
          </cell>
          <cell r="F1265">
            <v>42.48</v>
          </cell>
          <cell r="G1265">
            <v>405.5</v>
          </cell>
        </row>
        <row r="1266">
          <cell r="A1266" t="str">
            <v>23.02.520</v>
          </cell>
          <cell r="B1266">
            <v>0</v>
          </cell>
          <cell r="C1266" t="str">
            <v>Porta macho e fêmea com batente metálico - 70 x 210 cm</v>
          </cell>
          <cell r="D1266" t="str">
            <v>un</v>
          </cell>
          <cell r="E1266">
            <v>641.79999999999995</v>
          </cell>
          <cell r="F1266">
            <v>83.67</v>
          </cell>
          <cell r="G1266">
            <v>725.47</v>
          </cell>
        </row>
        <row r="1267">
          <cell r="A1267" t="str">
            <v>23.02.530</v>
          </cell>
          <cell r="B1267">
            <v>0</v>
          </cell>
          <cell r="C1267" t="str">
            <v>Porta macho e fêmea com batente metálico - 80 x 210 cm</v>
          </cell>
          <cell r="D1267" t="str">
            <v>un</v>
          </cell>
          <cell r="E1267">
            <v>619.64</v>
          </cell>
          <cell r="F1267">
            <v>83.67</v>
          </cell>
          <cell r="G1267">
            <v>703.31</v>
          </cell>
        </row>
        <row r="1268">
          <cell r="A1268" t="str">
            <v>23.02.540</v>
          </cell>
          <cell r="B1268">
            <v>0</v>
          </cell>
          <cell r="C1268" t="str">
            <v>Porta macho e fêmea com batente metálico - 90 x 210 cm</v>
          </cell>
          <cell r="D1268" t="str">
            <v>un</v>
          </cell>
          <cell r="E1268">
            <v>708.78</v>
          </cell>
          <cell r="F1268">
            <v>83.67</v>
          </cell>
          <cell r="G1268">
            <v>792.45</v>
          </cell>
        </row>
        <row r="1269">
          <cell r="A1269" t="str">
            <v>23.02.550</v>
          </cell>
          <cell r="B1269">
            <v>0</v>
          </cell>
          <cell r="C1269" t="str">
            <v>Porta macho e fêmea com batente metálico - 120 x 210 cm</v>
          </cell>
          <cell r="D1269" t="str">
            <v>un</v>
          </cell>
          <cell r="E1269">
            <v>1047.53</v>
          </cell>
          <cell r="F1269">
            <v>109.41</v>
          </cell>
          <cell r="G1269">
            <v>1156.94</v>
          </cell>
        </row>
        <row r="1270">
          <cell r="A1270" t="str">
            <v>23.04</v>
          </cell>
          <cell r="B1270" t="str">
            <v>Porta lisa laminada montada com batente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23.04.010</v>
          </cell>
          <cell r="B1271">
            <v>0</v>
          </cell>
          <cell r="C1271" t="str">
            <v>Acréscimo de bandeira - porta lisa revestida com laminado fenólico melamínico e batente de madeira sem revestimento</v>
          </cell>
          <cell r="D1271" t="str">
            <v>m²</v>
          </cell>
          <cell r="E1271">
            <v>471.77</v>
          </cell>
          <cell r="F1271">
            <v>44.37</v>
          </cell>
          <cell r="G1271">
            <v>516.14</v>
          </cell>
        </row>
        <row r="1272">
          <cell r="A1272" t="str">
            <v>23.04.070</v>
          </cell>
          <cell r="B1272">
            <v>0</v>
          </cell>
          <cell r="C1272" t="str">
            <v>Porta em laminado fenólico melamínico com batente em alumínio - 80 x 180 cm</v>
          </cell>
          <cell r="D1272" t="str">
            <v>un</v>
          </cell>
          <cell r="E1272">
            <v>866</v>
          </cell>
          <cell r="F1272">
            <v>44.41</v>
          </cell>
          <cell r="G1272">
            <v>910.41</v>
          </cell>
        </row>
        <row r="1273">
          <cell r="A1273" t="str">
            <v>23.04.080</v>
          </cell>
          <cell r="B1273">
            <v>0</v>
          </cell>
          <cell r="C1273" t="str">
            <v>Porta em laminado fenólico melamínico com batente em alumínio - 60 x 160 cm</v>
          </cell>
          <cell r="D1273" t="str">
            <v>un</v>
          </cell>
          <cell r="E1273">
            <v>756.58</v>
          </cell>
          <cell r="F1273">
            <v>44.41</v>
          </cell>
          <cell r="G1273">
            <v>800.99</v>
          </cell>
        </row>
        <row r="1274">
          <cell r="A1274" t="str">
            <v>23.04.090</v>
          </cell>
          <cell r="B1274">
            <v>0</v>
          </cell>
          <cell r="C1274" t="str">
            <v>Porta em laminado fenólico melamínico com acabamento liso, batente de madeira sem revestimento - 70 x 210 cm</v>
          </cell>
          <cell r="D1274" t="str">
            <v>un</v>
          </cell>
          <cell r="E1274">
            <v>842.93</v>
          </cell>
          <cell r="F1274">
            <v>90.01</v>
          </cell>
          <cell r="G1274">
            <v>932.94</v>
          </cell>
        </row>
        <row r="1275">
          <cell r="A1275" t="str">
            <v>23.04.100</v>
          </cell>
          <cell r="B1275">
            <v>0</v>
          </cell>
          <cell r="C1275" t="str">
            <v>Porta em laminado fenólico melamínico com acabamento liso, batente de madeira sem revestimento - 80 x 210 cm</v>
          </cell>
          <cell r="D1275" t="str">
            <v>un</v>
          </cell>
          <cell r="E1275">
            <v>883.05</v>
          </cell>
          <cell r="F1275">
            <v>90.01</v>
          </cell>
          <cell r="G1275">
            <v>973.06</v>
          </cell>
        </row>
        <row r="1276">
          <cell r="A1276" t="str">
            <v>23.04.110</v>
          </cell>
          <cell r="B1276">
            <v>0</v>
          </cell>
          <cell r="C1276" t="str">
            <v>Porta em laminado fenólico melamínico com acabamento liso, batente de madeira sem revestimento - 90 x 210 cm</v>
          </cell>
          <cell r="D1276" t="str">
            <v>un</v>
          </cell>
          <cell r="E1276">
            <v>939.05</v>
          </cell>
          <cell r="F1276">
            <v>90.01</v>
          </cell>
          <cell r="G1276">
            <v>1029.06</v>
          </cell>
        </row>
        <row r="1277">
          <cell r="A1277" t="str">
            <v>23.04.120</v>
          </cell>
          <cell r="B1277">
            <v>0</v>
          </cell>
          <cell r="C1277" t="str">
            <v>Porta em laminado fenólico melamínico com acabamento liso, batente de madeira sem revestimento - 120 x 210 cm</v>
          </cell>
          <cell r="D1277" t="str">
            <v>un</v>
          </cell>
          <cell r="E1277">
            <v>1531.7</v>
          </cell>
          <cell r="F1277">
            <v>112.4</v>
          </cell>
          <cell r="G1277">
            <v>1644.1</v>
          </cell>
        </row>
        <row r="1278">
          <cell r="A1278" t="str">
            <v>23.04.130</v>
          </cell>
          <cell r="B1278">
            <v>0</v>
          </cell>
          <cell r="C1278" t="str">
            <v>Porta em laminado fenólico melamínico com acabamento liso, batente de madeira sem revestimento - 140 x 210 cm</v>
          </cell>
          <cell r="D1278" t="str">
            <v>un</v>
          </cell>
          <cell r="E1278">
            <v>1612.36</v>
          </cell>
          <cell r="F1278">
            <v>112.4</v>
          </cell>
          <cell r="G1278">
            <v>1724.76</v>
          </cell>
        </row>
        <row r="1279">
          <cell r="A1279" t="str">
            <v>23.04.140</v>
          </cell>
          <cell r="B1279">
            <v>0</v>
          </cell>
          <cell r="C1279" t="str">
            <v>Porta em laminado fenólico melamínico com acabamento liso, batente de madeira sem revestimento - 220 x 210 cm</v>
          </cell>
          <cell r="D1279" t="str">
            <v>un</v>
          </cell>
          <cell r="E1279">
            <v>2956.13</v>
          </cell>
          <cell r="F1279">
            <v>128.26</v>
          </cell>
          <cell r="G1279">
            <v>3084.39</v>
          </cell>
        </row>
        <row r="1280">
          <cell r="A1280" t="str">
            <v>23.04.500</v>
          </cell>
          <cell r="B1280">
            <v>0</v>
          </cell>
          <cell r="C1280" t="str">
            <v>Acréscimo de bandeira - porta lisa revestida com laminado fenólico melamínico e batente metálico</v>
          </cell>
          <cell r="D1280" t="str">
            <v>m²</v>
          </cell>
          <cell r="E1280">
            <v>506.54</v>
          </cell>
          <cell r="F1280">
            <v>42.48</v>
          </cell>
          <cell r="G1280">
            <v>549.02</v>
          </cell>
        </row>
        <row r="1281">
          <cell r="A1281" t="str">
            <v>23.04.570</v>
          </cell>
          <cell r="B1281">
            <v>0</v>
          </cell>
          <cell r="C1281" t="str">
            <v>Porta em laminado melamínico estrutural com acabamento texturizado, batente em alumínio com ferragens - 60 x 180 cm</v>
          </cell>
          <cell r="D1281" t="str">
            <v>un</v>
          </cell>
          <cell r="E1281">
            <v>713.62</v>
          </cell>
          <cell r="F1281">
            <v>11.1</v>
          </cell>
          <cell r="G1281">
            <v>724.72</v>
          </cell>
        </row>
        <row r="1282">
          <cell r="A1282" t="str">
            <v>23.04.580</v>
          </cell>
          <cell r="B1282">
            <v>0</v>
          </cell>
          <cell r="C1282" t="str">
            <v>Porta em laminado fenólico melamínico com acabamento liso, batente metálico - 60 x 160 cm</v>
          </cell>
          <cell r="D1282" t="str">
            <v>un</v>
          </cell>
          <cell r="E1282">
            <v>874.45</v>
          </cell>
          <cell r="F1282">
            <v>86.84</v>
          </cell>
          <cell r="G1282">
            <v>961.29</v>
          </cell>
        </row>
        <row r="1283">
          <cell r="A1283" t="str">
            <v>23.04.590</v>
          </cell>
          <cell r="B1283">
            <v>0</v>
          </cell>
          <cell r="C1283" t="str">
            <v>Porta em laminado fenólico melamínico com acabamento liso, batente metálico - 70 x 210 cm</v>
          </cell>
          <cell r="D1283" t="str">
            <v>un</v>
          </cell>
          <cell r="E1283">
            <v>921.63</v>
          </cell>
          <cell r="F1283">
            <v>83.67</v>
          </cell>
          <cell r="G1283">
            <v>1005.3</v>
          </cell>
        </row>
        <row r="1284">
          <cell r="A1284" t="str">
            <v>23.04.600</v>
          </cell>
          <cell r="B1284">
            <v>0</v>
          </cell>
          <cell r="C1284" t="str">
            <v>Porta em laminado fenólico melamínico com acabamento liso, batente metálico - 80 x 210 cm</v>
          </cell>
          <cell r="D1284" t="str">
            <v>un</v>
          </cell>
          <cell r="E1284">
            <v>970.56</v>
          </cell>
          <cell r="F1284">
            <v>83.67</v>
          </cell>
          <cell r="G1284">
            <v>1054.23</v>
          </cell>
        </row>
        <row r="1285">
          <cell r="A1285" t="str">
            <v>23.04.610</v>
          </cell>
          <cell r="B1285">
            <v>0</v>
          </cell>
          <cell r="C1285" t="str">
            <v>Porta em laminado fenólico melamínico com acabamento liso, batente metálico - 90 x 210 cm</v>
          </cell>
          <cell r="D1285" t="str">
            <v>un</v>
          </cell>
          <cell r="E1285">
            <v>1026.56</v>
          </cell>
          <cell r="F1285">
            <v>83.67</v>
          </cell>
          <cell r="G1285">
            <v>1110.23</v>
          </cell>
        </row>
        <row r="1286">
          <cell r="A1286" t="str">
            <v>23.04.620</v>
          </cell>
          <cell r="B1286">
            <v>0</v>
          </cell>
          <cell r="C1286" t="str">
            <v>Porta em laminado fenólico melamínico com acabamento liso, batente metálico - 120 x 210 cm</v>
          </cell>
          <cell r="D1286" t="str">
            <v>un</v>
          </cell>
          <cell r="E1286">
            <v>1558.41</v>
          </cell>
          <cell r="F1286">
            <v>109.41</v>
          </cell>
          <cell r="G1286">
            <v>1667.82</v>
          </cell>
        </row>
        <row r="1287">
          <cell r="A1287" t="str">
            <v>23.04.630</v>
          </cell>
          <cell r="B1287">
            <v>0</v>
          </cell>
          <cell r="C1287" t="str">
            <v>Porta em laminado fenólico melamínico com acabamento liso, batente metálico - 60 x 100 cm</v>
          </cell>
          <cell r="D1287" t="str">
            <v>un</v>
          </cell>
          <cell r="E1287">
            <v>417.72</v>
          </cell>
          <cell r="F1287">
            <v>44.41</v>
          </cell>
          <cell r="G1287">
            <v>462.13</v>
          </cell>
        </row>
        <row r="1288">
          <cell r="A1288" t="str">
            <v>23.08</v>
          </cell>
          <cell r="B1288" t="str">
            <v>Marcenaria em geral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23.08.010</v>
          </cell>
          <cell r="B1289">
            <v>0</v>
          </cell>
          <cell r="C1289" t="str">
            <v>Estrado em madeira</v>
          </cell>
          <cell r="D1289" t="str">
            <v>m²</v>
          </cell>
          <cell r="E1289">
            <v>55.41</v>
          </cell>
          <cell r="F1289">
            <v>31.72</v>
          </cell>
          <cell r="G1289">
            <v>87.13</v>
          </cell>
        </row>
        <row r="1290">
          <cell r="A1290" t="str">
            <v>23.08.020</v>
          </cell>
          <cell r="B1290">
            <v>0</v>
          </cell>
          <cell r="C1290" t="str">
            <v>Faixa/batedor de proteção em madeira aparelhada natural 10 x 2,5 cm</v>
          </cell>
          <cell r="D1290" t="str">
            <v>m</v>
          </cell>
          <cell r="E1290">
            <v>4.68</v>
          </cell>
          <cell r="F1290">
            <v>32.64</v>
          </cell>
          <cell r="G1290">
            <v>37.32</v>
          </cell>
        </row>
        <row r="1291">
          <cell r="A1291" t="str">
            <v>23.08.030</v>
          </cell>
          <cell r="B1291">
            <v>0</v>
          </cell>
          <cell r="C1291" t="str">
            <v>Faixa/batedor de proteção em madeira de 20 x 5 cm, com acabamento em laminado fenólico melamínico</v>
          </cell>
          <cell r="D1291" t="str">
            <v>m</v>
          </cell>
          <cell r="E1291">
            <v>45.47</v>
          </cell>
          <cell r="F1291">
            <v>63.44</v>
          </cell>
          <cell r="G1291">
            <v>108.91</v>
          </cell>
        </row>
        <row r="1292">
          <cell r="A1292" t="str">
            <v>23.08.040</v>
          </cell>
          <cell r="B1292">
            <v>0</v>
          </cell>
          <cell r="C1292" t="str">
            <v>Armário/gabinete embutido em MDF sob medida, revestido em laminado melamínico, com portas e prateleiras</v>
          </cell>
          <cell r="D1292" t="str">
            <v>m²</v>
          </cell>
          <cell r="E1292">
            <v>1242.0999999999999</v>
          </cell>
          <cell r="F1292">
            <v>0</v>
          </cell>
          <cell r="G1292">
            <v>1242.0999999999999</v>
          </cell>
        </row>
        <row r="1293">
          <cell r="A1293" t="str">
            <v>23.08.060</v>
          </cell>
          <cell r="B1293">
            <v>0</v>
          </cell>
          <cell r="C1293" t="str">
            <v>Tampo sob medida em compensado, revestido na face superior em laminado fenólico melamínico</v>
          </cell>
          <cell r="D1293" t="str">
            <v>m²</v>
          </cell>
          <cell r="E1293">
            <v>692.62</v>
          </cell>
          <cell r="F1293">
            <v>0</v>
          </cell>
          <cell r="G1293">
            <v>692.62</v>
          </cell>
        </row>
        <row r="1294">
          <cell r="A1294" t="str">
            <v>23.08.080</v>
          </cell>
          <cell r="B1294">
            <v>0</v>
          </cell>
          <cell r="C1294" t="str">
            <v>Prateleira sob medida em compensado, revestida nas duas faces em lamimado fenólico melamínico</v>
          </cell>
          <cell r="D1294" t="str">
            <v>m²</v>
          </cell>
          <cell r="E1294">
            <v>373.07</v>
          </cell>
          <cell r="F1294">
            <v>12.69</v>
          </cell>
          <cell r="G1294">
            <v>385.76</v>
          </cell>
        </row>
        <row r="1295">
          <cell r="A1295" t="str">
            <v>23.08.100</v>
          </cell>
          <cell r="B1295">
            <v>0</v>
          </cell>
          <cell r="C1295" t="str">
            <v>Armário tipo prateleira com subdivisão em compensado, revestido totalmente em laminado fenólico melamínico</v>
          </cell>
          <cell r="D1295" t="str">
            <v>m²</v>
          </cell>
          <cell r="E1295">
            <v>1028.47</v>
          </cell>
          <cell r="F1295">
            <v>0</v>
          </cell>
          <cell r="G1295">
            <v>1028.47</v>
          </cell>
        </row>
        <row r="1296">
          <cell r="A1296" t="str">
            <v>23.08.110</v>
          </cell>
          <cell r="B1296">
            <v>0</v>
          </cell>
          <cell r="C1296" t="str">
            <v>Painel em compensado naval, espessura de 25 mm</v>
          </cell>
          <cell r="D1296" t="str">
            <v>m²</v>
          </cell>
          <cell r="E1296">
            <v>86.09</v>
          </cell>
          <cell r="F1296">
            <v>31.72</v>
          </cell>
          <cell r="G1296">
            <v>117.81</v>
          </cell>
        </row>
        <row r="1297">
          <cell r="A1297" t="str">
            <v>23.08.130</v>
          </cell>
          <cell r="B1297">
            <v>0</v>
          </cell>
          <cell r="C1297" t="str">
            <v>Lousa em laminado melamínico texturizado, verde oficial, ´Greenboard´ - 5,00 x 1,20 m</v>
          </cell>
          <cell r="D1297" t="str">
            <v>un</v>
          </cell>
          <cell r="E1297">
            <v>1230.5</v>
          </cell>
          <cell r="F1297">
            <v>37.31</v>
          </cell>
          <cell r="G1297">
            <v>1267.81</v>
          </cell>
        </row>
        <row r="1298">
          <cell r="A1298" t="str">
            <v>23.08.160</v>
          </cell>
          <cell r="B1298">
            <v>0</v>
          </cell>
          <cell r="C1298" t="str">
            <v>Porta lisa com balcão, batente de madeira, completa - 80 x 210 cm</v>
          </cell>
          <cell r="D1298" t="str">
            <v>cj</v>
          </cell>
          <cell r="E1298">
            <v>495</v>
          </cell>
          <cell r="F1298">
            <v>137.59</v>
          </cell>
          <cell r="G1298">
            <v>632.59</v>
          </cell>
        </row>
        <row r="1299">
          <cell r="A1299" t="str">
            <v>23.08.170</v>
          </cell>
          <cell r="B1299">
            <v>0</v>
          </cell>
          <cell r="C1299" t="str">
            <v>Lousa em laminado melamínico, branco - linha comercial</v>
          </cell>
          <cell r="D1299" t="str">
            <v>m²</v>
          </cell>
          <cell r="E1299">
            <v>153.32</v>
          </cell>
          <cell r="F1299">
            <v>6.22</v>
          </cell>
          <cell r="G1299">
            <v>159.54</v>
          </cell>
        </row>
        <row r="1300">
          <cell r="A1300" t="str">
            <v>23.08.210</v>
          </cell>
          <cell r="B1300">
            <v>0</v>
          </cell>
          <cell r="C1300" t="str">
            <v>Armário sob medida em compensado de madeira totalmente revestido em folheado de madeira, completo</v>
          </cell>
          <cell r="D1300" t="str">
            <v>m²</v>
          </cell>
          <cell r="E1300">
            <v>1213.56</v>
          </cell>
          <cell r="F1300">
            <v>0</v>
          </cell>
          <cell r="G1300">
            <v>1213.56</v>
          </cell>
        </row>
        <row r="1301">
          <cell r="A1301" t="str">
            <v>23.08.220</v>
          </cell>
          <cell r="B1301">
            <v>0</v>
          </cell>
          <cell r="C1301" t="str">
            <v>Armário sob medida em compensado de madeira totalmente revestido em laminado melamínico texturizado, completo</v>
          </cell>
          <cell r="D1301" t="str">
            <v>m²</v>
          </cell>
          <cell r="E1301">
            <v>1219.54</v>
          </cell>
          <cell r="F1301">
            <v>0</v>
          </cell>
          <cell r="G1301">
            <v>1219.54</v>
          </cell>
        </row>
        <row r="1302">
          <cell r="A1302" t="str">
            <v>23.08.230</v>
          </cell>
          <cell r="B1302">
            <v>0</v>
          </cell>
          <cell r="C1302" t="str">
            <v>Lousa em laminado melamínico texturizado, verde oficial, ´Greenboard´ - 2,50 x 1,20 m</v>
          </cell>
          <cell r="D1302" t="str">
            <v>un</v>
          </cell>
          <cell r="E1302">
            <v>681.06</v>
          </cell>
          <cell r="F1302">
            <v>18.66</v>
          </cell>
          <cell r="G1302">
            <v>699.72</v>
          </cell>
        </row>
        <row r="1303">
          <cell r="A1303" t="str">
            <v>23.08.320</v>
          </cell>
          <cell r="B1303">
            <v>0</v>
          </cell>
          <cell r="C1303" t="str">
            <v>Porta acústica de madeira</v>
          </cell>
          <cell r="D1303" t="str">
            <v>m²</v>
          </cell>
          <cell r="E1303">
            <v>239.41</v>
          </cell>
          <cell r="F1303">
            <v>64.97</v>
          </cell>
          <cell r="G1303">
            <v>304.38</v>
          </cell>
        </row>
        <row r="1304">
          <cell r="A1304" t="str">
            <v>23.08.340</v>
          </cell>
          <cell r="B1304">
            <v>0</v>
          </cell>
          <cell r="C1304" t="str">
            <v>Porta de armário sob pia revestimento em laminado - de abrir</v>
          </cell>
          <cell r="D1304" t="str">
            <v>m²</v>
          </cell>
          <cell r="E1304">
            <v>448.94</v>
          </cell>
          <cell r="F1304">
            <v>63.44</v>
          </cell>
          <cell r="G1304">
            <v>512.38</v>
          </cell>
        </row>
        <row r="1305">
          <cell r="A1305" t="str">
            <v>23.08.380</v>
          </cell>
          <cell r="B1305">
            <v>0</v>
          </cell>
          <cell r="C1305" t="str">
            <v>Faixa/batedor de proteção em madeira de 290 x 15 mm, com acabamento em laminado fenólico melamínico</v>
          </cell>
          <cell r="D1305" t="str">
            <v>m</v>
          </cell>
          <cell r="E1305">
            <v>57.76</v>
          </cell>
          <cell r="F1305">
            <v>6.53</v>
          </cell>
          <cell r="G1305">
            <v>64.290000000000006</v>
          </cell>
        </row>
        <row r="1306">
          <cell r="A1306" t="str">
            <v>23.09</v>
          </cell>
          <cell r="B1306" t="str">
            <v>Porta lisa comum montada com batente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23.09.010</v>
          </cell>
          <cell r="B1307">
            <v>0</v>
          </cell>
          <cell r="C1307" t="str">
            <v>Acréscimo de bandeira - porta lisa comum com batente de madeira</v>
          </cell>
          <cell r="D1307" t="str">
            <v>m²</v>
          </cell>
          <cell r="E1307">
            <v>128.03</v>
          </cell>
          <cell r="F1307">
            <v>44.37</v>
          </cell>
          <cell r="G1307">
            <v>172.4</v>
          </cell>
        </row>
        <row r="1308">
          <cell r="A1308" t="str">
            <v>23.09.020</v>
          </cell>
          <cell r="B1308">
            <v>0</v>
          </cell>
          <cell r="C1308" t="str">
            <v>Porta lisa com batente madeira - 60 x 210 cm</v>
          </cell>
          <cell r="D1308" t="str">
            <v>un</v>
          </cell>
          <cell r="E1308">
            <v>256.77</v>
          </cell>
          <cell r="F1308">
            <v>90.01</v>
          </cell>
          <cell r="G1308">
            <v>346.78</v>
          </cell>
        </row>
        <row r="1309">
          <cell r="A1309" t="str">
            <v>23.09.030</v>
          </cell>
          <cell r="B1309">
            <v>0</v>
          </cell>
          <cell r="C1309" t="str">
            <v>Porta lisa com batente madeira - 70 x 210 cm</v>
          </cell>
          <cell r="D1309" t="str">
            <v>un</v>
          </cell>
          <cell r="E1309">
            <v>256.49</v>
          </cell>
          <cell r="F1309">
            <v>90.01</v>
          </cell>
          <cell r="G1309">
            <v>346.5</v>
          </cell>
        </row>
        <row r="1310">
          <cell r="A1310" t="str">
            <v>23.09.040</v>
          </cell>
          <cell r="B1310">
            <v>0</v>
          </cell>
          <cell r="C1310" t="str">
            <v>Porta lisa com batente madeira - 80 x 210 cm</v>
          </cell>
          <cell r="D1310" t="str">
            <v>un</v>
          </cell>
          <cell r="E1310">
            <v>260.57</v>
          </cell>
          <cell r="F1310">
            <v>90.01</v>
          </cell>
          <cell r="G1310">
            <v>350.58</v>
          </cell>
        </row>
        <row r="1311">
          <cell r="A1311" t="str">
            <v>23.09.050</v>
          </cell>
          <cell r="B1311">
            <v>0</v>
          </cell>
          <cell r="C1311" t="str">
            <v>Porta lisa com batente madeira - 90 x 210 cm</v>
          </cell>
          <cell r="D1311" t="str">
            <v>un</v>
          </cell>
          <cell r="E1311">
            <v>273.18</v>
          </cell>
          <cell r="F1311">
            <v>90.01</v>
          </cell>
          <cell r="G1311">
            <v>363.19</v>
          </cell>
        </row>
        <row r="1312">
          <cell r="A1312" t="str">
            <v>23.09.052</v>
          </cell>
          <cell r="B1312">
            <v>0</v>
          </cell>
          <cell r="C1312" t="str">
            <v>Porta lisa com batente madeira - 110 x 210 cm</v>
          </cell>
          <cell r="D1312" t="str">
            <v>un</v>
          </cell>
          <cell r="E1312">
            <v>333.41</v>
          </cell>
          <cell r="F1312">
            <v>90.01</v>
          </cell>
          <cell r="G1312">
            <v>423.42</v>
          </cell>
        </row>
        <row r="1313">
          <cell r="A1313" t="str">
            <v>23.09.060</v>
          </cell>
          <cell r="B1313">
            <v>0</v>
          </cell>
          <cell r="C1313" t="str">
            <v>Porta lisa com batente madeira - 120 x 210 cm</v>
          </cell>
          <cell r="D1313" t="str">
            <v>un</v>
          </cell>
          <cell r="E1313">
            <v>444.44</v>
          </cell>
          <cell r="F1313">
            <v>112.4</v>
          </cell>
          <cell r="G1313">
            <v>556.84</v>
          </cell>
        </row>
        <row r="1314">
          <cell r="A1314" t="str">
            <v>23.09.100</v>
          </cell>
          <cell r="B1314">
            <v>0</v>
          </cell>
          <cell r="C1314" t="str">
            <v>Porta lisa com batente madeira - 160 x 210 cm</v>
          </cell>
          <cell r="D1314" t="str">
            <v>un</v>
          </cell>
          <cell r="E1314">
            <v>460.14</v>
          </cell>
          <cell r="F1314">
            <v>130.08000000000001</v>
          </cell>
          <cell r="G1314">
            <v>590.22</v>
          </cell>
        </row>
        <row r="1315">
          <cell r="A1315" t="str">
            <v>23.09.420</v>
          </cell>
          <cell r="B1315">
            <v>0</v>
          </cell>
          <cell r="C1315" t="str">
            <v>Porta lisa com batente em alumínio, largura 60 cm, altura de 105 a 200 cm</v>
          </cell>
          <cell r="D1315" t="str">
            <v>un</v>
          </cell>
          <cell r="E1315">
            <v>185.73</v>
          </cell>
          <cell r="F1315">
            <v>44.41</v>
          </cell>
          <cell r="G1315">
            <v>230.14</v>
          </cell>
        </row>
        <row r="1316">
          <cell r="A1316" t="str">
            <v>23.09.430</v>
          </cell>
          <cell r="B1316">
            <v>0</v>
          </cell>
          <cell r="C1316" t="str">
            <v>Porta lisa com batente em alumínio, largura 80 cm, altura de 105 a 200 cm</v>
          </cell>
          <cell r="D1316" t="str">
            <v>un</v>
          </cell>
          <cell r="E1316">
            <v>189.53</v>
          </cell>
          <cell r="F1316">
            <v>44.41</v>
          </cell>
          <cell r="G1316">
            <v>233.94</v>
          </cell>
        </row>
        <row r="1317">
          <cell r="A1317" t="str">
            <v>23.09.440</v>
          </cell>
          <cell r="B1317">
            <v>0</v>
          </cell>
          <cell r="C1317" t="str">
            <v>Porta lisa com batente em alumínio, largura 90 cm, altura de 105 a 200 cm</v>
          </cell>
          <cell r="D1317" t="str">
            <v>un</v>
          </cell>
          <cell r="E1317">
            <v>202.14</v>
          </cell>
          <cell r="F1317">
            <v>44.41</v>
          </cell>
          <cell r="G1317">
            <v>246.55</v>
          </cell>
        </row>
        <row r="1318">
          <cell r="A1318" t="str">
            <v>23.09.500</v>
          </cell>
          <cell r="B1318">
            <v>0</v>
          </cell>
          <cell r="C1318" t="str">
            <v>Acréscimo de bandeira - porta lisa comum com batente metálico</v>
          </cell>
          <cell r="D1318" t="str">
            <v>m²</v>
          </cell>
          <cell r="E1318">
            <v>162.85</v>
          </cell>
          <cell r="F1318">
            <v>42.48</v>
          </cell>
          <cell r="G1318">
            <v>205.33</v>
          </cell>
        </row>
        <row r="1319">
          <cell r="A1319" t="str">
            <v>23.09.510</v>
          </cell>
          <cell r="B1319">
            <v>0</v>
          </cell>
          <cell r="C1319" t="str">
            <v>Porta lisa com batente metálico - 60 x 100 cm</v>
          </cell>
          <cell r="D1319" t="str">
            <v>un</v>
          </cell>
          <cell r="E1319">
            <v>145.91</v>
          </cell>
          <cell r="F1319">
            <v>44.41</v>
          </cell>
          <cell r="G1319">
            <v>190.32</v>
          </cell>
        </row>
        <row r="1320">
          <cell r="A1320" t="str">
            <v>23.09.520</v>
          </cell>
          <cell r="B1320">
            <v>0</v>
          </cell>
          <cell r="C1320" t="str">
            <v>Porta lisa com batente metálico - 60 x 160 cm</v>
          </cell>
          <cell r="D1320" t="str">
            <v>un</v>
          </cell>
          <cell r="E1320">
            <v>255.6</v>
          </cell>
          <cell r="F1320">
            <v>44.41</v>
          </cell>
          <cell r="G1320">
            <v>300.01</v>
          </cell>
        </row>
        <row r="1321">
          <cell r="A1321" t="str">
            <v>23.09.530</v>
          </cell>
          <cell r="B1321">
            <v>0</v>
          </cell>
          <cell r="C1321" t="str">
            <v>Porta lisa com batente metálico - 80 x 160 cm</v>
          </cell>
          <cell r="D1321" t="str">
            <v>un</v>
          </cell>
          <cell r="E1321">
            <v>259.39999999999998</v>
          </cell>
          <cell r="F1321">
            <v>44.41</v>
          </cell>
          <cell r="G1321">
            <v>303.81</v>
          </cell>
        </row>
        <row r="1322">
          <cell r="A1322" t="str">
            <v>23.09.540</v>
          </cell>
          <cell r="B1322">
            <v>0</v>
          </cell>
          <cell r="C1322" t="str">
            <v>Porta lisa com batente metálico - 70 x 210 cm</v>
          </cell>
          <cell r="D1322" t="str">
            <v>un</v>
          </cell>
          <cell r="E1322">
            <v>335.19</v>
          </cell>
          <cell r="F1322">
            <v>83.67</v>
          </cell>
          <cell r="G1322">
            <v>418.86</v>
          </cell>
        </row>
        <row r="1323">
          <cell r="A1323" t="str">
            <v>23.09.550</v>
          </cell>
          <cell r="B1323">
            <v>0</v>
          </cell>
          <cell r="C1323" t="str">
            <v>Porta lisa com batente metálico - 80 x 210 cm</v>
          </cell>
          <cell r="D1323" t="str">
            <v>un</v>
          </cell>
          <cell r="E1323">
            <v>343.68</v>
          </cell>
          <cell r="F1323">
            <v>83.67</v>
          </cell>
          <cell r="G1323">
            <v>427.35</v>
          </cell>
        </row>
        <row r="1324">
          <cell r="A1324" t="str">
            <v>23.09.560</v>
          </cell>
          <cell r="B1324">
            <v>0</v>
          </cell>
          <cell r="C1324" t="str">
            <v>Porta lisa com batente metálico - 90 x 210 cm</v>
          </cell>
          <cell r="D1324" t="str">
            <v>un</v>
          </cell>
          <cell r="E1324">
            <v>360.69</v>
          </cell>
          <cell r="F1324">
            <v>83.67</v>
          </cell>
          <cell r="G1324">
            <v>444.36</v>
          </cell>
        </row>
        <row r="1325">
          <cell r="A1325" t="str">
            <v>23.09.570</v>
          </cell>
          <cell r="B1325">
            <v>0</v>
          </cell>
          <cell r="C1325" t="str">
            <v>Porta lisa com batente metálico - 120 x 210 cm</v>
          </cell>
          <cell r="D1325" t="str">
            <v>un</v>
          </cell>
          <cell r="E1325">
            <v>471.15</v>
          </cell>
          <cell r="F1325">
            <v>109.41</v>
          </cell>
          <cell r="G1325">
            <v>580.55999999999995</v>
          </cell>
        </row>
        <row r="1326">
          <cell r="A1326" t="str">
            <v>23.09.580</v>
          </cell>
          <cell r="B1326">
            <v>0</v>
          </cell>
          <cell r="C1326" t="str">
            <v>Porta lisa com batente metálico - 140 x 210 cm</v>
          </cell>
          <cell r="D1326" t="str">
            <v>un</v>
          </cell>
          <cell r="E1326">
            <v>479.4</v>
          </cell>
          <cell r="F1326">
            <v>109.41</v>
          </cell>
          <cell r="G1326">
            <v>588.80999999999995</v>
          </cell>
        </row>
        <row r="1327">
          <cell r="A1327" t="str">
            <v>23.09.590</v>
          </cell>
          <cell r="B1327">
            <v>0</v>
          </cell>
          <cell r="C1327" t="str">
            <v>Porta lisa com batente metálico - 160 x 210 cm</v>
          </cell>
          <cell r="D1327" t="str">
            <v>un</v>
          </cell>
          <cell r="E1327">
            <v>496.37</v>
          </cell>
          <cell r="F1327">
            <v>109.41</v>
          </cell>
          <cell r="G1327">
            <v>605.78</v>
          </cell>
        </row>
        <row r="1328">
          <cell r="A1328" t="str">
            <v>23.09.600</v>
          </cell>
          <cell r="B1328">
            <v>0</v>
          </cell>
          <cell r="C1328" t="str">
            <v>Porta lisa com batente metálico - 60 x 180 cm</v>
          </cell>
          <cell r="D1328" t="str">
            <v>un</v>
          </cell>
          <cell r="E1328">
            <v>291.17</v>
          </cell>
          <cell r="F1328">
            <v>44.41</v>
          </cell>
          <cell r="G1328">
            <v>335.58</v>
          </cell>
        </row>
        <row r="1329">
          <cell r="A1329" t="str">
            <v>23.09.610</v>
          </cell>
          <cell r="B1329">
            <v>0</v>
          </cell>
          <cell r="C1329" t="str">
            <v>Porta lisa com batente metálico - 60 x 210 cm</v>
          </cell>
          <cell r="D1329" t="str">
            <v>un</v>
          </cell>
          <cell r="E1329">
            <v>331.06</v>
          </cell>
          <cell r="F1329">
            <v>44.41</v>
          </cell>
          <cell r="G1329">
            <v>375.47</v>
          </cell>
        </row>
        <row r="1330">
          <cell r="A1330" t="str">
            <v>23.09.630</v>
          </cell>
          <cell r="B1330">
            <v>0</v>
          </cell>
          <cell r="C1330" t="str">
            <v>Porta lisa com batente madeira, 2 folhas - 140 x 210 cm</v>
          </cell>
          <cell r="D1330" t="str">
            <v>un</v>
          </cell>
          <cell r="E1330">
            <v>522.94000000000005</v>
          </cell>
          <cell r="F1330">
            <v>112.4</v>
          </cell>
          <cell r="G1330">
            <v>635.34</v>
          </cell>
        </row>
        <row r="1331">
          <cell r="A1331" t="str">
            <v>23.11</v>
          </cell>
          <cell r="B1331" t="str">
            <v>Porta lisa para acabamento em verniz montada com batente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23.11.010</v>
          </cell>
          <cell r="B1332">
            <v>0</v>
          </cell>
          <cell r="C1332" t="str">
            <v>Acréscimo de bandeira - porta lisa para acabamento em verniz, com batente de madeira</v>
          </cell>
          <cell r="D1332" t="str">
            <v>m²</v>
          </cell>
          <cell r="E1332">
            <v>141.1</v>
          </cell>
          <cell r="F1332">
            <v>44.37</v>
          </cell>
          <cell r="G1332">
            <v>185.47</v>
          </cell>
        </row>
        <row r="1333">
          <cell r="A1333" t="str">
            <v>23.11.030</v>
          </cell>
          <cell r="B1333">
            <v>0</v>
          </cell>
          <cell r="C1333" t="str">
            <v>Porta lisa para acabamento em verniz, com batente de madeira - 70 x 210 cm</v>
          </cell>
          <cell r="D1333" t="str">
            <v>un</v>
          </cell>
          <cell r="E1333">
            <v>263.7</v>
          </cell>
          <cell r="F1333">
            <v>90.01</v>
          </cell>
          <cell r="G1333">
            <v>353.71</v>
          </cell>
        </row>
        <row r="1334">
          <cell r="A1334" t="str">
            <v>23.11.040</v>
          </cell>
          <cell r="B1334">
            <v>0</v>
          </cell>
          <cell r="C1334" t="str">
            <v>Porta lisa para acabamento em verniz, com batente de madeira - 80 x 210 cm</v>
          </cell>
          <cell r="D1334" t="str">
            <v>un</v>
          </cell>
          <cell r="E1334">
            <v>269.10000000000002</v>
          </cell>
          <cell r="F1334">
            <v>90.01</v>
          </cell>
          <cell r="G1334">
            <v>359.11</v>
          </cell>
        </row>
        <row r="1335">
          <cell r="A1335" t="str">
            <v>23.11.050</v>
          </cell>
          <cell r="B1335">
            <v>0</v>
          </cell>
          <cell r="C1335" t="str">
            <v>Porta lisa para acabamento em verniz, com batente de madeira - 90 x 210 cm</v>
          </cell>
          <cell r="D1335" t="str">
            <v>un</v>
          </cell>
          <cell r="E1335">
            <v>295.16000000000003</v>
          </cell>
          <cell r="F1335">
            <v>90.01</v>
          </cell>
          <cell r="G1335">
            <v>385.17</v>
          </cell>
        </row>
        <row r="1336">
          <cell r="A1336" t="str">
            <v>23.11.060</v>
          </cell>
          <cell r="B1336">
            <v>0</v>
          </cell>
          <cell r="C1336" t="str">
            <v>Porta lisa para acabamento em verniz, com batente de madeira - 110 x 210 cm</v>
          </cell>
          <cell r="D1336" t="str">
            <v>un</v>
          </cell>
          <cell r="E1336">
            <v>431.34</v>
          </cell>
          <cell r="F1336">
            <v>90.01</v>
          </cell>
          <cell r="G1336">
            <v>521.35</v>
          </cell>
        </row>
        <row r="1337">
          <cell r="A1337" t="str">
            <v>23.11.200</v>
          </cell>
          <cell r="B1337">
            <v>0</v>
          </cell>
          <cell r="C1337" t="str">
            <v>Acréscimo de bandeira - porta lisa para acabamento em verniz, com batente metálico</v>
          </cell>
          <cell r="D1337" t="str">
            <v>m²</v>
          </cell>
          <cell r="E1337">
            <v>175.92</v>
          </cell>
          <cell r="F1337">
            <v>42.48</v>
          </cell>
          <cell r="G1337">
            <v>218.4</v>
          </cell>
        </row>
        <row r="1338">
          <cell r="A1338" t="str">
            <v>23.11.210</v>
          </cell>
          <cell r="B1338">
            <v>0</v>
          </cell>
          <cell r="C1338" t="str">
            <v>Porta lisa para acabamento em verniz, com batente metálico - 70 x 210 cm</v>
          </cell>
          <cell r="D1338" t="str">
            <v>un</v>
          </cell>
          <cell r="E1338">
            <v>342.4</v>
          </cell>
          <cell r="F1338">
            <v>83.67</v>
          </cell>
          <cell r="G1338">
            <v>426.07</v>
          </cell>
        </row>
        <row r="1339">
          <cell r="A1339" t="str">
            <v>23.11.220</v>
          </cell>
          <cell r="B1339">
            <v>0</v>
          </cell>
          <cell r="C1339" t="str">
            <v>Porta lisa para acabamento em verniz, com batente metálico - 80 x 210 cm</v>
          </cell>
          <cell r="D1339" t="str">
            <v>un</v>
          </cell>
          <cell r="E1339">
            <v>352.21</v>
          </cell>
          <cell r="F1339">
            <v>83.67</v>
          </cell>
          <cell r="G1339">
            <v>435.88</v>
          </cell>
        </row>
        <row r="1340">
          <cell r="A1340" t="str">
            <v>23.11.230</v>
          </cell>
          <cell r="B1340">
            <v>0</v>
          </cell>
          <cell r="C1340" t="str">
            <v>Porta lisa para acabamento em verniz, com batente metálico - 90 x 210 cm</v>
          </cell>
          <cell r="D1340" t="str">
            <v>un</v>
          </cell>
          <cell r="E1340">
            <v>382.67</v>
          </cell>
          <cell r="F1340">
            <v>83.67</v>
          </cell>
          <cell r="G1340">
            <v>466.34</v>
          </cell>
        </row>
        <row r="1341">
          <cell r="A1341" t="str">
            <v>23.11.240</v>
          </cell>
          <cell r="B1341">
            <v>0</v>
          </cell>
          <cell r="C1341" t="str">
            <v>Porta lisa para acabamento em verniz, com batente metálico - 110 x 210 cm</v>
          </cell>
          <cell r="D1341" t="str">
            <v>un</v>
          </cell>
          <cell r="E1341">
            <v>491.29</v>
          </cell>
          <cell r="F1341">
            <v>83.67</v>
          </cell>
          <cell r="G1341">
            <v>574.96</v>
          </cell>
        </row>
        <row r="1342">
          <cell r="A1342" t="str">
            <v>23.12</v>
          </cell>
          <cell r="B1342" t="str">
            <v>Porta comum completa - uso coletivo (padrão dimensional médio)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23.12.001</v>
          </cell>
          <cell r="B1343">
            <v>0</v>
          </cell>
          <cell r="C1343" t="str">
            <v>Porta lisa de madeira, interna "PIM", para acabamento em pintura, padrão dimensional médio, com ferragens, completo - 80 x 210 cm</v>
          </cell>
          <cell r="D1343" t="str">
            <v>un</v>
          </cell>
          <cell r="E1343">
            <v>467.99</v>
          </cell>
          <cell r="F1343">
            <v>0</v>
          </cell>
          <cell r="G1343">
            <v>467.99</v>
          </cell>
        </row>
        <row r="1344">
          <cell r="A1344" t="str">
            <v>23.13</v>
          </cell>
          <cell r="B1344" t="str">
            <v>Porta comum completa - uso público (padrão dimensional médio/pesado)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23.13.001</v>
          </cell>
          <cell r="B1345">
            <v>0</v>
          </cell>
          <cell r="C1345" t="str">
            <v>Porta lisa de madeira, interna "PIM", para acabamento em pintura, padrão dimensional médio/pesado, com ferragens, completo - 80 x 210 cm</v>
          </cell>
          <cell r="D1345" t="str">
            <v>un</v>
          </cell>
          <cell r="E1345">
            <v>555.87</v>
          </cell>
          <cell r="F1345">
            <v>0</v>
          </cell>
          <cell r="G1345">
            <v>555.87</v>
          </cell>
        </row>
        <row r="1346">
          <cell r="A1346" t="str">
            <v>23.13.002</v>
          </cell>
          <cell r="B1346">
            <v>0</v>
          </cell>
          <cell r="C1346" t="str">
            <v>Porta lisa de madeira, interna "PIM", para acabamento em pintura, padrão dimensional médio/pesado, com ferragens, completo - 90 x 210 cm</v>
          </cell>
          <cell r="D1346" t="str">
            <v>un</v>
          </cell>
          <cell r="E1346">
            <v>588.19000000000005</v>
          </cell>
          <cell r="F1346">
            <v>0</v>
          </cell>
          <cell r="G1346">
            <v>588.19000000000005</v>
          </cell>
        </row>
        <row r="1347">
          <cell r="A1347" t="str">
            <v>23.13.020</v>
          </cell>
          <cell r="B1347">
            <v>0</v>
          </cell>
          <cell r="C1347" t="str">
            <v>Porta lisa de madeira, interna, resistente a umidade "PIM RU", para acabamento em pintura, padrão dimensional médio/pesado, com ferragens, completo - 80 x 210 cm</v>
          </cell>
          <cell r="D1347" t="str">
            <v>un</v>
          </cell>
          <cell r="E1347">
            <v>583</v>
          </cell>
          <cell r="F1347">
            <v>0</v>
          </cell>
          <cell r="G1347">
            <v>583</v>
          </cell>
        </row>
        <row r="1348">
          <cell r="A1348" t="str">
            <v>23.13.040</v>
          </cell>
          <cell r="B1348">
            <v>0</v>
          </cell>
          <cell r="C1348" t="str">
            <v>Porta lisa de madeira, interna, resistente a umidade "PIM RU", para acabamento revestido ou em pintura, para divisória sanitária, padrão dimensional médio/pesado, com ferragens, completo - 80 x 190 cm</v>
          </cell>
          <cell r="D1348" t="str">
            <v>un</v>
          </cell>
          <cell r="E1348">
            <v>496.69</v>
          </cell>
          <cell r="F1348">
            <v>0</v>
          </cell>
          <cell r="G1348">
            <v>496.69</v>
          </cell>
        </row>
        <row r="1349">
          <cell r="A1349" t="str">
            <v>23.13.052</v>
          </cell>
          <cell r="B1349">
            <v>0</v>
          </cell>
          <cell r="C1349" t="str">
            <v>Porta lisa de madeira, interna, resistente a umidade "PIM RU", para acabamento em pintura, tipo acessível, padrão dimensional médio/pesado, com ferragens, completo - 90 x 210 cm</v>
          </cell>
          <cell r="D1349" t="str">
            <v>un</v>
          </cell>
          <cell r="E1349">
            <v>595.72</v>
          </cell>
          <cell r="F1349">
            <v>0</v>
          </cell>
          <cell r="G1349">
            <v>595.72</v>
          </cell>
        </row>
        <row r="1350">
          <cell r="A1350" t="str">
            <v>23.13.064</v>
          </cell>
          <cell r="B1350">
            <v>0</v>
          </cell>
          <cell r="C1350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D1350" t="str">
            <v>un</v>
          </cell>
          <cell r="E1350">
            <v>806.45</v>
          </cell>
          <cell r="F1350">
            <v>0</v>
          </cell>
          <cell r="G1350">
            <v>806.45</v>
          </cell>
        </row>
        <row r="1351">
          <cell r="A1351" t="str">
            <v>23.20</v>
          </cell>
          <cell r="B1351" t="str">
            <v>Reparos, conservações e complementos - GRUPO 23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23.20.020</v>
          </cell>
          <cell r="B1352">
            <v>0</v>
          </cell>
          <cell r="C1352" t="str">
            <v>Recolocação de batentes de madeira</v>
          </cell>
          <cell r="D1352" t="str">
            <v>un</v>
          </cell>
          <cell r="E1352">
            <v>1.3</v>
          </cell>
          <cell r="F1352">
            <v>42.43</v>
          </cell>
          <cell r="G1352">
            <v>43.73</v>
          </cell>
        </row>
        <row r="1353">
          <cell r="A1353" t="str">
            <v>23.20.040</v>
          </cell>
          <cell r="B1353">
            <v>0</v>
          </cell>
          <cell r="C1353" t="str">
            <v>Recolocação de folhas de porta ou janela</v>
          </cell>
          <cell r="D1353" t="str">
            <v>un</v>
          </cell>
          <cell r="E1353">
            <v>0</v>
          </cell>
          <cell r="F1353">
            <v>50.75</v>
          </cell>
          <cell r="G1353">
            <v>50.75</v>
          </cell>
        </row>
        <row r="1354">
          <cell r="A1354" t="str">
            <v>23.20.060</v>
          </cell>
          <cell r="B1354">
            <v>0</v>
          </cell>
          <cell r="C1354" t="str">
            <v>Recolocação de guarnição ou molduras</v>
          </cell>
          <cell r="D1354" t="str">
            <v>m</v>
          </cell>
          <cell r="E1354">
            <v>0</v>
          </cell>
          <cell r="F1354">
            <v>1.58</v>
          </cell>
          <cell r="G1354">
            <v>1.58</v>
          </cell>
        </row>
        <row r="1355">
          <cell r="A1355" t="str">
            <v>23.20.100</v>
          </cell>
          <cell r="B1355">
            <v>0</v>
          </cell>
          <cell r="C1355" t="str">
            <v>Batente de madeira para porta</v>
          </cell>
          <cell r="D1355" t="str">
            <v>m</v>
          </cell>
          <cell r="E1355">
            <v>23.44</v>
          </cell>
          <cell r="F1355">
            <v>9.7899999999999991</v>
          </cell>
          <cell r="G1355">
            <v>33.229999999999997</v>
          </cell>
        </row>
        <row r="1356">
          <cell r="A1356" t="str">
            <v>23.20.110</v>
          </cell>
          <cell r="B1356">
            <v>0</v>
          </cell>
          <cell r="C1356" t="str">
            <v>Visor fixo e requadro de madeira para porta, para receber vidro</v>
          </cell>
          <cell r="D1356" t="str">
            <v>m²</v>
          </cell>
          <cell r="E1356">
            <v>837.57</v>
          </cell>
          <cell r="F1356">
            <v>126.88</v>
          </cell>
          <cell r="G1356">
            <v>964.45</v>
          </cell>
        </row>
        <row r="1357">
          <cell r="A1357" t="str">
            <v>23.20.120</v>
          </cell>
          <cell r="B1357">
            <v>0</v>
          </cell>
          <cell r="C1357" t="str">
            <v>Guarnição de madeira</v>
          </cell>
          <cell r="D1357" t="str">
            <v>m</v>
          </cell>
          <cell r="E1357">
            <v>2.96</v>
          </cell>
          <cell r="F1357">
            <v>1.58</v>
          </cell>
          <cell r="G1357">
            <v>4.54</v>
          </cell>
        </row>
        <row r="1358">
          <cell r="A1358" t="str">
            <v>23.20.140</v>
          </cell>
          <cell r="B1358">
            <v>0</v>
          </cell>
          <cell r="C1358" t="str">
            <v>Acréscimo de visor completo em porta de madeira</v>
          </cell>
          <cell r="D1358" t="str">
            <v>un</v>
          </cell>
          <cell r="E1358">
            <v>187.22</v>
          </cell>
          <cell r="F1358">
            <v>0</v>
          </cell>
          <cell r="G1358">
            <v>187.22</v>
          </cell>
        </row>
        <row r="1359">
          <cell r="A1359" t="str">
            <v>23.20.160</v>
          </cell>
          <cell r="B1359">
            <v>0</v>
          </cell>
          <cell r="C1359" t="str">
            <v>Folha de porta veneziana maciça, sob medida</v>
          </cell>
          <cell r="D1359" t="str">
            <v>m²</v>
          </cell>
          <cell r="E1359">
            <v>447.69</v>
          </cell>
          <cell r="F1359">
            <v>15.86</v>
          </cell>
          <cell r="G1359">
            <v>463.55</v>
          </cell>
        </row>
        <row r="1360">
          <cell r="A1360" t="str">
            <v>23.20.170</v>
          </cell>
          <cell r="B1360">
            <v>0</v>
          </cell>
          <cell r="C1360" t="str">
            <v>Folha de porta lisa folheada com madeira, sob medida</v>
          </cell>
          <cell r="D1360" t="str">
            <v>m²</v>
          </cell>
          <cell r="E1360">
            <v>105.51</v>
          </cell>
          <cell r="F1360">
            <v>15.86</v>
          </cell>
          <cell r="G1360">
            <v>121.37</v>
          </cell>
        </row>
        <row r="1361">
          <cell r="A1361" t="str">
            <v>23.20.180</v>
          </cell>
          <cell r="B1361">
            <v>0</v>
          </cell>
          <cell r="C1361" t="str">
            <v>Folha de porta em madeira para receber vidro, sob medida</v>
          </cell>
          <cell r="D1361" t="str">
            <v>m²</v>
          </cell>
          <cell r="E1361">
            <v>509.15</v>
          </cell>
          <cell r="F1361">
            <v>15.86</v>
          </cell>
          <cell r="G1361">
            <v>525.01</v>
          </cell>
        </row>
        <row r="1362">
          <cell r="A1362" t="str">
            <v>23.20.220</v>
          </cell>
          <cell r="B1362">
            <v>0</v>
          </cell>
          <cell r="C1362" t="str">
            <v>Folha de porta macho e fêmea, 70 x 210 cm</v>
          </cell>
          <cell r="D1362" t="str">
            <v>un</v>
          </cell>
          <cell r="E1362">
            <v>419.98</v>
          </cell>
          <cell r="F1362">
            <v>47.58</v>
          </cell>
          <cell r="G1362">
            <v>467.56</v>
          </cell>
        </row>
        <row r="1363">
          <cell r="A1363" t="str">
            <v>23.20.230</v>
          </cell>
          <cell r="B1363">
            <v>0</v>
          </cell>
          <cell r="C1363" t="str">
            <v>Folha de porta macho e fêmea, 80 x 210 cm</v>
          </cell>
          <cell r="D1363" t="str">
            <v>un</v>
          </cell>
          <cell r="E1363">
            <v>393.41</v>
          </cell>
          <cell r="F1363">
            <v>47.58</v>
          </cell>
          <cell r="G1363">
            <v>440.99</v>
          </cell>
        </row>
        <row r="1364">
          <cell r="A1364" t="str">
            <v>23.20.240</v>
          </cell>
          <cell r="B1364">
            <v>0</v>
          </cell>
          <cell r="C1364" t="str">
            <v>Folha de porta macho e fêmea, 90 x 210 cm</v>
          </cell>
          <cell r="D1364" t="str">
            <v>un</v>
          </cell>
          <cell r="E1364">
            <v>478.15</v>
          </cell>
          <cell r="F1364">
            <v>47.58</v>
          </cell>
          <cell r="G1364">
            <v>525.73</v>
          </cell>
        </row>
        <row r="1365">
          <cell r="A1365" t="str">
            <v>23.20.310</v>
          </cell>
          <cell r="B1365">
            <v>0</v>
          </cell>
          <cell r="C1365" t="str">
            <v>Folha de porta lisa comum, 60 x 210 cm</v>
          </cell>
          <cell r="D1365" t="str">
            <v>un</v>
          </cell>
          <cell r="E1365">
            <v>113.65</v>
          </cell>
          <cell r="F1365">
            <v>47.58</v>
          </cell>
          <cell r="G1365">
            <v>161.22999999999999</v>
          </cell>
        </row>
        <row r="1366">
          <cell r="A1366" t="str">
            <v>23.20.320</v>
          </cell>
          <cell r="B1366">
            <v>0</v>
          </cell>
          <cell r="C1366" t="str">
            <v>Folha de porta lisa comum, 70 x 210 cm</v>
          </cell>
          <cell r="D1366" t="str">
            <v>un</v>
          </cell>
          <cell r="E1366">
            <v>113.37</v>
          </cell>
          <cell r="F1366">
            <v>47.58</v>
          </cell>
          <cell r="G1366">
            <v>160.94999999999999</v>
          </cell>
        </row>
        <row r="1367">
          <cell r="A1367" t="str">
            <v>23.20.330</v>
          </cell>
          <cell r="B1367">
            <v>0</v>
          </cell>
          <cell r="C1367" t="str">
            <v>Folha de porta lisa comum, 80 x 210 cm</v>
          </cell>
          <cell r="D1367" t="str">
            <v>un</v>
          </cell>
          <cell r="E1367">
            <v>117.45</v>
          </cell>
          <cell r="F1367">
            <v>47.58</v>
          </cell>
          <cell r="G1367">
            <v>165.03</v>
          </cell>
        </row>
        <row r="1368">
          <cell r="A1368" t="str">
            <v>23.20.340</v>
          </cell>
          <cell r="B1368">
            <v>0</v>
          </cell>
          <cell r="C1368" t="str">
            <v>Folha de porta lisa comum, 90 x 210 cm</v>
          </cell>
          <cell r="D1368" t="str">
            <v>un</v>
          </cell>
          <cell r="E1368">
            <v>130.06</v>
          </cell>
          <cell r="F1368">
            <v>47.58</v>
          </cell>
          <cell r="G1368">
            <v>177.64</v>
          </cell>
        </row>
        <row r="1369">
          <cell r="A1369" t="str">
            <v>23.20.450</v>
          </cell>
          <cell r="B1369">
            <v>0</v>
          </cell>
          <cell r="C1369" t="str">
            <v>Folha de porta em laminado fenólico melamínico com acabamento liso, 70 x 210 cm</v>
          </cell>
          <cell r="D1369" t="str">
            <v>un</v>
          </cell>
          <cell r="E1369">
            <v>699.81</v>
          </cell>
          <cell r="F1369">
            <v>47.58</v>
          </cell>
          <cell r="G1369">
            <v>747.39</v>
          </cell>
        </row>
        <row r="1370">
          <cell r="A1370" t="str">
            <v>23.20.460</v>
          </cell>
          <cell r="B1370">
            <v>0</v>
          </cell>
          <cell r="C1370" t="str">
            <v>Folha de porta em laminado fenólico melamínico com acabamento liso, 90 x 210 cm</v>
          </cell>
          <cell r="D1370" t="str">
            <v>un</v>
          </cell>
          <cell r="E1370">
            <v>795.93</v>
          </cell>
          <cell r="F1370">
            <v>47.58</v>
          </cell>
          <cell r="G1370">
            <v>843.51</v>
          </cell>
        </row>
        <row r="1371">
          <cell r="A1371" t="str">
            <v>23.20.550</v>
          </cell>
          <cell r="B1371">
            <v>0</v>
          </cell>
          <cell r="C1371" t="str">
            <v>Folha de porta em laminado fenólico melamínico com acabamento liso, 80 x 210 cm</v>
          </cell>
          <cell r="D1371" t="str">
            <v>un</v>
          </cell>
          <cell r="E1371">
            <v>739.93</v>
          </cell>
          <cell r="F1371">
            <v>47.58</v>
          </cell>
          <cell r="G1371">
            <v>787.51</v>
          </cell>
        </row>
        <row r="1372">
          <cell r="A1372" t="str">
            <v>23.20.600</v>
          </cell>
          <cell r="B1372">
            <v>0</v>
          </cell>
          <cell r="C1372" t="str">
            <v>Folha de porta em madeira com tela de proteção tipo mosqueteira</v>
          </cell>
          <cell r="D1372" t="str">
            <v>m²</v>
          </cell>
          <cell r="E1372">
            <v>472.81</v>
          </cell>
          <cell r="F1372">
            <v>47.58</v>
          </cell>
          <cell r="G1372">
            <v>520.39</v>
          </cell>
        </row>
        <row r="1373">
          <cell r="A1373" t="str">
            <v>24</v>
          </cell>
          <cell r="B1373" t="str">
            <v>ESQUADRIA, SERRALHERIA E ELEMENTO EM FERRO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24.01</v>
          </cell>
          <cell r="B1374" t="str">
            <v>Caixilho em ferro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24.01.010</v>
          </cell>
          <cell r="B1375">
            <v>0</v>
          </cell>
          <cell r="C1375" t="str">
            <v>Caixilho em ferro fixo, sob medida</v>
          </cell>
          <cell r="D1375" t="str">
            <v>m²</v>
          </cell>
          <cell r="E1375">
            <v>563.74</v>
          </cell>
          <cell r="F1375">
            <v>20.72</v>
          </cell>
          <cell r="G1375">
            <v>584.46</v>
          </cell>
        </row>
        <row r="1376">
          <cell r="A1376" t="str">
            <v>24.01.030</v>
          </cell>
          <cell r="B1376">
            <v>0</v>
          </cell>
          <cell r="C1376" t="str">
            <v>Caixilho em ferro basculante, sob medida</v>
          </cell>
          <cell r="D1376" t="str">
            <v>m²</v>
          </cell>
          <cell r="E1376">
            <v>554.54</v>
          </cell>
          <cell r="F1376">
            <v>20.72</v>
          </cell>
          <cell r="G1376">
            <v>575.26</v>
          </cell>
        </row>
        <row r="1377">
          <cell r="A1377" t="str">
            <v>24.01.040</v>
          </cell>
          <cell r="B1377">
            <v>0</v>
          </cell>
          <cell r="C1377" t="str">
            <v>Caixilho em ferro basculante, linha comercial</v>
          </cell>
          <cell r="D1377" t="str">
            <v>m²</v>
          </cell>
          <cell r="E1377">
            <v>344.62</v>
          </cell>
          <cell r="F1377">
            <v>20.72</v>
          </cell>
          <cell r="G1377">
            <v>365.34</v>
          </cell>
        </row>
        <row r="1378">
          <cell r="A1378" t="str">
            <v>24.01.050</v>
          </cell>
          <cell r="B1378">
            <v>0</v>
          </cell>
          <cell r="C1378" t="str">
            <v>Caixilho em ferro maximar, sob medida</v>
          </cell>
          <cell r="D1378" t="str">
            <v>m²</v>
          </cell>
          <cell r="E1378">
            <v>488.97</v>
          </cell>
          <cell r="F1378">
            <v>20.72</v>
          </cell>
          <cell r="G1378">
            <v>509.69</v>
          </cell>
        </row>
        <row r="1379">
          <cell r="A1379" t="str">
            <v>24.01.060</v>
          </cell>
          <cell r="B1379">
            <v>0</v>
          </cell>
          <cell r="C1379" t="str">
            <v>Caixilho em ferro maximar com grade, linha comercial</v>
          </cell>
          <cell r="D1379" t="str">
            <v>m²</v>
          </cell>
          <cell r="E1379">
            <v>534.61</v>
          </cell>
          <cell r="F1379">
            <v>20.72</v>
          </cell>
          <cell r="G1379">
            <v>555.33000000000004</v>
          </cell>
        </row>
        <row r="1380">
          <cell r="A1380" t="str">
            <v>24.01.070</v>
          </cell>
          <cell r="B1380">
            <v>0</v>
          </cell>
          <cell r="C1380" t="str">
            <v>Caixilho em ferro de correr, sob medida</v>
          </cell>
          <cell r="D1380" t="str">
            <v>m²</v>
          </cell>
          <cell r="E1380">
            <v>681.26</v>
          </cell>
          <cell r="F1380">
            <v>20.72</v>
          </cell>
          <cell r="G1380">
            <v>701.98</v>
          </cell>
        </row>
        <row r="1381">
          <cell r="A1381" t="str">
            <v>24.01.080</v>
          </cell>
          <cell r="B1381">
            <v>0</v>
          </cell>
          <cell r="C1381" t="str">
            <v>Caixilho em ferro de correr, linha comercial</v>
          </cell>
          <cell r="D1381" t="str">
            <v>m²</v>
          </cell>
          <cell r="E1381">
            <v>195.01</v>
          </cell>
          <cell r="F1381">
            <v>20.72</v>
          </cell>
          <cell r="G1381">
            <v>215.73</v>
          </cell>
        </row>
        <row r="1382">
          <cell r="A1382" t="str">
            <v>24.01.090</v>
          </cell>
          <cell r="B1382">
            <v>0</v>
          </cell>
          <cell r="C1382" t="str">
            <v>Caixilho em ferro com ventilação permanente, sob medida</v>
          </cell>
          <cell r="D1382" t="str">
            <v>m²</v>
          </cell>
          <cell r="E1382">
            <v>476.5</v>
          </cell>
          <cell r="F1382">
            <v>20.72</v>
          </cell>
          <cell r="G1382">
            <v>497.22</v>
          </cell>
        </row>
        <row r="1383">
          <cell r="A1383" t="str">
            <v>24.01.100</v>
          </cell>
          <cell r="B1383">
            <v>0</v>
          </cell>
          <cell r="C1383" t="str">
            <v>Caixilho em ferro tipo veneziana, linha comercial</v>
          </cell>
          <cell r="D1383" t="str">
            <v>m²</v>
          </cell>
          <cell r="E1383">
            <v>305.74</v>
          </cell>
          <cell r="F1383">
            <v>20.72</v>
          </cell>
          <cell r="G1383">
            <v>326.45999999999998</v>
          </cell>
        </row>
        <row r="1384">
          <cell r="A1384" t="str">
            <v>24.01.110</v>
          </cell>
          <cell r="B1384">
            <v>0</v>
          </cell>
          <cell r="C1384" t="str">
            <v>Caixilho em ferro tipo veneziana, sob medida</v>
          </cell>
          <cell r="D1384" t="str">
            <v>m²</v>
          </cell>
          <cell r="E1384">
            <v>535.16</v>
          </cell>
          <cell r="F1384">
            <v>20.72</v>
          </cell>
          <cell r="G1384">
            <v>555.88</v>
          </cell>
        </row>
        <row r="1385">
          <cell r="A1385" t="str">
            <v>24.01.120</v>
          </cell>
          <cell r="B1385">
            <v>0</v>
          </cell>
          <cell r="C1385" t="str">
            <v>Caixilho tipo veneziana industrial com montantes em aço galvanizado e aletas em fibra de vidro</v>
          </cell>
          <cell r="D1385" t="str">
            <v>m²</v>
          </cell>
          <cell r="E1385">
            <v>187.29</v>
          </cell>
          <cell r="F1385">
            <v>0</v>
          </cell>
          <cell r="G1385">
            <v>187.29</v>
          </cell>
        </row>
        <row r="1386">
          <cell r="A1386" t="str">
            <v>24.01.150</v>
          </cell>
          <cell r="B1386">
            <v>0</v>
          </cell>
          <cell r="C1386" t="str">
            <v>Caixilho tipo veneziana industrial com aletas em PVC e montantes em aço galvanizado</v>
          </cell>
          <cell r="D1386" t="str">
            <v>m²</v>
          </cell>
          <cell r="E1386">
            <v>183.44</v>
          </cell>
          <cell r="F1386">
            <v>0</v>
          </cell>
          <cell r="G1386">
            <v>183.44</v>
          </cell>
        </row>
        <row r="1387">
          <cell r="A1387" t="str">
            <v>24.01.180</v>
          </cell>
          <cell r="B1387">
            <v>0</v>
          </cell>
          <cell r="C1387" t="str">
            <v>Caixilho removível, em tela de aço galvanizado, tipo ondulada com malha de 1´, fio 12, com requadro tubular de aço carbono, sob medida</v>
          </cell>
          <cell r="D1387" t="str">
            <v>m²</v>
          </cell>
          <cell r="E1387">
            <v>293.52</v>
          </cell>
          <cell r="F1387">
            <v>19.920000000000002</v>
          </cell>
          <cell r="G1387">
            <v>313.44</v>
          </cell>
        </row>
        <row r="1388">
          <cell r="A1388" t="str">
            <v>24.01.190</v>
          </cell>
          <cell r="B1388">
            <v>0</v>
          </cell>
          <cell r="C1388" t="str">
            <v>Caixilho fixo em tela de aço galvanizado, tipo ondulada com malha de 1/2´, fio 12, com requadro em cantoneira de aço carbono, sob medida</v>
          </cell>
          <cell r="D1388" t="str">
            <v>m²</v>
          </cell>
          <cell r="E1388">
            <v>344.38</v>
          </cell>
          <cell r="F1388">
            <v>19.920000000000002</v>
          </cell>
          <cell r="G1388">
            <v>364.3</v>
          </cell>
        </row>
        <row r="1389">
          <cell r="A1389" t="str">
            <v>24.01.200</v>
          </cell>
          <cell r="B1389">
            <v>0</v>
          </cell>
          <cell r="C1389" t="str">
            <v>Caixilho fixo em aço SAE 1010/1020 para vidro à prova de bala, sob medida</v>
          </cell>
          <cell r="D1389" t="str">
            <v>m²</v>
          </cell>
          <cell r="E1389">
            <v>751.02</v>
          </cell>
          <cell r="F1389">
            <v>52.76</v>
          </cell>
          <cell r="G1389">
            <v>803.78</v>
          </cell>
        </row>
        <row r="1390">
          <cell r="A1390" t="str">
            <v>24.01.270</v>
          </cell>
          <cell r="B1390">
            <v>0</v>
          </cell>
          <cell r="C1390" t="str">
            <v>Caixilho tipo guichê em perfil de chapa dobrada em aço com subdivisões para vidro laminado 3 mm, sob medida</v>
          </cell>
          <cell r="D1390" t="str">
            <v>m²</v>
          </cell>
          <cell r="E1390">
            <v>631.34</v>
          </cell>
          <cell r="F1390">
            <v>20.72</v>
          </cell>
          <cell r="G1390">
            <v>652.05999999999995</v>
          </cell>
        </row>
        <row r="1391">
          <cell r="A1391" t="str">
            <v>24.01.280</v>
          </cell>
          <cell r="B1391">
            <v>0</v>
          </cell>
          <cell r="C1391" t="str">
            <v>Caixilho tipo guichê em chapa de aço</v>
          </cell>
          <cell r="D1391" t="str">
            <v>m²</v>
          </cell>
          <cell r="E1391">
            <v>597.63</v>
          </cell>
          <cell r="F1391">
            <v>68.400000000000006</v>
          </cell>
          <cell r="G1391">
            <v>666.03</v>
          </cell>
        </row>
        <row r="1392">
          <cell r="A1392" t="str">
            <v>24.02</v>
          </cell>
          <cell r="B1392" t="str">
            <v>Portas, portões e gradis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24.02.010</v>
          </cell>
          <cell r="B1393">
            <v>0</v>
          </cell>
          <cell r="C1393" t="str">
            <v>Porta em ferro de abrir, para receber vidro, sob medida</v>
          </cell>
          <cell r="D1393" t="str">
            <v>m²</v>
          </cell>
          <cell r="E1393">
            <v>715.47</v>
          </cell>
          <cell r="F1393">
            <v>62.16</v>
          </cell>
          <cell r="G1393">
            <v>777.63</v>
          </cell>
        </row>
        <row r="1394">
          <cell r="A1394" t="str">
            <v>24.02.020</v>
          </cell>
          <cell r="B1394">
            <v>0</v>
          </cell>
          <cell r="C1394" t="str">
            <v>Porta em ferro de abrir, para receber vidro, linha comercial</v>
          </cell>
          <cell r="D1394" t="str">
            <v>m²</v>
          </cell>
          <cell r="E1394">
            <v>385.54</v>
          </cell>
          <cell r="F1394">
            <v>62.16</v>
          </cell>
          <cell r="G1394">
            <v>447.7</v>
          </cell>
        </row>
        <row r="1395">
          <cell r="A1395" t="str">
            <v>24.02.040</v>
          </cell>
          <cell r="B1395">
            <v>0</v>
          </cell>
          <cell r="C1395" t="str">
            <v>Porta/portão tipo gradil sob medida</v>
          </cell>
          <cell r="D1395" t="str">
            <v>m²</v>
          </cell>
          <cell r="E1395">
            <v>455</v>
          </cell>
          <cell r="F1395">
            <v>62.16</v>
          </cell>
          <cell r="G1395">
            <v>517.16</v>
          </cell>
        </row>
        <row r="1396">
          <cell r="A1396" t="str">
            <v>24.02.050</v>
          </cell>
          <cell r="B1396">
            <v>0</v>
          </cell>
          <cell r="C1396" t="str">
            <v>Porta corta-fogo classe P.90 de 90 x 210 cm, completa, com maçaneta tipo alavanca</v>
          </cell>
          <cell r="D1396" t="str">
            <v>un</v>
          </cell>
          <cell r="E1396">
            <v>681.73</v>
          </cell>
          <cell r="F1396">
            <v>109.56</v>
          </cell>
          <cell r="G1396">
            <v>791.29</v>
          </cell>
        </row>
        <row r="1397">
          <cell r="A1397" t="str">
            <v>24.02.052</v>
          </cell>
          <cell r="B1397">
            <v>0</v>
          </cell>
          <cell r="C1397" t="str">
            <v>Porta corta-fogo classe P.90 de 100 x 210 cm, completa, com maçaneta tipo alavanca</v>
          </cell>
          <cell r="D1397" t="str">
            <v>un</v>
          </cell>
          <cell r="E1397">
            <v>762.43</v>
          </cell>
          <cell r="F1397">
            <v>109.56</v>
          </cell>
          <cell r="G1397">
            <v>871.99</v>
          </cell>
        </row>
        <row r="1398">
          <cell r="A1398" t="str">
            <v>24.02.054</v>
          </cell>
          <cell r="B1398">
            <v>0</v>
          </cell>
          <cell r="C1398" t="str">
            <v>Porta corta-fogo classe P.90, com barra antipânico numa face e maçaneta na outra, completa</v>
          </cell>
          <cell r="D1398" t="str">
            <v>m²</v>
          </cell>
          <cell r="E1398">
            <v>876.45</v>
          </cell>
          <cell r="F1398">
            <v>109.56</v>
          </cell>
          <cell r="G1398">
            <v>986.01</v>
          </cell>
        </row>
        <row r="1399">
          <cell r="A1399" t="str">
            <v>24.02.056</v>
          </cell>
          <cell r="B1399">
            <v>0</v>
          </cell>
          <cell r="C1399" t="str">
            <v>Porta corta-fogo classe P.120 de 80 x 210 cm, com uma folha de abrir, completa</v>
          </cell>
          <cell r="D1399" t="str">
            <v>un</v>
          </cell>
          <cell r="E1399">
            <v>896.48</v>
          </cell>
          <cell r="F1399">
            <v>118.92</v>
          </cell>
          <cell r="G1399">
            <v>1015.4</v>
          </cell>
        </row>
        <row r="1400">
          <cell r="A1400" t="str">
            <v>24.02.058</v>
          </cell>
          <cell r="B1400">
            <v>0</v>
          </cell>
          <cell r="C1400" t="str">
            <v>Porta corta-fogo classe P.120 de 90 x 210 cm, com uma folha de abrir, completa</v>
          </cell>
          <cell r="D1400" t="str">
            <v>un</v>
          </cell>
          <cell r="E1400">
            <v>938.95</v>
          </cell>
          <cell r="F1400">
            <v>118.92</v>
          </cell>
          <cell r="G1400">
            <v>1057.8699999999999</v>
          </cell>
        </row>
        <row r="1401">
          <cell r="A1401" t="str">
            <v>24.02.060</v>
          </cell>
          <cell r="B1401">
            <v>0</v>
          </cell>
          <cell r="C1401" t="str">
            <v>Porta/portão de abrir em chapa, sob medida</v>
          </cell>
          <cell r="D1401" t="str">
            <v>m²</v>
          </cell>
          <cell r="E1401">
            <v>595.09</v>
          </cell>
          <cell r="F1401">
            <v>62.16</v>
          </cell>
          <cell r="G1401">
            <v>657.25</v>
          </cell>
        </row>
        <row r="1402">
          <cell r="A1402" t="str">
            <v>24.02.070</v>
          </cell>
          <cell r="B1402">
            <v>0</v>
          </cell>
          <cell r="C1402" t="str">
            <v>Porta de ferro de abrir tipo veneziana, linha comercial</v>
          </cell>
          <cell r="D1402" t="str">
            <v>m²</v>
          </cell>
          <cell r="E1402">
            <v>265.13</v>
          </cell>
          <cell r="F1402">
            <v>62.16</v>
          </cell>
          <cell r="G1402">
            <v>327.29000000000002</v>
          </cell>
        </row>
        <row r="1403">
          <cell r="A1403" t="str">
            <v>24.02.080</v>
          </cell>
          <cell r="B1403">
            <v>0</v>
          </cell>
          <cell r="C1403" t="str">
            <v>Porta/portão de abrir em veneziana de ferro, sob medida</v>
          </cell>
          <cell r="D1403" t="str">
            <v>m²</v>
          </cell>
          <cell r="E1403">
            <v>840.68</v>
          </cell>
          <cell r="F1403">
            <v>62.16</v>
          </cell>
          <cell r="G1403">
            <v>902.84</v>
          </cell>
        </row>
        <row r="1404">
          <cell r="A1404" t="str">
            <v>24.02.100</v>
          </cell>
          <cell r="B1404">
            <v>0</v>
          </cell>
          <cell r="C1404" t="str">
            <v>Portão tubular em tela de aço galvanizado até 2,50 m de altura, completo</v>
          </cell>
          <cell r="D1404" t="str">
            <v>m²</v>
          </cell>
          <cell r="E1404">
            <v>365.07</v>
          </cell>
          <cell r="F1404">
            <v>47.4</v>
          </cell>
          <cell r="G1404">
            <v>412.47</v>
          </cell>
        </row>
        <row r="1405">
          <cell r="A1405" t="str">
            <v>24.02.270</v>
          </cell>
          <cell r="B1405">
            <v>0</v>
          </cell>
          <cell r="C1405" t="str">
            <v>Portão de 2 folhas, tubular em tela de aço galvanizado acima de 2,50 m de altura, completo</v>
          </cell>
          <cell r="D1405" t="str">
            <v>m²</v>
          </cell>
          <cell r="E1405">
            <v>342.75</v>
          </cell>
          <cell r="F1405">
            <v>62.16</v>
          </cell>
          <cell r="G1405">
            <v>404.91</v>
          </cell>
        </row>
        <row r="1406">
          <cell r="A1406" t="str">
            <v>24.02.280</v>
          </cell>
          <cell r="B1406">
            <v>0</v>
          </cell>
          <cell r="C1406" t="str">
            <v>Porta/portão de correr em tela ondulada de aço galvanizado, sob medida</v>
          </cell>
          <cell r="D1406" t="str">
            <v>m²</v>
          </cell>
          <cell r="E1406">
            <v>468.33</v>
          </cell>
          <cell r="F1406">
            <v>62.16</v>
          </cell>
          <cell r="G1406">
            <v>530.49</v>
          </cell>
        </row>
        <row r="1407">
          <cell r="A1407" t="str">
            <v>24.02.290</v>
          </cell>
          <cell r="B1407">
            <v>0</v>
          </cell>
          <cell r="C1407" t="str">
            <v>Porta/portão de correr em chapa cega dupla, sob medida</v>
          </cell>
          <cell r="D1407" t="str">
            <v>m²</v>
          </cell>
          <cell r="E1407">
            <v>886.56</v>
          </cell>
          <cell r="F1407">
            <v>62.16</v>
          </cell>
          <cell r="G1407">
            <v>948.72</v>
          </cell>
        </row>
        <row r="1408">
          <cell r="A1408" t="str">
            <v>24.02.410</v>
          </cell>
          <cell r="B1408">
            <v>0</v>
          </cell>
          <cell r="C1408" t="str">
            <v>Porta em ferro de correr, para receber vidro, sob medida</v>
          </cell>
          <cell r="D1408" t="str">
            <v>m²</v>
          </cell>
          <cell r="E1408">
            <v>903.66</v>
          </cell>
          <cell r="F1408">
            <v>62.16</v>
          </cell>
          <cell r="G1408">
            <v>965.82</v>
          </cell>
        </row>
        <row r="1409">
          <cell r="A1409" t="str">
            <v>24.02.430</v>
          </cell>
          <cell r="B1409">
            <v>0</v>
          </cell>
          <cell r="C1409" t="str">
            <v>Porta em ferro de abrir, parte inferior chapeada, parte superior para receber vidro, sob medida</v>
          </cell>
          <cell r="D1409" t="str">
            <v>m²</v>
          </cell>
          <cell r="E1409">
            <v>842.56</v>
          </cell>
          <cell r="F1409">
            <v>62.16</v>
          </cell>
          <cell r="G1409">
            <v>904.72</v>
          </cell>
        </row>
        <row r="1410">
          <cell r="A1410" t="str">
            <v>24.02.440</v>
          </cell>
          <cell r="B1410">
            <v>0</v>
          </cell>
          <cell r="C1410" t="str">
            <v>Porta em ferro tipo sanfonada, em chapa cega, sob medida</v>
          </cell>
          <cell r="D1410" t="str">
            <v>m²</v>
          </cell>
          <cell r="E1410">
            <v>488.33</v>
          </cell>
          <cell r="F1410">
            <v>62.16</v>
          </cell>
          <cell r="G1410">
            <v>550.49</v>
          </cell>
        </row>
        <row r="1411">
          <cell r="A1411" t="str">
            <v>24.02.450</v>
          </cell>
          <cell r="B1411">
            <v>0</v>
          </cell>
          <cell r="C1411" t="str">
            <v>Grade de proteção para caixilhos</v>
          </cell>
          <cell r="D1411" t="str">
            <v>m²</v>
          </cell>
          <cell r="E1411">
            <v>546.20000000000005</v>
          </cell>
          <cell r="F1411">
            <v>41.29</v>
          </cell>
          <cell r="G1411">
            <v>587.49</v>
          </cell>
        </row>
        <row r="1412">
          <cell r="A1412" t="str">
            <v>24.02.460</v>
          </cell>
          <cell r="B1412">
            <v>0</v>
          </cell>
          <cell r="C1412" t="str">
            <v>Porta de abrir em tela ondulada de aço galvanizado, completa</v>
          </cell>
          <cell r="D1412" t="str">
            <v>m²</v>
          </cell>
          <cell r="E1412">
            <v>425.77</v>
          </cell>
          <cell r="F1412">
            <v>50.52</v>
          </cell>
          <cell r="G1412">
            <v>476.29</v>
          </cell>
        </row>
        <row r="1413">
          <cell r="A1413" t="str">
            <v>24.02.470</v>
          </cell>
          <cell r="B1413">
            <v>0</v>
          </cell>
          <cell r="C1413" t="str">
            <v>Portinhola de correr em chapa, para ´passa pacote´, completa, sob medida</v>
          </cell>
          <cell r="D1413" t="str">
            <v>m²</v>
          </cell>
          <cell r="E1413">
            <v>675.13</v>
          </cell>
          <cell r="F1413">
            <v>41.29</v>
          </cell>
          <cell r="G1413">
            <v>716.42</v>
          </cell>
        </row>
        <row r="1414">
          <cell r="A1414" t="str">
            <v>24.02.480</v>
          </cell>
          <cell r="B1414">
            <v>0</v>
          </cell>
          <cell r="C1414" t="str">
            <v>Portinhola de abrir em chapa, para ´passa pacote´, completa, sob medida</v>
          </cell>
          <cell r="D1414" t="str">
            <v>m²</v>
          </cell>
          <cell r="E1414">
            <v>674.73</v>
          </cell>
          <cell r="F1414">
            <v>41.29</v>
          </cell>
          <cell r="G1414">
            <v>716.02</v>
          </cell>
        </row>
        <row r="1415">
          <cell r="A1415" t="str">
            <v>24.02.490</v>
          </cell>
          <cell r="B1415">
            <v>0</v>
          </cell>
          <cell r="C1415" t="str">
            <v>Grade em barra chata soldada de 1 1/2´ x 1/4´, sob medida</v>
          </cell>
          <cell r="D1415" t="str">
            <v>m²</v>
          </cell>
          <cell r="E1415">
            <v>858.65</v>
          </cell>
          <cell r="F1415">
            <v>20.72</v>
          </cell>
          <cell r="G1415">
            <v>879.37</v>
          </cell>
        </row>
        <row r="1416">
          <cell r="A1416" t="str">
            <v>24.02.590</v>
          </cell>
          <cell r="B1416">
            <v>0</v>
          </cell>
          <cell r="C1416" t="str">
            <v>Porta de enrolar manual, cega ou vazada</v>
          </cell>
          <cell r="D1416" t="str">
            <v>m²</v>
          </cell>
          <cell r="E1416">
            <v>314.27</v>
          </cell>
          <cell r="F1416">
            <v>32.64</v>
          </cell>
          <cell r="G1416">
            <v>346.91</v>
          </cell>
        </row>
        <row r="1417">
          <cell r="A1417" t="str">
            <v>24.02.630</v>
          </cell>
          <cell r="B1417">
            <v>0</v>
          </cell>
          <cell r="C1417" t="str">
            <v>Portão de 2 folhas tubular diâmetro de 3´, com tela em aço galvanizado de 2´, altura acima de 3,00 m, completo</v>
          </cell>
          <cell r="D1417" t="str">
            <v>m²</v>
          </cell>
          <cell r="E1417">
            <v>362.49</v>
          </cell>
          <cell r="F1417">
            <v>62.16</v>
          </cell>
          <cell r="G1417">
            <v>424.65</v>
          </cell>
        </row>
        <row r="1418">
          <cell r="A1418" t="str">
            <v>24.02.810</v>
          </cell>
          <cell r="B1418">
            <v>0</v>
          </cell>
          <cell r="C1418" t="str">
            <v>Porta/portão de abrir em chapa cega com isolamento acústico, sob medida</v>
          </cell>
          <cell r="D1418" t="str">
            <v>m²</v>
          </cell>
          <cell r="E1418">
            <v>706.73</v>
          </cell>
          <cell r="F1418">
            <v>97.43</v>
          </cell>
          <cell r="G1418">
            <v>804.16</v>
          </cell>
        </row>
        <row r="1419">
          <cell r="A1419" t="str">
            <v>24.02.840</v>
          </cell>
          <cell r="B1419">
            <v>0</v>
          </cell>
          <cell r="C1419" t="str">
            <v>Portão basculante em chapa metálica, estruturado com perfis metálicos</v>
          </cell>
          <cell r="D1419" t="str">
            <v>m²</v>
          </cell>
          <cell r="E1419">
            <v>481.75</v>
          </cell>
          <cell r="F1419">
            <v>44.22</v>
          </cell>
          <cell r="G1419">
            <v>525.97</v>
          </cell>
        </row>
        <row r="1420">
          <cell r="A1420" t="str">
            <v>24.02.900</v>
          </cell>
          <cell r="B1420">
            <v>0</v>
          </cell>
          <cell r="C1420" t="str">
            <v>Porta de abrir em chapa dupla com visor, batente envolvente, completa</v>
          </cell>
          <cell r="D1420" t="str">
            <v>m²</v>
          </cell>
          <cell r="E1420">
            <v>997.81</v>
          </cell>
          <cell r="F1420">
            <v>47.2</v>
          </cell>
          <cell r="G1420">
            <v>1045.01</v>
          </cell>
        </row>
        <row r="1421">
          <cell r="A1421" t="str">
            <v>24.02.930</v>
          </cell>
          <cell r="B1421">
            <v>0</v>
          </cell>
          <cell r="C1421" t="str">
            <v>Portão de 2 folhas tubular, com tela em aço galvanizado de 2´ e fio 10, completo</v>
          </cell>
          <cell r="D1421" t="str">
            <v>m²</v>
          </cell>
          <cell r="E1421">
            <v>376.41</v>
          </cell>
          <cell r="F1421">
            <v>62.16</v>
          </cell>
          <cell r="G1421">
            <v>438.57</v>
          </cell>
        </row>
        <row r="1422">
          <cell r="A1422" t="str">
            <v>24.03</v>
          </cell>
          <cell r="B1422" t="str">
            <v>Elementos em ferro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24.03.040</v>
          </cell>
          <cell r="B1423">
            <v>0</v>
          </cell>
          <cell r="C1423" t="str">
            <v>Guarda-corpo tubular com tela em aço galvanizado, diâmetro de 1 1/2´</v>
          </cell>
          <cell r="D1423" t="str">
            <v>m</v>
          </cell>
          <cell r="E1423">
            <v>496.62</v>
          </cell>
          <cell r="F1423">
            <v>32.64</v>
          </cell>
          <cell r="G1423">
            <v>529.26</v>
          </cell>
        </row>
        <row r="1424">
          <cell r="A1424" t="str">
            <v>24.03.060</v>
          </cell>
          <cell r="B1424">
            <v>0</v>
          </cell>
          <cell r="C1424" t="str">
            <v>Escada marinheiro (galvanizada)</v>
          </cell>
          <cell r="D1424" t="str">
            <v>m</v>
          </cell>
          <cell r="E1424">
            <v>465.66</v>
          </cell>
          <cell r="F1424">
            <v>13.06</v>
          </cell>
          <cell r="G1424">
            <v>478.72</v>
          </cell>
        </row>
        <row r="1425">
          <cell r="A1425" t="str">
            <v>24.03.080</v>
          </cell>
          <cell r="B1425">
            <v>0</v>
          </cell>
          <cell r="C1425" t="str">
            <v>Escada marinheiro com guarda corpo (degrau em ´T´)</v>
          </cell>
          <cell r="D1425" t="str">
            <v>m</v>
          </cell>
          <cell r="E1425">
            <v>901.85</v>
          </cell>
          <cell r="F1425">
            <v>32.64</v>
          </cell>
          <cell r="G1425">
            <v>934.49</v>
          </cell>
        </row>
        <row r="1426">
          <cell r="A1426" t="str">
            <v>24.03.100</v>
          </cell>
          <cell r="B1426">
            <v>0</v>
          </cell>
          <cell r="C1426" t="str">
            <v>Alçapão/tampa em chapa de ferro com porta cadeado</v>
          </cell>
          <cell r="D1426" t="str">
            <v>m²</v>
          </cell>
          <cell r="E1426">
            <v>1197.21</v>
          </cell>
          <cell r="F1426">
            <v>65.28</v>
          </cell>
          <cell r="G1426">
            <v>1262.49</v>
          </cell>
        </row>
        <row r="1427">
          <cell r="A1427" t="str">
            <v>24.03.200</v>
          </cell>
          <cell r="B1427">
            <v>0</v>
          </cell>
          <cell r="C1427" t="str">
            <v>Tela de proteção tipo mosqueteira em aço galvanizado, com requadro em perfis de ferro</v>
          </cell>
          <cell r="D1427" t="str">
            <v>m²</v>
          </cell>
          <cell r="E1427">
            <v>347.39</v>
          </cell>
          <cell r="F1427">
            <v>10.78</v>
          </cell>
          <cell r="G1427">
            <v>358.17</v>
          </cell>
        </row>
        <row r="1428">
          <cell r="A1428" t="str">
            <v>24.03.210</v>
          </cell>
          <cell r="B1428">
            <v>0</v>
          </cell>
          <cell r="C1428" t="str">
            <v>Tela de proteção em malha ondulada de 1´, fio 10 (BWG), com requadro</v>
          </cell>
          <cell r="D1428" t="str">
            <v>m²</v>
          </cell>
          <cell r="E1428">
            <v>313.95999999999998</v>
          </cell>
          <cell r="F1428">
            <v>32.64</v>
          </cell>
          <cell r="G1428">
            <v>346.6</v>
          </cell>
        </row>
        <row r="1429">
          <cell r="A1429" t="str">
            <v>24.03.290</v>
          </cell>
          <cell r="B1429">
            <v>0</v>
          </cell>
          <cell r="C1429" t="str">
            <v>Fechamento em chapa de aço galvanizada nº 14 MSG, perfurada com diâmetro de 12,7 mm, requadro em chapa dobrada</v>
          </cell>
          <cell r="D1429" t="str">
            <v>m²</v>
          </cell>
          <cell r="E1429">
            <v>558.41999999999996</v>
          </cell>
          <cell r="F1429">
            <v>20.72</v>
          </cell>
          <cell r="G1429">
            <v>579.14</v>
          </cell>
        </row>
        <row r="1430">
          <cell r="A1430" t="str">
            <v>24.03.300</v>
          </cell>
          <cell r="B1430">
            <v>0</v>
          </cell>
          <cell r="C1430" t="str">
            <v>Fechamento em chapa expandida losangular de 10 x 20 mm, com requadro em cantoneira de aço carbono</v>
          </cell>
          <cell r="D1430" t="str">
            <v>m²</v>
          </cell>
          <cell r="E1430">
            <v>371.53</v>
          </cell>
          <cell r="F1430">
            <v>41.29</v>
          </cell>
          <cell r="G1430">
            <v>412.82</v>
          </cell>
        </row>
        <row r="1431">
          <cell r="A1431" t="str">
            <v>24.03.310</v>
          </cell>
          <cell r="B1431">
            <v>0</v>
          </cell>
          <cell r="C1431" t="str">
            <v>Corrimão tubular em aço galvanizado, diâmetro 1 1/2´</v>
          </cell>
          <cell r="D1431" t="str">
            <v>m</v>
          </cell>
          <cell r="E1431">
            <v>101.15</v>
          </cell>
          <cell r="F1431">
            <v>16.32</v>
          </cell>
          <cell r="G1431">
            <v>117.47</v>
          </cell>
        </row>
        <row r="1432">
          <cell r="A1432" t="str">
            <v>24.03.320</v>
          </cell>
          <cell r="B1432">
            <v>0</v>
          </cell>
          <cell r="C1432" t="str">
            <v>Corrimão tubular em aço galvanizado, diâmetro 2´</v>
          </cell>
          <cell r="D1432" t="str">
            <v>m</v>
          </cell>
          <cell r="E1432">
            <v>114.07</v>
          </cell>
          <cell r="F1432">
            <v>16.32</v>
          </cell>
          <cell r="G1432">
            <v>130.38999999999999</v>
          </cell>
        </row>
        <row r="1433">
          <cell r="A1433" t="str">
            <v>24.03.340</v>
          </cell>
          <cell r="B1433">
            <v>0</v>
          </cell>
          <cell r="C1433" t="str">
            <v>Tampa em chapa de segurança tipo xadrez, aço galvanizado a fogo antiderrapante de 1/4´</v>
          </cell>
          <cell r="D1433" t="str">
            <v>m²</v>
          </cell>
          <cell r="E1433">
            <v>760.26</v>
          </cell>
          <cell r="F1433">
            <v>47.4</v>
          </cell>
          <cell r="G1433">
            <v>807.66</v>
          </cell>
        </row>
        <row r="1434">
          <cell r="A1434" t="str">
            <v>24.03.410</v>
          </cell>
          <cell r="B1434">
            <v>0</v>
          </cell>
          <cell r="C1434" t="str">
            <v>Fechamento em chapa perfurada, furos quadrados 4 x 4 mm, com requadro em cantoneira de aço carbono</v>
          </cell>
          <cell r="D1434" t="str">
            <v>m²</v>
          </cell>
          <cell r="E1434">
            <v>581.16999999999996</v>
          </cell>
          <cell r="F1434">
            <v>20.72</v>
          </cell>
          <cell r="G1434">
            <v>601.89</v>
          </cell>
        </row>
        <row r="1435">
          <cell r="A1435" t="str">
            <v>24.03.680</v>
          </cell>
          <cell r="B1435">
            <v>0</v>
          </cell>
          <cell r="C1435" t="str">
            <v>Grade para piso eletrofundida, malha 30 x 100 mm, com barra de 40 x 2 mm</v>
          </cell>
          <cell r="D1435" t="str">
            <v>m²</v>
          </cell>
          <cell r="E1435">
            <v>422.27</v>
          </cell>
          <cell r="F1435">
            <v>41.29</v>
          </cell>
          <cell r="G1435">
            <v>463.56</v>
          </cell>
        </row>
        <row r="1436">
          <cell r="A1436" t="str">
            <v>24.03.690</v>
          </cell>
          <cell r="B1436">
            <v>0</v>
          </cell>
          <cell r="C1436" t="str">
            <v>Grade para forro eletrofundida, malha 25 x 100 mm, com barra de 25 x 2 mm</v>
          </cell>
          <cell r="D1436" t="str">
            <v>m²</v>
          </cell>
          <cell r="E1436">
            <v>289.27999999999997</v>
          </cell>
          <cell r="F1436">
            <v>13.06</v>
          </cell>
          <cell r="G1436">
            <v>302.33999999999997</v>
          </cell>
        </row>
        <row r="1437">
          <cell r="A1437" t="str">
            <v>24.03.930</v>
          </cell>
          <cell r="B1437">
            <v>0</v>
          </cell>
          <cell r="C1437" t="str">
            <v>Porta de enrolar automatizada, em chapa de aço galvanizada microperfurada, com pintura eletrostática, com controle remoto</v>
          </cell>
          <cell r="D1437" t="str">
            <v>m²</v>
          </cell>
          <cell r="E1437">
            <v>659.92</v>
          </cell>
          <cell r="F1437">
            <v>0</v>
          </cell>
          <cell r="G1437">
            <v>659.92</v>
          </cell>
        </row>
        <row r="1438">
          <cell r="A1438" t="str">
            <v>24.04</v>
          </cell>
          <cell r="B1438" t="str">
            <v>Esquadria, serralheria de segurança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24.04.150</v>
          </cell>
          <cell r="B1439">
            <v>0</v>
          </cell>
          <cell r="C1439" t="str">
            <v>Porta de segurança de correr suspensa em grade de aço SAE 1045, diâmetro de 1´, completa, sem têmpera e revenimento</v>
          </cell>
          <cell r="D1439" t="str">
            <v>m²</v>
          </cell>
          <cell r="E1439">
            <v>1656.43</v>
          </cell>
          <cell r="F1439">
            <v>45.88</v>
          </cell>
          <cell r="G1439">
            <v>1702.31</v>
          </cell>
        </row>
        <row r="1440">
          <cell r="A1440" t="str">
            <v>24.04.220</v>
          </cell>
          <cell r="B1440">
            <v>0</v>
          </cell>
          <cell r="C1440" t="str">
            <v>Grade de segurança em aço SAE 1045, diâmetro 1´, sem têmpera e revenimento</v>
          </cell>
          <cell r="D1440" t="str">
            <v>m²</v>
          </cell>
          <cell r="E1440">
            <v>863.49</v>
          </cell>
          <cell r="F1440">
            <v>45.88</v>
          </cell>
          <cell r="G1440">
            <v>909.37</v>
          </cell>
        </row>
        <row r="1441">
          <cell r="A1441" t="str">
            <v>24.04.230</v>
          </cell>
          <cell r="B1441">
            <v>0</v>
          </cell>
          <cell r="C1441" t="str">
            <v>Grade de segurança, para janela, em aço SAE 1045, diâmetro 1´, sem têmpera e revenimento</v>
          </cell>
          <cell r="D1441" t="str">
            <v>m²</v>
          </cell>
          <cell r="E1441">
            <v>921.22</v>
          </cell>
          <cell r="F1441">
            <v>45.88</v>
          </cell>
          <cell r="G1441">
            <v>967.1</v>
          </cell>
        </row>
        <row r="1442">
          <cell r="A1442" t="str">
            <v>24.04.240</v>
          </cell>
          <cell r="B1442">
            <v>0</v>
          </cell>
          <cell r="C1442" t="str">
            <v>Grade de segurança em aço SAE 1045 chapeada, diâmetro 1´, sem têmpera e revenimento</v>
          </cell>
          <cell r="D1442" t="str">
            <v>m²</v>
          </cell>
          <cell r="E1442">
            <v>1373.35</v>
          </cell>
          <cell r="F1442">
            <v>45.88</v>
          </cell>
          <cell r="G1442">
            <v>1419.23</v>
          </cell>
        </row>
        <row r="1443">
          <cell r="A1443" t="str">
            <v>24.04.250</v>
          </cell>
          <cell r="B1443">
            <v>0</v>
          </cell>
          <cell r="C1443" t="str">
            <v>Porta de segurança de abrir em grade com aço SAE 1045, diâmetro 1´, completa, sem têmpera e revenimento</v>
          </cell>
          <cell r="D1443" t="str">
            <v>m²</v>
          </cell>
          <cell r="E1443">
            <v>1189.92</v>
          </cell>
          <cell r="F1443">
            <v>84.12</v>
          </cell>
          <cell r="G1443">
            <v>1274.04</v>
          </cell>
        </row>
        <row r="1444">
          <cell r="A1444" t="str">
            <v>24.04.260</v>
          </cell>
          <cell r="B1444">
            <v>0</v>
          </cell>
          <cell r="C1444" t="str">
            <v>Porta de segurança de abrir, em grade com aço SAE 1045 chapeada, diâmetro 1´, completa, sem têmpera e revenimento</v>
          </cell>
          <cell r="D1444" t="str">
            <v>m²</v>
          </cell>
          <cell r="E1444">
            <v>1512.8</v>
          </cell>
          <cell r="F1444">
            <v>84.12</v>
          </cell>
          <cell r="G1444">
            <v>1596.92</v>
          </cell>
        </row>
        <row r="1445">
          <cell r="A1445" t="str">
            <v>24.04.270</v>
          </cell>
          <cell r="B1445">
            <v>0</v>
          </cell>
          <cell r="C1445" t="str">
            <v>Porta de segurança de abrir, em grade com aço SAE 1045, diâmetro 1´, com ferrolho longo embutido em caixa, completa, sem têmpera e revenimento</v>
          </cell>
          <cell r="D1445" t="str">
            <v>m²</v>
          </cell>
          <cell r="E1445">
            <v>1470.05</v>
          </cell>
          <cell r="F1445">
            <v>84.12</v>
          </cell>
          <cell r="G1445">
            <v>1554.17</v>
          </cell>
        </row>
        <row r="1446">
          <cell r="A1446" t="str">
            <v>24.04.280</v>
          </cell>
          <cell r="B1446">
            <v>0</v>
          </cell>
          <cell r="C1446" t="str">
            <v>Portão de segurança de abrir, para muralha, em grade com aço SAE 1045 chapeado, diâmetro 1´, completo, sem têmpera e revenimento</v>
          </cell>
          <cell r="D1446" t="str">
            <v>m²</v>
          </cell>
          <cell r="E1446">
            <v>1640.03</v>
          </cell>
          <cell r="F1446">
            <v>84.12</v>
          </cell>
          <cell r="G1446">
            <v>1724.15</v>
          </cell>
        </row>
        <row r="1447">
          <cell r="A1447" t="str">
            <v>24.04.300</v>
          </cell>
          <cell r="B1447">
            <v>0</v>
          </cell>
          <cell r="C1447" t="str">
            <v>Grade de segurança em aço SAE 1045, diâmetro 1´, com têmpera e revenimento</v>
          </cell>
          <cell r="D1447" t="str">
            <v>m²</v>
          </cell>
          <cell r="E1447">
            <v>1015.68</v>
          </cell>
          <cell r="F1447">
            <v>45.88</v>
          </cell>
          <cell r="G1447">
            <v>1061.56</v>
          </cell>
        </row>
        <row r="1448">
          <cell r="A1448" t="str">
            <v>24.04.310</v>
          </cell>
          <cell r="B1448">
            <v>0</v>
          </cell>
          <cell r="C1448" t="str">
            <v>Grade de segurança, para janela, em aço SAE 1045, diâmetro 1´, com têmpera e revenimento</v>
          </cell>
          <cell r="D1448" t="str">
            <v>m²</v>
          </cell>
          <cell r="E1448">
            <v>1007.47</v>
          </cell>
          <cell r="F1448">
            <v>45.88</v>
          </cell>
          <cell r="G1448">
            <v>1053.3499999999999</v>
          </cell>
        </row>
        <row r="1449">
          <cell r="A1449" t="str">
            <v>24.04.320</v>
          </cell>
          <cell r="B1449">
            <v>0</v>
          </cell>
          <cell r="C1449" t="str">
            <v>Grade de segurança em aço SAE 1045 chapeada, diâmetro 1´, com têmpera e revenimento</v>
          </cell>
          <cell r="D1449" t="str">
            <v>m²</v>
          </cell>
          <cell r="E1449">
            <v>1584.74</v>
          </cell>
          <cell r="F1449">
            <v>45.88</v>
          </cell>
          <cell r="G1449">
            <v>1630.62</v>
          </cell>
        </row>
        <row r="1450">
          <cell r="A1450" t="str">
            <v>24.04.330</v>
          </cell>
          <cell r="B1450">
            <v>0</v>
          </cell>
          <cell r="C1450" t="str">
            <v>Porta de segurança de abrir em grade com aço SAE 1045, diâmetro 1´, completa, com têmpera e revenimento</v>
          </cell>
          <cell r="D1450" t="str">
            <v>m²</v>
          </cell>
          <cell r="E1450">
            <v>1370.96</v>
          </cell>
          <cell r="F1450">
            <v>84.12</v>
          </cell>
          <cell r="G1450">
            <v>1455.08</v>
          </cell>
        </row>
        <row r="1451">
          <cell r="A1451" t="str">
            <v>24.04.340</v>
          </cell>
          <cell r="B1451">
            <v>0</v>
          </cell>
          <cell r="C1451" t="str">
            <v>Porta de segurança de abrir, em grade com aço SAE 1045 chapeada, diâmetro 1´, completa, com têmpera e revenimento</v>
          </cell>
          <cell r="D1451" t="str">
            <v>m²</v>
          </cell>
          <cell r="E1451">
            <v>1756.03</v>
          </cell>
          <cell r="F1451">
            <v>84.12</v>
          </cell>
          <cell r="G1451">
            <v>1840.15</v>
          </cell>
        </row>
        <row r="1452">
          <cell r="A1452" t="str">
            <v>24.04.350</v>
          </cell>
          <cell r="B1452">
            <v>0</v>
          </cell>
          <cell r="C1452" t="str">
            <v>Porta de segurança de abrir, em grade com aço SAE 1045, diâmetro 1´, com ferrolho longo embutido em caixa, completa, com têmpera e revenimento</v>
          </cell>
          <cell r="D1452" t="str">
            <v>m²</v>
          </cell>
          <cell r="E1452">
            <v>1717.37</v>
          </cell>
          <cell r="F1452">
            <v>84.12</v>
          </cell>
          <cell r="G1452">
            <v>1801.49</v>
          </cell>
        </row>
        <row r="1453">
          <cell r="A1453" t="str">
            <v>24.04.360</v>
          </cell>
          <cell r="B1453">
            <v>0</v>
          </cell>
          <cell r="C1453" t="str">
            <v>Porta de segurança de abrir, em grade com aço SAE 1045 chapeada, com isolamento acústico, diâmetro 1´, completa, com têmpera e revenimento</v>
          </cell>
          <cell r="D1453" t="str">
            <v>m²</v>
          </cell>
          <cell r="E1453">
            <v>1779.83</v>
          </cell>
          <cell r="F1453">
            <v>84.12</v>
          </cell>
          <cell r="G1453">
            <v>1863.95</v>
          </cell>
        </row>
        <row r="1454">
          <cell r="A1454" t="str">
            <v>24.04.370</v>
          </cell>
          <cell r="B1454">
            <v>0</v>
          </cell>
          <cell r="C1454" t="str">
            <v>Portão de segurança de abrir, para muralha, em grade com aço SAE 1045 chapeado, diâmetro 1´, completo, com têmpera e revenimento</v>
          </cell>
          <cell r="D1454" t="str">
            <v>m²</v>
          </cell>
          <cell r="E1454">
            <v>1922.69</v>
          </cell>
          <cell r="F1454">
            <v>84.12</v>
          </cell>
          <cell r="G1454">
            <v>2006.81</v>
          </cell>
        </row>
        <row r="1455">
          <cell r="A1455" t="str">
            <v>24.04.380</v>
          </cell>
          <cell r="B1455">
            <v>0</v>
          </cell>
          <cell r="C1455" t="str">
            <v>Porta de segurança de correr suspensa em grade de aço SAE 1045, chapeada, diâmetro de 1´, completa, sem têmpera e revenimento</v>
          </cell>
          <cell r="D1455" t="str">
            <v>m²</v>
          </cell>
          <cell r="E1455">
            <v>1764.81</v>
          </cell>
          <cell r="F1455">
            <v>45.88</v>
          </cell>
          <cell r="G1455">
            <v>1810.69</v>
          </cell>
        </row>
        <row r="1456">
          <cell r="A1456" t="str">
            <v>24.04.400</v>
          </cell>
          <cell r="B1456">
            <v>0</v>
          </cell>
          <cell r="C1456" t="str">
            <v>Porta de segurança de correr em grade de aço SAE 1045, diâmetro de 1´, completa, com têmpera e revenimento</v>
          </cell>
          <cell r="D1456" t="str">
            <v>m²</v>
          </cell>
          <cell r="E1456">
            <v>1467.84</v>
          </cell>
          <cell r="F1456">
            <v>45.88</v>
          </cell>
          <cell r="G1456">
            <v>1513.72</v>
          </cell>
        </row>
        <row r="1457">
          <cell r="A1457" t="str">
            <v>24.04.410</v>
          </cell>
          <cell r="B1457">
            <v>0</v>
          </cell>
          <cell r="C1457" t="str">
            <v>Porta de segurança de correr suspensa em grade de aço SAE 1045 chapeada, diâmetro de 1´, completa, com têmpera e revenimento</v>
          </cell>
          <cell r="D1457" t="str">
            <v>m²</v>
          </cell>
          <cell r="E1457">
            <v>1956.93</v>
          </cell>
          <cell r="F1457">
            <v>45.88</v>
          </cell>
          <cell r="G1457">
            <v>2002.81</v>
          </cell>
        </row>
        <row r="1458">
          <cell r="A1458" t="str">
            <v>24.04.420</v>
          </cell>
          <cell r="B1458">
            <v>0</v>
          </cell>
          <cell r="C1458" t="str">
            <v>Porta de segurança de correr em grade de aço SAE 1045 chapeada, diâmetro de 1´, completa, sem têmpera e revenimento</v>
          </cell>
          <cell r="D1458" t="str">
            <v>m²</v>
          </cell>
          <cell r="E1458">
            <v>1425.94</v>
          </cell>
          <cell r="F1458">
            <v>185.47</v>
          </cell>
          <cell r="G1458">
            <v>1611.41</v>
          </cell>
        </row>
        <row r="1459">
          <cell r="A1459" t="str">
            <v>24.04.430</v>
          </cell>
          <cell r="B1459">
            <v>0</v>
          </cell>
          <cell r="C1459" t="str">
            <v>Porta de segurança de correr em grade de aço SAE 1045, diâmetro de 1´, completa, sem têmpera e revenimento</v>
          </cell>
          <cell r="D1459" t="str">
            <v>m²</v>
          </cell>
          <cell r="E1459">
            <v>1234.67</v>
          </cell>
          <cell r="F1459">
            <v>45.88</v>
          </cell>
          <cell r="G1459">
            <v>1280.55</v>
          </cell>
        </row>
        <row r="1460">
          <cell r="A1460" t="str">
            <v>24.04.610</v>
          </cell>
          <cell r="B1460">
            <v>0</v>
          </cell>
          <cell r="C1460" t="str">
            <v>Caixilho de segurança em aço SAE 1010/1020 tipo fixo e de correr, para receber vidro, com bandeira tipo veneziana</v>
          </cell>
          <cell r="D1460" t="str">
            <v>m²</v>
          </cell>
          <cell r="E1460">
            <v>751.1</v>
          </cell>
          <cell r="F1460">
            <v>45.88</v>
          </cell>
          <cell r="G1460">
            <v>796.98</v>
          </cell>
        </row>
        <row r="1461">
          <cell r="A1461" t="str">
            <v>24.04.620</v>
          </cell>
          <cell r="B1461">
            <v>0</v>
          </cell>
          <cell r="C1461" t="str">
            <v>Guichê de segurança em grade com aço SAE 1045, diâmetro de 1´, com têmpera e revenimento</v>
          </cell>
          <cell r="D1461" t="str">
            <v>m²</v>
          </cell>
          <cell r="E1461">
            <v>1419.8</v>
          </cell>
          <cell r="F1461">
            <v>45.88</v>
          </cell>
          <cell r="G1461">
            <v>1465.68</v>
          </cell>
        </row>
        <row r="1462">
          <cell r="A1462" t="str">
            <v>24.04.630</v>
          </cell>
          <cell r="B1462">
            <v>0</v>
          </cell>
          <cell r="C1462" t="str">
            <v>Guichê de segurança em grade com aço SAE 1045, diâmetro de 1´, sem têmpera e revenimento</v>
          </cell>
          <cell r="D1462" t="str">
            <v>m²</v>
          </cell>
          <cell r="E1462">
            <v>1181.9100000000001</v>
          </cell>
          <cell r="F1462">
            <v>45.88</v>
          </cell>
          <cell r="G1462">
            <v>1227.79</v>
          </cell>
        </row>
        <row r="1463">
          <cell r="A1463" t="str">
            <v>24.06</v>
          </cell>
          <cell r="B1463" t="str">
            <v>Esquadria, serralheria e elemento em ferro.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24.06.030</v>
          </cell>
          <cell r="B1464">
            <v>0</v>
          </cell>
          <cell r="C1464" t="str">
            <v>Guarda-corpo com vidro de 8mm, em tubo de aço galvanizado, diâmetro 1 1/2´</v>
          </cell>
          <cell r="D1464" t="str">
            <v>m</v>
          </cell>
          <cell r="E1464">
            <v>695.22</v>
          </cell>
          <cell r="F1464">
            <v>37.909999999999997</v>
          </cell>
          <cell r="G1464">
            <v>733.13</v>
          </cell>
        </row>
        <row r="1465">
          <cell r="A1465" t="str">
            <v>24.07</v>
          </cell>
          <cell r="B1465" t="str">
            <v>Portas, portões e gradis.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24.07.030</v>
          </cell>
          <cell r="B1466">
            <v>0</v>
          </cell>
          <cell r="C1466" t="str">
            <v>Porta de enrolar automatizado, em perfil meia cana perfurado, tipo transvision</v>
          </cell>
          <cell r="D1466" t="str">
            <v>m²</v>
          </cell>
          <cell r="E1466">
            <v>471.28</v>
          </cell>
          <cell r="F1466">
            <v>32.51</v>
          </cell>
          <cell r="G1466">
            <v>503.79</v>
          </cell>
        </row>
        <row r="1467">
          <cell r="A1467" t="str">
            <v>24.07.040</v>
          </cell>
          <cell r="B1467">
            <v>0</v>
          </cell>
          <cell r="C1467" t="str">
            <v>Porta de abrir em chapa de aço galvanizado, com requadro em tela ondulada malha 2´ e fio 12</v>
          </cell>
          <cell r="D1467" t="str">
            <v>m²</v>
          </cell>
          <cell r="E1467">
            <v>606.76</v>
          </cell>
          <cell r="F1467">
            <v>91.89</v>
          </cell>
          <cell r="G1467">
            <v>698.65</v>
          </cell>
        </row>
        <row r="1468">
          <cell r="A1468" t="str">
            <v>24.08</v>
          </cell>
          <cell r="B1468" t="str">
            <v>Esquadria, serralheria e elemento em aço inoxidável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24.08.020</v>
          </cell>
          <cell r="B1469">
            <v>0</v>
          </cell>
          <cell r="C1469" t="str">
            <v>Corrimão duplo em tubo de aço inoxidável escovado, com diâmetro de 1 1/2´ e montantes com diâmetro de 2´</v>
          </cell>
          <cell r="D1469" t="str">
            <v>m</v>
          </cell>
          <cell r="E1469">
            <v>737.5</v>
          </cell>
          <cell r="F1469">
            <v>39.17</v>
          </cell>
          <cell r="G1469">
            <v>776.67</v>
          </cell>
        </row>
        <row r="1470">
          <cell r="A1470" t="str">
            <v>24.08.030</v>
          </cell>
          <cell r="B1470">
            <v>0</v>
          </cell>
          <cell r="C1470" t="str">
            <v>Corrimão em tubo de aço inoxidável escovado, diâmetro de 1 1/2´</v>
          </cell>
          <cell r="D1470" t="str">
            <v>m</v>
          </cell>
          <cell r="E1470">
            <v>881.4</v>
          </cell>
          <cell r="F1470">
            <v>16.32</v>
          </cell>
          <cell r="G1470">
            <v>897.72</v>
          </cell>
        </row>
        <row r="1471">
          <cell r="A1471" t="str">
            <v>24.08.040</v>
          </cell>
          <cell r="B1471">
            <v>0</v>
          </cell>
          <cell r="C1471" t="str">
            <v>Corrimão em tubo de aço inoxidável escovado, diâmetro de 1 1/2´ e montantes com diâmetro de 2´</v>
          </cell>
          <cell r="D1471" t="str">
            <v>m</v>
          </cell>
          <cell r="E1471">
            <v>632</v>
          </cell>
          <cell r="F1471">
            <v>32.64</v>
          </cell>
          <cell r="G1471">
            <v>664.64</v>
          </cell>
        </row>
        <row r="1472">
          <cell r="A1472" t="str">
            <v>24.20</v>
          </cell>
          <cell r="B1472" t="str">
            <v>Reparos, conservações e complementos - GRUPO 24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24.20.020</v>
          </cell>
          <cell r="B1473">
            <v>0</v>
          </cell>
          <cell r="C1473" t="str">
            <v>Recolocação de esquadrias metálicas</v>
          </cell>
          <cell r="D1473" t="str">
            <v>m²</v>
          </cell>
          <cell r="E1473">
            <v>0</v>
          </cell>
          <cell r="F1473">
            <v>32.64</v>
          </cell>
          <cell r="G1473">
            <v>32.64</v>
          </cell>
        </row>
        <row r="1474">
          <cell r="A1474" t="str">
            <v>24.20.040</v>
          </cell>
          <cell r="B1474">
            <v>0</v>
          </cell>
          <cell r="C1474" t="str">
            <v>Recolocação de batentes</v>
          </cell>
          <cell r="D1474" t="str">
            <v>m</v>
          </cell>
          <cell r="E1474">
            <v>0.99</v>
          </cell>
          <cell r="F1474">
            <v>8.48</v>
          </cell>
          <cell r="G1474">
            <v>9.4700000000000006</v>
          </cell>
        </row>
        <row r="1475">
          <cell r="A1475" t="str">
            <v>24.20.060</v>
          </cell>
          <cell r="B1475">
            <v>0</v>
          </cell>
          <cell r="C1475" t="str">
            <v>Recolocação de escada de marinheiro</v>
          </cell>
          <cell r="D1475" t="str">
            <v>m</v>
          </cell>
          <cell r="E1475">
            <v>0</v>
          </cell>
          <cell r="F1475">
            <v>19.579999999999998</v>
          </cell>
          <cell r="G1475">
            <v>19.579999999999998</v>
          </cell>
        </row>
        <row r="1476">
          <cell r="A1476" t="str">
            <v>24.20.090</v>
          </cell>
          <cell r="B1476">
            <v>0</v>
          </cell>
          <cell r="C1476" t="str">
            <v>Solda MIG em esquadrias metálicas</v>
          </cell>
          <cell r="D1476" t="str">
            <v>m</v>
          </cell>
          <cell r="E1476">
            <v>14.11</v>
          </cell>
          <cell r="F1476">
            <v>22</v>
          </cell>
          <cell r="G1476">
            <v>36.11</v>
          </cell>
        </row>
        <row r="1477">
          <cell r="A1477" t="str">
            <v>24.20.100</v>
          </cell>
          <cell r="B1477">
            <v>0</v>
          </cell>
          <cell r="C1477" t="str">
            <v>Brete para instalação lateral em grade de segurança</v>
          </cell>
          <cell r="D1477" t="str">
            <v>cj</v>
          </cell>
          <cell r="E1477">
            <v>1736.02</v>
          </cell>
          <cell r="F1477">
            <v>75.819999999999993</v>
          </cell>
          <cell r="G1477">
            <v>1811.84</v>
          </cell>
        </row>
        <row r="1478">
          <cell r="A1478" t="str">
            <v>24.20.120</v>
          </cell>
          <cell r="B1478">
            <v>0</v>
          </cell>
          <cell r="C1478" t="str">
            <v>Batente em chapa dobrada para portas</v>
          </cell>
          <cell r="D1478" t="str">
            <v>m</v>
          </cell>
          <cell r="E1478">
            <v>45.59</v>
          </cell>
          <cell r="F1478">
            <v>8.48</v>
          </cell>
          <cell r="G1478">
            <v>54.07</v>
          </cell>
        </row>
        <row r="1479">
          <cell r="A1479" t="str">
            <v>24.20.140</v>
          </cell>
          <cell r="B1479">
            <v>0</v>
          </cell>
          <cell r="C1479" t="str">
            <v>Batente em chapa de aço SAE 1010/1020, espessura de 3/16´, para obras de segurança</v>
          </cell>
          <cell r="D1479" t="str">
            <v>m</v>
          </cell>
          <cell r="E1479">
            <v>159.44</v>
          </cell>
          <cell r="F1479">
            <v>8.48</v>
          </cell>
          <cell r="G1479">
            <v>167.92</v>
          </cell>
        </row>
        <row r="1480">
          <cell r="A1480" t="str">
            <v>24.20.200</v>
          </cell>
          <cell r="B1480">
            <v>0</v>
          </cell>
          <cell r="C1480" t="str">
            <v>Chapa de ferro nº 14, inclusive soldagem</v>
          </cell>
          <cell r="D1480" t="str">
            <v>m²</v>
          </cell>
          <cell r="E1480">
            <v>99.74</v>
          </cell>
          <cell r="F1480">
            <v>38.619999999999997</v>
          </cell>
          <cell r="G1480">
            <v>138.36000000000001</v>
          </cell>
        </row>
        <row r="1481">
          <cell r="A1481" t="str">
            <v>24.20.230</v>
          </cell>
          <cell r="B1481">
            <v>0</v>
          </cell>
          <cell r="C1481" t="str">
            <v>Tela ondulada em aço galvanizado fio 10 BWG, malha de 1´</v>
          </cell>
          <cell r="D1481" t="str">
            <v>m²</v>
          </cell>
          <cell r="E1481">
            <v>59.73</v>
          </cell>
          <cell r="F1481">
            <v>6.97</v>
          </cell>
          <cell r="G1481">
            <v>66.7</v>
          </cell>
        </row>
        <row r="1482">
          <cell r="A1482" t="str">
            <v>24.20.270</v>
          </cell>
          <cell r="B1482">
            <v>0</v>
          </cell>
          <cell r="C1482" t="str">
            <v>Tela em aço galvanizado fio 16 BWG, malha de 1´ - tipo alambrado</v>
          </cell>
          <cell r="D1482" t="str">
            <v>m²</v>
          </cell>
          <cell r="E1482">
            <v>19.93</v>
          </cell>
          <cell r="F1482">
            <v>6.97</v>
          </cell>
          <cell r="G1482">
            <v>26.9</v>
          </cell>
        </row>
        <row r="1483">
          <cell r="A1483" t="str">
            <v>24.20.300</v>
          </cell>
          <cell r="B1483">
            <v>0</v>
          </cell>
          <cell r="C1483" t="str">
            <v>Chapa perfurada em aço SAE 1020, furos redondos de diâmetro 7,5 mm, espessura 1/8´ - soldagem tipo MIG</v>
          </cell>
          <cell r="D1483" t="str">
            <v>m²</v>
          </cell>
          <cell r="E1483">
            <v>304.14999999999998</v>
          </cell>
          <cell r="F1483">
            <v>70.36</v>
          </cell>
          <cell r="G1483">
            <v>374.51</v>
          </cell>
        </row>
        <row r="1484">
          <cell r="A1484" t="str">
            <v>24.20.310</v>
          </cell>
          <cell r="B1484">
            <v>0</v>
          </cell>
          <cell r="C1484" t="str">
            <v>Chapa perfurada em aço SAE 1020, furos redondos de diâmetro 25 mm, espessura 1/4´, inclusive soldagem</v>
          </cell>
          <cell r="D1484" t="str">
            <v>m²</v>
          </cell>
          <cell r="E1484">
            <v>392.85</v>
          </cell>
          <cell r="F1484">
            <v>70.36</v>
          </cell>
          <cell r="G1484">
            <v>463.21</v>
          </cell>
        </row>
        <row r="1485">
          <cell r="A1485" t="str">
            <v>25</v>
          </cell>
          <cell r="B1485" t="str">
            <v>ESQUADRIA, SERRALHERIA E ELEMENTO EM ALUMÍNIO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25.01</v>
          </cell>
          <cell r="B1486" t="str">
            <v>Caixilho em alumínio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25.01.020</v>
          </cell>
          <cell r="B1487">
            <v>0</v>
          </cell>
          <cell r="C1487" t="str">
            <v>Caixilho em alumínio fixo, sob medida</v>
          </cell>
          <cell r="D1487" t="str">
            <v>m²</v>
          </cell>
          <cell r="E1487">
            <v>490.36</v>
          </cell>
          <cell r="F1487">
            <v>48.96</v>
          </cell>
          <cell r="G1487">
            <v>539.32000000000005</v>
          </cell>
        </row>
        <row r="1488">
          <cell r="A1488" t="str">
            <v>25.01.030</v>
          </cell>
          <cell r="B1488">
            <v>0</v>
          </cell>
          <cell r="C1488" t="str">
            <v>Caixilho em alumínio basculante com vidro, linha comercial</v>
          </cell>
          <cell r="D1488" t="str">
            <v>m²</v>
          </cell>
          <cell r="E1488">
            <v>255.06</v>
          </cell>
          <cell r="F1488">
            <v>48.96</v>
          </cell>
          <cell r="G1488">
            <v>304.02</v>
          </cell>
        </row>
        <row r="1489">
          <cell r="A1489" t="str">
            <v>25.01.040</v>
          </cell>
          <cell r="B1489">
            <v>0</v>
          </cell>
          <cell r="C1489" t="str">
            <v>Caixilho em alumínio basculante, sob medida</v>
          </cell>
          <cell r="D1489" t="str">
            <v>m²</v>
          </cell>
          <cell r="E1489">
            <v>600.5</v>
          </cell>
          <cell r="F1489">
            <v>48.96</v>
          </cell>
          <cell r="G1489">
            <v>649.46</v>
          </cell>
        </row>
        <row r="1490">
          <cell r="A1490" t="str">
            <v>25.01.050</v>
          </cell>
          <cell r="B1490">
            <v>0</v>
          </cell>
          <cell r="C1490" t="str">
            <v>Caixilho em alumínio maximar com vidro, linha comercial</v>
          </cell>
          <cell r="D1490" t="str">
            <v>m²</v>
          </cell>
          <cell r="E1490">
            <v>730.16</v>
          </cell>
          <cell r="F1490">
            <v>48.96</v>
          </cell>
          <cell r="G1490">
            <v>779.12</v>
          </cell>
        </row>
        <row r="1491">
          <cell r="A1491" t="str">
            <v>25.01.060</v>
          </cell>
          <cell r="B1491">
            <v>0</v>
          </cell>
          <cell r="C1491" t="str">
            <v>Caixilho em alumínio maximar, sob medida</v>
          </cell>
          <cell r="D1491" t="str">
            <v>m²</v>
          </cell>
          <cell r="E1491">
            <v>521.4</v>
          </cell>
          <cell r="F1491">
            <v>48.96</v>
          </cell>
          <cell r="G1491">
            <v>570.36</v>
          </cell>
        </row>
        <row r="1492">
          <cell r="A1492" t="str">
            <v>25.01.070</v>
          </cell>
          <cell r="B1492">
            <v>0</v>
          </cell>
          <cell r="C1492" t="str">
            <v>Caixilho em alumínio de correr com vidro, linha comercial</v>
          </cell>
          <cell r="D1492" t="str">
            <v>m²</v>
          </cell>
          <cell r="E1492">
            <v>220.62</v>
          </cell>
          <cell r="F1492">
            <v>48.96</v>
          </cell>
          <cell r="G1492">
            <v>269.58</v>
          </cell>
        </row>
        <row r="1493">
          <cell r="A1493" t="str">
            <v>25.01.080</v>
          </cell>
          <cell r="B1493">
            <v>0</v>
          </cell>
          <cell r="C1493" t="str">
            <v>Caixilho em alumínio de correr, sob medida</v>
          </cell>
          <cell r="D1493" t="str">
            <v>m²</v>
          </cell>
          <cell r="E1493">
            <v>563.96</v>
          </cell>
          <cell r="F1493">
            <v>48.96</v>
          </cell>
          <cell r="G1493">
            <v>612.91999999999996</v>
          </cell>
        </row>
        <row r="1494">
          <cell r="A1494" t="str">
            <v>25.01.090</v>
          </cell>
          <cell r="B1494">
            <v>0</v>
          </cell>
          <cell r="C1494" t="str">
            <v>Caixilho em alumínio tipo veneziana com vidro, linha comercial</v>
          </cell>
          <cell r="D1494" t="str">
            <v>m²</v>
          </cell>
          <cell r="E1494">
            <v>640.86</v>
          </cell>
          <cell r="F1494">
            <v>48.96</v>
          </cell>
          <cell r="G1494">
            <v>689.82</v>
          </cell>
        </row>
        <row r="1495">
          <cell r="A1495" t="str">
            <v>25.01.100</v>
          </cell>
          <cell r="B1495">
            <v>0</v>
          </cell>
          <cell r="C1495" t="str">
            <v>Caixilho em alumínio tipo veneziana, sob medida</v>
          </cell>
          <cell r="D1495" t="str">
            <v>m²</v>
          </cell>
          <cell r="E1495">
            <v>629.02</v>
          </cell>
          <cell r="F1495">
            <v>48.96</v>
          </cell>
          <cell r="G1495">
            <v>677.98</v>
          </cell>
        </row>
        <row r="1496">
          <cell r="A1496" t="str">
            <v>25.01.110</v>
          </cell>
          <cell r="B1496">
            <v>0</v>
          </cell>
          <cell r="C1496" t="str">
            <v>Caixilho guilhotina em alumínio anodizado, sob medida</v>
          </cell>
          <cell r="D1496" t="str">
            <v>m²</v>
          </cell>
          <cell r="E1496">
            <v>465.04</v>
          </cell>
          <cell r="F1496">
            <v>48.96</v>
          </cell>
          <cell r="G1496">
            <v>514</v>
          </cell>
        </row>
        <row r="1497">
          <cell r="A1497" t="str">
            <v>25.01.120</v>
          </cell>
          <cell r="B1497">
            <v>0</v>
          </cell>
          <cell r="C1497" t="str">
            <v>Caixilho tipo veneziana industrial com montantes em alumínio e aletas em fibra de vidro</v>
          </cell>
          <cell r="D1497" t="str">
            <v>m²</v>
          </cell>
          <cell r="E1497">
            <v>216.34</v>
          </cell>
          <cell r="F1497">
            <v>0</v>
          </cell>
          <cell r="G1497">
            <v>216.34</v>
          </cell>
        </row>
        <row r="1498">
          <cell r="A1498" t="str">
            <v>25.01.240</v>
          </cell>
          <cell r="B1498">
            <v>0</v>
          </cell>
          <cell r="C1498" t="str">
            <v>Caixilho fixo em alumínio, sob medida, cor branco</v>
          </cell>
          <cell r="D1498" t="str">
            <v>m²</v>
          </cell>
          <cell r="E1498">
            <v>421.33</v>
          </cell>
          <cell r="F1498">
            <v>37.590000000000003</v>
          </cell>
          <cell r="G1498">
            <v>458.92</v>
          </cell>
        </row>
        <row r="1499">
          <cell r="A1499" t="str">
            <v>25.01.360</v>
          </cell>
          <cell r="B1499">
            <v>0</v>
          </cell>
          <cell r="C1499" t="str">
            <v>Caixilho em alumínio maximar com vidro, cor branco</v>
          </cell>
          <cell r="D1499" t="str">
            <v>m²</v>
          </cell>
          <cell r="E1499">
            <v>949.46</v>
          </cell>
          <cell r="F1499">
            <v>48.96</v>
          </cell>
          <cell r="G1499">
            <v>998.42</v>
          </cell>
        </row>
        <row r="1500">
          <cell r="A1500" t="str">
            <v>25.01.370</v>
          </cell>
          <cell r="B1500">
            <v>0</v>
          </cell>
          <cell r="C1500" t="str">
            <v>Caixilho em alumínio basculante com vidro, cor branco</v>
          </cell>
          <cell r="D1500" t="str">
            <v>m²</v>
          </cell>
          <cell r="E1500">
            <v>811.46</v>
          </cell>
          <cell r="F1500">
            <v>48.96</v>
          </cell>
          <cell r="G1500">
            <v>860.42</v>
          </cell>
        </row>
        <row r="1501">
          <cell r="A1501" t="str">
            <v>25.01.380</v>
          </cell>
          <cell r="B1501">
            <v>0</v>
          </cell>
          <cell r="C1501" t="str">
            <v>Caixilho em alumínio de correr com vidro, cor branco</v>
          </cell>
          <cell r="D1501" t="str">
            <v>m²</v>
          </cell>
          <cell r="E1501">
            <v>710.44</v>
          </cell>
          <cell r="F1501">
            <v>48.96</v>
          </cell>
          <cell r="G1501">
            <v>759.4</v>
          </cell>
        </row>
        <row r="1502">
          <cell r="A1502" t="str">
            <v>25.01.400</v>
          </cell>
          <cell r="B1502">
            <v>0</v>
          </cell>
          <cell r="C1502" t="str">
            <v>Caixilho em alumínio anodizado fixo</v>
          </cell>
          <cell r="D1502" t="str">
            <v>m²</v>
          </cell>
          <cell r="E1502">
            <v>463.61</v>
          </cell>
          <cell r="F1502">
            <v>37.590000000000003</v>
          </cell>
          <cell r="G1502">
            <v>501.2</v>
          </cell>
        </row>
        <row r="1503">
          <cell r="A1503" t="str">
            <v>25.01.410</v>
          </cell>
          <cell r="B1503">
            <v>0</v>
          </cell>
          <cell r="C1503" t="str">
            <v>Caixilho em alumínio anodizado maximar</v>
          </cell>
          <cell r="D1503" t="str">
            <v>m²</v>
          </cell>
          <cell r="E1503">
            <v>559.45000000000005</v>
          </cell>
          <cell r="F1503">
            <v>37.590000000000003</v>
          </cell>
          <cell r="G1503">
            <v>597.04</v>
          </cell>
        </row>
        <row r="1504">
          <cell r="A1504" t="str">
            <v>25.01.430</v>
          </cell>
          <cell r="B1504">
            <v>0</v>
          </cell>
          <cell r="C1504" t="str">
            <v>Caixilho em alumínio fixo, tipo fachada</v>
          </cell>
          <cell r="D1504" t="str">
            <v>m²</v>
          </cell>
          <cell r="E1504">
            <v>403.75</v>
          </cell>
          <cell r="F1504">
            <v>28.21</v>
          </cell>
          <cell r="G1504">
            <v>431.96</v>
          </cell>
        </row>
        <row r="1505">
          <cell r="A1505" t="str">
            <v>25.01.440</v>
          </cell>
          <cell r="B1505">
            <v>0</v>
          </cell>
          <cell r="C1505" t="str">
            <v>Caixilho em alumínio maximar, tipo fachada</v>
          </cell>
          <cell r="D1505" t="str">
            <v>m²</v>
          </cell>
          <cell r="E1505">
            <v>415</v>
          </cell>
          <cell r="F1505">
            <v>28.21</v>
          </cell>
          <cell r="G1505">
            <v>443.21</v>
          </cell>
        </row>
        <row r="1506">
          <cell r="A1506" t="str">
            <v>25.01.450</v>
          </cell>
          <cell r="B1506">
            <v>0</v>
          </cell>
          <cell r="C1506" t="str">
            <v>Caixilho em alumínio para pele de vidro, tipo fachada</v>
          </cell>
          <cell r="D1506" t="str">
            <v>m²</v>
          </cell>
          <cell r="E1506">
            <v>510</v>
          </cell>
          <cell r="F1506">
            <v>28.21</v>
          </cell>
          <cell r="G1506">
            <v>538.21</v>
          </cell>
        </row>
        <row r="1507">
          <cell r="A1507" t="str">
            <v>25.01.460</v>
          </cell>
          <cell r="B1507">
            <v>0</v>
          </cell>
          <cell r="C1507" t="str">
            <v>Gradil em alumínio natural, sob medida</v>
          </cell>
          <cell r="D1507" t="str">
            <v>m²</v>
          </cell>
          <cell r="E1507">
            <v>632.14</v>
          </cell>
          <cell r="F1507">
            <v>0</v>
          </cell>
          <cell r="G1507">
            <v>632.14</v>
          </cell>
        </row>
        <row r="1508">
          <cell r="A1508" t="str">
            <v>25.01.470</v>
          </cell>
          <cell r="B1508">
            <v>0</v>
          </cell>
          <cell r="C1508" t="str">
            <v>Caixilho fixo tipo veneziana em alumínio anodizado, sob medida - branco</v>
          </cell>
          <cell r="D1508" t="str">
            <v>m²</v>
          </cell>
          <cell r="E1508">
            <v>572.22</v>
          </cell>
          <cell r="F1508">
            <v>0</v>
          </cell>
          <cell r="G1508">
            <v>572.22</v>
          </cell>
        </row>
        <row r="1509">
          <cell r="A1509" t="str">
            <v>25.01.480</v>
          </cell>
          <cell r="B1509">
            <v>0</v>
          </cell>
          <cell r="C1509" t="str">
            <v>Caixilho em alumínio com pintura eletrostática, basculante, sob medida - branco</v>
          </cell>
          <cell r="D1509" t="str">
            <v>m²</v>
          </cell>
          <cell r="E1509">
            <v>585.55999999999995</v>
          </cell>
          <cell r="F1509">
            <v>0</v>
          </cell>
          <cell r="G1509">
            <v>585.55999999999995</v>
          </cell>
        </row>
        <row r="1510">
          <cell r="A1510" t="str">
            <v>25.01.490</v>
          </cell>
          <cell r="B1510">
            <v>0</v>
          </cell>
          <cell r="C1510" t="str">
            <v>Caixilho em alumínio com pintura eletrostática, maximar, sob medida - branco</v>
          </cell>
          <cell r="D1510" t="str">
            <v>m²</v>
          </cell>
          <cell r="E1510">
            <v>339.35</v>
          </cell>
          <cell r="F1510">
            <v>0</v>
          </cell>
          <cell r="G1510">
            <v>339.35</v>
          </cell>
        </row>
        <row r="1511">
          <cell r="A1511" t="str">
            <v>25.01.500</v>
          </cell>
          <cell r="B1511">
            <v>0</v>
          </cell>
          <cell r="C1511" t="str">
            <v>Caixilho em alumínio anodizado fixo, sob medida - bronze/preto</v>
          </cell>
          <cell r="D1511" t="str">
            <v>m²</v>
          </cell>
          <cell r="E1511">
            <v>365.53</v>
          </cell>
          <cell r="F1511">
            <v>48.96</v>
          </cell>
          <cell r="G1511">
            <v>414.49</v>
          </cell>
        </row>
        <row r="1512">
          <cell r="A1512" t="str">
            <v>25.01.510</v>
          </cell>
          <cell r="B1512">
            <v>0</v>
          </cell>
          <cell r="C1512" t="str">
            <v>Caixilho em alumínio anodizado basculante, sob medida - bronze/preto</v>
          </cell>
          <cell r="D1512" t="str">
            <v>m²</v>
          </cell>
          <cell r="E1512">
            <v>499.7</v>
          </cell>
          <cell r="F1512">
            <v>48.96</v>
          </cell>
          <cell r="G1512">
            <v>548.66</v>
          </cell>
        </row>
        <row r="1513">
          <cell r="A1513" t="str">
            <v>25.01.520</v>
          </cell>
          <cell r="B1513">
            <v>0</v>
          </cell>
          <cell r="C1513" t="str">
            <v>Caixilho em alumínio anodizado maximar, sob medida - bronze/preto</v>
          </cell>
          <cell r="D1513" t="str">
            <v>m²</v>
          </cell>
          <cell r="E1513">
            <v>429.7</v>
          </cell>
          <cell r="F1513">
            <v>48.96</v>
          </cell>
          <cell r="G1513">
            <v>478.66</v>
          </cell>
        </row>
        <row r="1514">
          <cell r="A1514" t="str">
            <v>25.01.530</v>
          </cell>
          <cell r="B1514">
            <v>0</v>
          </cell>
          <cell r="C1514" t="str">
            <v>Caixilho em alumínio anodizado de correr, sob medida - bronze/preto</v>
          </cell>
          <cell r="D1514" t="str">
            <v>m²</v>
          </cell>
          <cell r="E1514">
            <v>384.31</v>
          </cell>
          <cell r="F1514">
            <v>48.96</v>
          </cell>
          <cell r="G1514">
            <v>433.27</v>
          </cell>
        </row>
        <row r="1515">
          <cell r="A1515" t="str">
            <v>25.02</v>
          </cell>
          <cell r="B1515" t="str">
            <v>Porta em alumínio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25.02.010</v>
          </cell>
          <cell r="B1516">
            <v>0</v>
          </cell>
          <cell r="C1516" t="str">
            <v>Porta de entrada de abrir em alumínio com vidro, linha comercial</v>
          </cell>
          <cell r="D1516" t="str">
            <v>m²</v>
          </cell>
          <cell r="E1516">
            <v>475.43</v>
          </cell>
          <cell r="F1516">
            <v>97.92</v>
          </cell>
          <cell r="G1516">
            <v>573.35</v>
          </cell>
        </row>
        <row r="1517">
          <cell r="A1517" t="str">
            <v>25.02.020</v>
          </cell>
          <cell r="B1517">
            <v>0</v>
          </cell>
          <cell r="C1517" t="str">
            <v>Porta de entrada de abrir em alumínio, sob medida</v>
          </cell>
          <cell r="D1517" t="str">
            <v>m²</v>
          </cell>
          <cell r="E1517">
            <v>646.95000000000005</v>
          </cell>
          <cell r="F1517">
            <v>97.92</v>
          </cell>
          <cell r="G1517">
            <v>744.87</v>
          </cell>
        </row>
        <row r="1518">
          <cell r="A1518" t="str">
            <v>25.02.040</v>
          </cell>
          <cell r="B1518">
            <v>0</v>
          </cell>
          <cell r="C1518" t="str">
            <v>Porta de entrada de correr em alumínio, sob medida</v>
          </cell>
          <cell r="D1518" t="str">
            <v>m²</v>
          </cell>
          <cell r="E1518">
            <v>691.26</v>
          </cell>
          <cell r="F1518">
            <v>97.92</v>
          </cell>
          <cell r="G1518">
            <v>789.18</v>
          </cell>
        </row>
        <row r="1519">
          <cell r="A1519" t="str">
            <v>25.02.050</v>
          </cell>
          <cell r="B1519">
            <v>0</v>
          </cell>
          <cell r="C1519" t="str">
            <v>Porta veneziana de abrir em alumínio, linha comercial</v>
          </cell>
          <cell r="D1519" t="str">
            <v>m²</v>
          </cell>
          <cell r="E1519">
            <v>376.8</v>
          </cell>
          <cell r="F1519">
            <v>97.92</v>
          </cell>
          <cell r="G1519">
            <v>474.72</v>
          </cell>
        </row>
        <row r="1520">
          <cell r="A1520" t="str">
            <v>25.02.060</v>
          </cell>
          <cell r="B1520">
            <v>0</v>
          </cell>
          <cell r="C1520" t="str">
            <v>Porta/portinhola em alumínio, sob medida</v>
          </cell>
          <cell r="D1520" t="str">
            <v>m²</v>
          </cell>
          <cell r="E1520">
            <v>571.29999999999995</v>
          </cell>
          <cell r="F1520">
            <v>97.92</v>
          </cell>
          <cell r="G1520">
            <v>669.22</v>
          </cell>
        </row>
        <row r="1521">
          <cell r="A1521" t="str">
            <v>25.02.070</v>
          </cell>
          <cell r="B1521">
            <v>0</v>
          </cell>
          <cell r="C1521" t="str">
            <v>Portinhola tipo veneziana em alumínio, linha comercial</v>
          </cell>
          <cell r="D1521" t="str">
            <v>m²</v>
          </cell>
          <cell r="E1521">
            <v>662.33</v>
          </cell>
          <cell r="F1521">
            <v>97.92</v>
          </cell>
          <cell r="G1521">
            <v>760.25</v>
          </cell>
        </row>
        <row r="1522">
          <cell r="A1522" t="str">
            <v>25.02.110</v>
          </cell>
          <cell r="B1522">
            <v>0</v>
          </cell>
          <cell r="C1522" t="str">
            <v>Porta veneziana de abrir em alumínio, sob medida</v>
          </cell>
          <cell r="D1522" t="str">
            <v>m²</v>
          </cell>
          <cell r="E1522">
            <v>685.19</v>
          </cell>
          <cell r="F1522">
            <v>97.92</v>
          </cell>
          <cell r="G1522">
            <v>783.11</v>
          </cell>
        </row>
        <row r="1523">
          <cell r="A1523" t="str">
            <v>25.02.210</v>
          </cell>
          <cell r="B1523">
            <v>0</v>
          </cell>
          <cell r="C1523" t="str">
            <v>Porta veneziana de abrir em alumínio, cor branca</v>
          </cell>
          <cell r="D1523" t="str">
            <v>m²</v>
          </cell>
          <cell r="E1523">
            <v>755.33</v>
          </cell>
          <cell r="F1523">
            <v>97.92</v>
          </cell>
          <cell r="G1523">
            <v>853.25</v>
          </cell>
        </row>
        <row r="1524">
          <cell r="A1524" t="str">
            <v>25.02.220</v>
          </cell>
          <cell r="B1524">
            <v>0</v>
          </cell>
          <cell r="C1524" t="str">
            <v>Porta de correr em alumínio com veneziana e vidro, cor branca</v>
          </cell>
          <cell r="D1524" t="str">
            <v>m²</v>
          </cell>
          <cell r="E1524">
            <v>1222.4100000000001</v>
          </cell>
          <cell r="F1524">
            <v>97.92</v>
          </cell>
          <cell r="G1524">
            <v>1320.33</v>
          </cell>
        </row>
        <row r="1525">
          <cell r="A1525" t="str">
            <v>25.02.230</v>
          </cell>
          <cell r="B1525">
            <v>0</v>
          </cell>
          <cell r="C1525" t="str">
            <v>Porta em alumínio anodizado de abrir, sob medida - bronze/preto</v>
          </cell>
          <cell r="D1525" t="str">
            <v>m²</v>
          </cell>
          <cell r="E1525">
            <v>385.13</v>
          </cell>
          <cell r="F1525">
            <v>48.96</v>
          </cell>
          <cell r="G1525">
            <v>434.09</v>
          </cell>
        </row>
        <row r="1526">
          <cell r="A1526" t="str">
            <v>25.02.240</v>
          </cell>
          <cell r="B1526">
            <v>0</v>
          </cell>
          <cell r="C1526" t="str">
            <v>Porta em alumínio anodizado de correr, sob medida - bronze/preto</v>
          </cell>
          <cell r="D1526" t="str">
            <v>m²</v>
          </cell>
          <cell r="E1526">
            <v>455.31</v>
          </cell>
          <cell r="F1526">
            <v>48.96</v>
          </cell>
          <cell r="G1526">
            <v>504.27</v>
          </cell>
        </row>
        <row r="1527">
          <cell r="A1527" t="str">
            <v>25.02.250</v>
          </cell>
          <cell r="B1527">
            <v>0</v>
          </cell>
          <cell r="C1527" t="str">
            <v>Porta em alumínio anodizado de abrir, tipo veneziana, sob medida - bronze/preto</v>
          </cell>
          <cell r="D1527" t="str">
            <v>m²</v>
          </cell>
          <cell r="E1527">
            <v>635.89</v>
          </cell>
          <cell r="F1527">
            <v>48.96</v>
          </cell>
          <cell r="G1527">
            <v>684.85</v>
          </cell>
        </row>
        <row r="1528">
          <cell r="A1528" t="str">
            <v>25.02.260</v>
          </cell>
          <cell r="B1528">
            <v>0</v>
          </cell>
          <cell r="C1528" t="str">
            <v>Portinhola em alumínio anodizado de correr, tipo veneziana, sob medida - bronze/preto</v>
          </cell>
          <cell r="D1528" t="str">
            <v>m²</v>
          </cell>
          <cell r="E1528">
            <v>546.08000000000004</v>
          </cell>
          <cell r="F1528">
            <v>48.96</v>
          </cell>
          <cell r="G1528">
            <v>595.04</v>
          </cell>
        </row>
        <row r="1529">
          <cell r="A1529" t="str">
            <v>25.02.300</v>
          </cell>
          <cell r="B1529">
            <v>0</v>
          </cell>
          <cell r="C1529" t="str">
            <v>Porta de abrir em alumínio com pintura eletrostática, sob medida - cor branca</v>
          </cell>
          <cell r="D1529" t="str">
            <v>m²</v>
          </cell>
          <cell r="E1529">
            <v>694.93</v>
          </cell>
          <cell r="F1529">
            <v>97.92</v>
          </cell>
          <cell r="G1529">
            <v>792.85</v>
          </cell>
        </row>
        <row r="1530">
          <cell r="A1530" t="str">
            <v>25.02.310</v>
          </cell>
          <cell r="B1530">
            <v>0</v>
          </cell>
          <cell r="C1530" t="str">
            <v>Porta de abrir em alumínio tipo lambri, sob medida - cor branca</v>
          </cell>
          <cell r="D1530" t="str">
            <v>m²</v>
          </cell>
          <cell r="E1530">
            <v>1197.21</v>
          </cell>
          <cell r="F1530">
            <v>97.92</v>
          </cell>
          <cell r="G1530">
            <v>1295.1300000000001</v>
          </cell>
        </row>
        <row r="1531">
          <cell r="A1531" t="str">
            <v>25.03</v>
          </cell>
          <cell r="B1531" t="str">
            <v>Elementos em alumínio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25.03.100</v>
          </cell>
          <cell r="B1532">
            <v>0</v>
          </cell>
          <cell r="C1532" t="str">
            <v>Guarda-corpo com perfis em alumínio</v>
          </cell>
          <cell r="D1532" t="str">
            <v>m²</v>
          </cell>
          <cell r="E1532">
            <v>609.33000000000004</v>
          </cell>
          <cell r="F1532">
            <v>0</v>
          </cell>
          <cell r="G1532">
            <v>609.33000000000004</v>
          </cell>
        </row>
        <row r="1533">
          <cell r="A1533" t="str">
            <v>25.20</v>
          </cell>
          <cell r="B1533" t="str">
            <v>Reparos, conservações e complementos - GRUPO 25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25.20.020</v>
          </cell>
          <cell r="B1534">
            <v>0</v>
          </cell>
          <cell r="C1534" t="str">
            <v>Tela de proteção tipo mosqueteira removível, em fibra de vidro com revestimento em PVC e requadro em alumínio</v>
          </cell>
          <cell r="D1534" t="str">
            <v>m²</v>
          </cell>
          <cell r="E1534">
            <v>156.13999999999999</v>
          </cell>
          <cell r="F1534">
            <v>0</v>
          </cell>
          <cell r="G1534">
            <v>156.13999999999999</v>
          </cell>
        </row>
        <row r="1535">
          <cell r="A1535" t="str">
            <v>26</v>
          </cell>
          <cell r="B1535" t="str">
            <v>ESQUADRIA E ELEMENTO EM VIDRO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26.01</v>
          </cell>
          <cell r="B1536" t="str">
            <v>Vidro comum e laminado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26.01.020</v>
          </cell>
          <cell r="B1537">
            <v>0</v>
          </cell>
          <cell r="C1537" t="str">
            <v>Vidro liso transparente de 3 mm</v>
          </cell>
          <cell r="D1537" t="str">
            <v>m²</v>
          </cell>
          <cell r="E1537">
            <v>50.82</v>
          </cell>
          <cell r="F1537">
            <v>21.37</v>
          </cell>
          <cell r="G1537">
            <v>72.19</v>
          </cell>
        </row>
        <row r="1538">
          <cell r="A1538" t="str">
            <v>26.01.040</v>
          </cell>
          <cell r="B1538">
            <v>0</v>
          </cell>
          <cell r="C1538" t="str">
            <v>Vidro liso transparente de 4 mm</v>
          </cell>
          <cell r="D1538" t="str">
            <v>m²</v>
          </cell>
          <cell r="E1538">
            <v>60.16</v>
          </cell>
          <cell r="F1538">
            <v>21.37</v>
          </cell>
          <cell r="G1538">
            <v>81.53</v>
          </cell>
        </row>
        <row r="1539">
          <cell r="A1539" t="str">
            <v>26.01.060</v>
          </cell>
          <cell r="B1539">
            <v>0</v>
          </cell>
          <cell r="C1539" t="str">
            <v>Vidro liso transparente de 5 mm</v>
          </cell>
          <cell r="D1539" t="str">
            <v>m²</v>
          </cell>
          <cell r="E1539">
            <v>75.5</v>
          </cell>
          <cell r="F1539">
            <v>21.37</v>
          </cell>
          <cell r="G1539">
            <v>96.87</v>
          </cell>
        </row>
        <row r="1540">
          <cell r="A1540" t="str">
            <v>26.01.080</v>
          </cell>
          <cell r="B1540">
            <v>0</v>
          </cell>
          <cell r="C1540" t="str">
            <v>Vidro liso transparente de 6 mm</v>
          </cell>
          <cell r="D1540" t="str">
            <v>m²</v>
          </cell>
          <cell r="E1540">
            <v>89.73</v>
          </cell>
          <cell r="F1540">
            <v>21.37</v>
          </cell>
          <cell r="G1540">
            <v>111.1</v>
          </cell>
        </row>
        <row r="1541">
          <cell r="A1541" t="str">
            <v>26.01.140</v>
          </cell>
          <cell r="B1541">
            <v>0</v>
          </cell>
          <cell r="C1541" t="str">
            <v>Vidro liso laminado colorido de 6 mm</v>
          </cell>
          <cell r="D1541" t="str">
            <v>m²</v>
          </cell>
          <cell r="E1541">
            <v>217.57</v>
          </cell>
          <cell r="F1541">
            <v>21.37</v>
          </cell>
          <cell r="G1541">
            <v>238.94</v>
          </cell>
        </row>
        <row r="1542">
          <cell r="A1542" t="str">
            <v>26.01.155</v>
          </cell>
          <cell r="B1542">
            <v>0</v>
          </cell>
          <cell r="C1542" t="str">
            <v>Vidro liso laminado colorido de 10 mm</v>
          </cell>
          <cell r="D1542" t="str">
            <v>m²</v>
          </cell>
          <cell r="E1542">
            <v>377.47</v>
          </cell>
          <cell r="F1542">
            <v>0</v>
          </cell>
          <cell r="G1542">
            <v>377.47</v>
          </cell>
        </row>
        <row r="1543">
          <cell r="A1543" t="str">
            <v>26.01.160</v>
          </cell>
          <cell r="B1543">
            <v>0</v>
          </cell>
          <cell r="C1543" t="str">
            <v>Vidro liso laminado leitoso de 6 mm</v>
          </cell>
          <cell r="D1543" t="str">
            <v>m²</v>
          </cell>
          <cell r="E1543">
            <v>304.38</v>
          </cell>
          <cell r="F1543">
            <v>21.37</v>
          </cell>
          <cell r="G1543">
            <v>325.75</v>
          </cell>
        </row>
        <row r="1544">
          <cell r="A1544" t="str">
            <v>26.01.168</v>
          </cell>
          <cell r="B1544">
            <v>0</v>
          </cell>
          <cell r="C1544" t="str">
            <v>Vidro liso laminado incolor de 6 mm</v>
          </cell>
          <cell r="D1544" t="str">
            <v>m²</v>
          </cell>
          <cell r="E1544">
            <v>161.57</v>
          </cell>
          <cell r="F1544">
            <v>21.37</v>
          </cell>
          <cell r="G1544">
            <v>182.94</v>
          </cell>
        </row>
        <row r="1545">
          <cell r="A1545" t="str">
            <v>26.01.169</v>
          </cell>
          <cell r="B1545">
            <v>0</v>
          </cell>
          <cell r="C1545" t="str">
            <v>Vidro liso laminado incolor de 8 mm</v>
          </cell>
          <cell r="D1545" t="str">
            <v>m²</v>
          </cell>
          <cell r="E1545">
            <v>237.82</v>
          </cell>
          <cell r="F1545">
            <v>21.37</v>
          </cell>
          <cell r="G1545">
            <v>259.19</v>
          </cell>
        </row>
        <row r="1546">
          <cell r="A1546" t="str">
            <v>26.01.170</v>
          </cell>
          <cell r="B1546">
            <v>0</v>
          </cell>
          <cell r="C1546" t="str">
            <v>Vidro liso laminado incolor de 10 mm</v>
          </cell>
          <cell r="D1546" t="str">
            <v>m²</v>
          </cell>
          <cell r="E1546">
            <v>244.32</v>
          </cell>
          <cell r="F1546">
            <v>21.37</v>
          </cell>
          <cell r="G1546">
            <v>265.69</v>
          </cell>
        </row>
        <row r="1547">
          <cell r="A1547" t="str">
            <v>26.01.180</v>
          </cell>
          <cell r="B1547">
            <v>0</v>
          </cell>
          <cell r="C1547" t="str">
            <v>Vidro liso laminado incolor de 30 mm</v>
          </cell>
          <cell r="D1547" t="str">
            <v>m²</v>
          </cell>
          <cell r="E1547">
            <v>2008.8</v>
          </cell>
          <cell r="F1547">
            <v>21.37</v>
          </cell>
          <cell r="G1547">
            <v>2030.17</v>
          </cell>
        </row>
        <row r="1548">
          <cell r="A1548" t="str">
            <v>26.01.190</v>
          </cell>
          <cell r="B1548">
            <v>0</v>
          </cell>
          <cell r="C1548" t="str">
            <v>Vidro liso laminado jateado de 6 mm</v>
          </cell>
          <cell r="D1548" t="str">
            <v>m²</v>
          </cell>
          <cell r="E1548">
            <v>400.04</v>
          </cell>
          <cell r="F1548">
            <v>21.37</v>
          </cell>
          <cell r="G1548">
            <v>421.41</v>
          </cell>
        </row>
        <row r="1549">
          <cell r="A1549" t="str">
            <v>26.01.230</v>
          </cell>
          <cell r="B1549">
            <v>0</v>
          </cell>
          <cell r="C1549" t="str">
            <v>Vidro fantasia de 3/4 mm</v>
          </cell>
          <cell r="D1549" t="str">
            <v>m²</v>
          </cell>
          <cell r="E1549">
            <v>60.66</v>
          </cell>
          <cell r="F1549">
            <v>21.37</v>
          </cell>
          <cell r="G1549">
            <v>82.03</v>
          </cell>
        </row>
        <row r="1550">
          <cell r="A1550" t="str">
            <v>26.01.240</v>
          </cell>
          <cell r="B1550">
            <v>0</v>
          </cell>
          <cell r="C1550" t="str">
            <v>Vidro fantasia colorido de 3/4 mm</v>
          </cell>
          <cell r="D1550" t="str">
            <v>m²</v>
          </cell>
          <cell r="E1550">
            <v>181.28</v>
          </cell>
          <cell r="F1550">
            <v>21.37</v>
          </cell>
          <cell r="G1550">
            <v>202.65</v>
          </cell>
        </row>
        <row r="1551">
          <cell r="A1551" t="str">
            <v>26.01.260</v>
          </cell>
          <cell r="B1551">
            <v>0</v>
          </cell>
          <cell r="C1551" t="str">
            <v>Vidro aramado de 6/7 mm</v>
          </cell>
          <cell r="D1551" t="str">
            <v>m²</v>
          </cell>
          <cell r="E1551">
            <v>192.9</v>
          </cell>
          <cell r="F1551">
            <v>21.37</v>
          </cell>
          <cell r="G1551">
            <v>214.27</v>
          </cell>
        </row>
        <row r="1552">
          <cell r="A1552" t="str">
            <v>26.01.350</v>
          </cell>
          <cell r="B1552">
            <v>0</v>
          </cell>
          <cell r="C1552" t="str">
            <v>Vidro liso laminado de alta segurança</v>
          </cell>
          <cell r="D1552" t="str">
            <v>m²</v>
          </cell>
          <cell r="E1552">
            <v>4755.3</v>
          </cell>
          <cell r="F1552">
            <v>0</v>
          </cell>
          <cell r="G1552">
            <v>4755.3</v>
          </cell>
        </row>
        <row r="1553">
          <cell r="A1553" t="str">
            <v>26.02</v>
          </cell>
          <cell r="B1553" t="str">
            <v>Vidro temperado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26.02.020</v>
          </cell>
          <cell r="B1554">
            <v>0</v>
          </cell>
          <cell r="C1554" t="str">
            <v>Vidro temperado incolor de 6 mm</v>
          </cell>
          <cell r="D1554" t="str">
            <v>m²</v>
          </cell>
          <cell r="E1554">
            <v>147.74</v>
          </cell>
          <cell r="F1554">
            <v>0</v>
          </cell>
          <cell r="G1554">
            <v>147.74</v>
          </cell>
        </row>
        <row r="1555">
          <cell r="A1555" t="str">
            <v>26.02.040</v>
          </cell>
          <cell r="B1555">
            <v>0</v>
          </cell>
          <cell r="C1555" t="str">
            <v>Vidro temperado incolor de 8 mm</v>
          </cell>
          <cell r="D1555" t="str">
            <v>m²</v>
          </cell>
          <cell r="E1555">
            <v>168.74</v>
          </cell>
          <cell r="F1555">
            <v>0</v>
          </cell>
          <cell r="G1555">
            <v>168.74</v>
          </cell>
        </row>
        <row r="1556">
          <cell r="A1556" t="str">
            <v>26.02.060</v>
          </cell>
          <cell r="B1556">
            <v>0</v>
          </cell>
          <cell r="C1556" t="str">
            <v>Vidro temperado incolor de 10 mm</v>
          </cell>
          <cell r="D1556" t="str">
            <v>m²</v>
          </cell>
          <cell r="E1556">
            <v>226.49</v>
          </cell>
          <cell r="F1556">
            <v>0</v>
          </cell>
          <cell r="G1556">
            <v>226.49</v>
          </cell>
        </row>
        <row r="1557">
          <cell r="A1557" t="str">
            <v>26.02.120</v>
          </cell>
          <cell r="B1557">
            <v>0</v>
          </cell>
          <cell r="C1557" t="str">
            <v>Vidro temperado cinza ou bronze de 6 mm</v>
          </cell>
          <cell r="D1557" t="str">
            <v>m²</v>
          </cell>
          <cell r="E1557">
            <v>184.4</v>
          </cell>
          <cell r="F1557">
            <v>0</v>
          </cell>
          <cell r="G1557">
            <v>184.4</v>
          </cell>
        </row>
        <row r="1558">
          <cell r="A1558" t="str">
            <v>26.02.140</v>
          </cell>
          <cell r="B1558">
            <v>0</v>
          </cell>
          <cell r="C1558" t="str">
            <v>Vidro temperado cinza ou bronze de 8 mm</v>
          </cell>
          <cell r="D1558" t="str">
            <v>m²</v>
          </cell>
          <cell r="E1558">
            <v>229.86</v>
          </cell>
          <cell r="F1558">
            <v>0</v>
          </cell>
          <cell r="G1558">
            <v>229.86</v>
          </cell>
        </row>
        <row r="1559">
          <cell r="A1559" t="str">
            <v>26.02.160</v>
          </cell>
          <cell r="B1559">
            <v>0</v>
          </cell>
          <cell r="C1559" t="str">
            <v>Vidro temperado cinza ou bronze de 10 mm</v>
          </cell>
          <cell r="D1559" t="str">
            <v>m²</v>
          </cell>
          <cell r="E1559">
            <v>292.32</v>
          </cell>
          <cell r="F1559">
            <v>0</v>
          </cell>
          <cell r="G1559">
            <v>292.32</v>
          </cell>
        </row>
        <row r="1560">
          <cell r="A1560" t="str">
            <v>26.02.170</v>
          </cell>
          <cell r="B1560">
            <v>0</v>
          </cell>
          <cell r="C1560" t="str">
            <v>Vidro temperado serigrafado incolor de 8 mm</v>
          </cell>
          <cell r="D1560" t="str">
            <v>m²</v>
          </cell>
          <cell r="E1560">
            <v>411.78</v>
          </cell>
          <cell r="F1560">
            <v>0</v>
          </cell>
          <cell r="G1560">
            <v>411.78</v>
          </cell>
        </row>
        <row r="1561">
          <cell r="A1561" t="str">
            <v>26.02.300</v>
          </cell>
          <cell r="B1561">
            <v>0</v>
          </cell>
          <cell r="C1561" t="str">
            <v>Vidro temperado neutro verde de 10 mm</v>
          </cell>
          <cell r="D1561" t="str">
            <v>m²</v>
          </cell>
          <cell r="E1561">
            <v>300.17</v>
          </cell>
          <cell r="F1561">
            <v>42.74</v>
          </cell>
          <cell r="G1561">
            <v>342.91</v>
          </cell>
        </row>
        <row r="1562">
          <cell r="A1562" t="str">
            <v>26.03</v>
          </cell>
          <cell r="B1562" t="str">
            <v>Vidro especial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26.03.070</v>
          </cell>
          <cell r="B1563">
            <v>0</v>
          </cell>
          <cell r="C1563" t="str">
            <v>Vidro laminado temperado incolor de 8mm</v>
          </cell>
          <cell r="D1563" t="str">
            <v>m²</v>
          </cell>
          <cell r="E1563">
            <v>486.16</v>
          </cell>
          <cell r="F1563">
            <v>0</v>
          </cell>
          <cell r="G1563">
            <v>486.16</v>
          </cell>
        </row>
        <row r="1564">
          <cell r="A1564" t="str">
            <v>26.03.074</v>
          </cell>
          <cell r="B1564">
            <v>0</v>
          </cell>
          <cell r="C1564" t="str">
            <v>Vidro laminado temperado incolor de 16 mm</v>
          </cell>
          <cell r="D1564" t="str">
            <v>m²</v>
          </cell>
          <cell r="E1564">
            <v>1514.71</v>
          </cell>
          <cell r="F1564">
            <v>0</v>
          </cell>
          <cell r="G1564">
            <v>1514.71</v>
          </cell>
        </row>
        <row r="1565">
          <cell r="A1565" t="str">
            <v>26.03.090</v>
          </cell>
          <cell r="B1565">
            <v>0</v>
          </cell>
          <cell r="C1565" t="str">
            <v>Vidro laminado temperado jateado de 8mm</v>
          </cell>
          <cell r="D1565" t="str">
            <v>m²</v>
          </cell>
          <cell r="E1565">
            <v>588.6</v>
          </cell>
          <cell r="F1565">
            <v>0</v>
          </cell>
          <cell r="G1565">
            <v>588.6</v>
          </cell>
        </row>
        <row r="1566">
          <cell r="A1566" t="str">
            <v>26.03.300</v>
          </cell>
          <cell r="B1566">
            <v>0</v>
          </cell>
          <cell r="C1566" t="str">
            <v>Vidro laminado temperado neutro verde de 12 mm</v>
          </cell>
          <cell r="D1566" t="str">
            <v>m²</v>
          </cell>
          <cell r="E1566">
            <v>743.56</v>
          </cell>
          <cell r="F1566">
            <v>42.74</v>
          </cell>
          <cell r="G1566">
            <v>786.3</v>
          </cell>
        </row>
        <row r="1567">
          <cell r="A1567" t="str">
            <v>26.04</v>
          </cell>
          <cell r="B1567" t="str">
            <v>Espelhos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26.04.010</v>
          </cell>
          <cell r="B1568">
            <v>0</v>
          </cell>
          <cell r="C1568" t="str">
            <v>Espelho em vidro cristal liso, espessura de 4 mm, colocado sobre a parede</v>
          </cell>
          <cell r="D1568" t="str">
            <v>m²</v>
          </cell>
          <cell r="E1568">
            <v>265</v>
          </cell>
          <cell r="F1568">
            <v>0</v>
          </cell>
          <cell r="G1568">
            <v>265</v>
          </cell>
        </row>
        <row r="1569">
          <cell r="A1569" t="str">
            <v>26.04.030</v>
          </cell>
          <cell r="B1569">
            <v>0</v>
          </cell>
          <cell r="C1569" t="str">
            <v>Espelho comum de 3 mm com moldura em alumínio</v>
          </cell>
          <cell r="D1569" t="str">
            <v>m²</v>
          </cell>
          <cell r="E1569">
            <v>341.7</v>
          </cell>
          <cell r="F1569">
            <v>16.32</v>
          </cell>
          <cell r="G1569">
            <v>358.02</v>
          </cell>
        </row>
        <row r="1570">
          <cell r="A1570" t="str">
            <v>26.20</v>
          </cell>
          <cell r="B1570" t="str">
            <v>Reparos, conservações e complementos - GRUPO 26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26.20.010</v>
          </cell>
          <cell r="B1571">
            <v>0</v>
          </cell>
          <cell r="C1571" t="str">
            <v>Massa para vidro</v>
          </cell>
          <cell r="D1571" t="str">
            <v>m</v>
          </cell>
          <cell r="E1571">
            <v>0.81</v>
          </cell>
          <cell r="F1571">
            <v>3.21</v>
          </cell>
          <cell r="G1571">
            <v>4.0199999999999996</v>
          </cell>
        </row>
        <row r="1572">
          <cell r="A1572" t="str">
            <v>26.20.020</v>
          </cell>
          <cell r="B1572">
            <v>0</v>
          </cell>
          <cell r="C1572" t="str">
            <v>Recolocação de vidro inclusive emassamento ou recolocação de baguetes</v>
          </cell>
          <cell r="D1572" t="str">
            <v>m²</v>
          </cell>
          <cell r="E1572">
            <v>4.04</v>
          </cell>
          <cell r="F1572">
            <v>42.74</v>
          </cell>
          <cell r="G1572">
            <v>46.78</v>
          </cell>
        </row>
        <row r="1573">
          <cell r="A1573" t="str">
            <v>27</v>
          </cell>
          <cell r="B1573" t="str">
            <v>ESQUADRIA E ELEMENTO EM MATERIAL ESPECIAL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27.02</v>
          </cell>
          <cell r="B1574" t="str">
            <v>Policarbonato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27.02.010</v>
          </cell>
          <cell r="B1575">
            <v>0</v>
          </cell>
          <cell r="C1575" t="str">
            <v>Chapa de policarbonato compacta cristal 6 mm</v>
          </cell>
          <cell r="D1575" t="str">
            <v>m²</v>
          </cell>
          <cell r="E1575">
            <v>624.64</v>
          </cell>
          <cell r="F1575">
            <v>0</v>
          </cell>
          <cell r="G1575">
            <v>624.64</v>
          </cell>
        </row>
        <row r="1576">
          <cell r="A1576" t="str">
            <v>27.02.040</v>
          </cell>
          <cell r="B1576">
            <v>0</v>
          </cell>
          <cell r="C1576" t="str">
            <v>Chapa de policarbonato compacta cristal 10 mm</v>
          </cell>
          <cell r="D1576" t="str">
            <v>m²</v>
          </cell>
          <cell r="E1576">
            <v>873.36</v>
          </cell>
          <cell r="F1576">
            <v>0</v>
          </cell>
          <cell r="G1576">
            <v>873.36</v>
          </cell>
        </row>
        <row r="1577">
          <cell r="A1577" t="str">
            <v>27.02.050</v>
          </cell>
          <cell r="B1577">
            <v>0</v>
          </cell>
          <cell r="C1577" t="str">
            <v>Chapa de policarbonato alveolar de 6 mm</v>
          </cell>
          <cell r="D1577" t="str">
            <v>m²</v>
          </cell>
          <cell r="E1577">
            <v>59.76</v>
          </cell>
          <cell r="F1577">
            <v>74.680000000000007</v>
          </cell>
          <cell r="G1577">
            <v>134.44</v>
          </cell>
        </row>
        <row r="1578">
          <cell r="A1578" t="str">
            <v>27.03</v>
          </cell>
          <cell r="B1578" t="str">
            <v>Chapa de fibra de vidro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27.03.030</v>
          </cell>
          <cell r="B1579">
            <v>0</v>
          </cell>
          <cell r="C1579" t="str">
            <v>Placa de poliéster reforçada com fibra de vidro de 3 mm</v>
          </cell>
          <cell r="D1579" t="str">
            <v>m²</v>
          </cell>
          <cell r="E1579">
            <v>104.94</v>
          </cell>
          <cell r="F1579">
            <v>42.74</v>
          </cell>
          <cell r="G1579">
            <v>147.68</v>
          </cell>
        </row>
        <row r="1580">
          <cell r="A1580" t="str">
            <v>27.04</v>
          </cell>
          <cell r="B1580" t="str">
            <v>PVC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27.04.030</v>
          </cell>
          <cell r="B1581">
            <v>0</v>
          </cell>
          <cell r="C1581" t="str">
            <v>Caixilho de correr em PVC</v>
          </cell>
          <cell r="D1581" t="str">
            <v>m²</v>
          </cell>
          <cell r="E1581">
            <v>440.96</v>
          </cell>
          <cell r="F1581">
            <v>73.89</v>
          </cell>
          <cell r="G1581">
            <v>514.85</v>
          </cell>
        </row>
        <row r="1582">
          <cell r="A1582" t="str">
            <v>27.04.040</v>
          </cell>
          <cell r="B1582">
            <v>0</v>
          </cell>
          <cell r="C1582" t="str">
            <v>Corrimão, bate-maca ou protetor de parede em PVC, com amortecimento à impacto, altura de 131 mm</v>
          </cell>
          <cell r="D1582" t="str">
            <v>m</v>
          </cell>
          <cell r="E1582">
            <v>220.09</v>
          </cell>
          <cell r="F1582">
            <v>60.23</v>
          </cell>
          <cell r="G1582">
            <v>280.32</v>
          </cell>
        </row>
        <row r="1583">
          <cell r="A1583" t="str">
            <v>27.04.050</v>
          </cell>
          <cell r="B1583">
            <v>0</v>
          </cell>
          <cell r="C1583" t="str">
            <v>Protetor de parede ou bate-maca em PVC flexível, com amortecimento à impacto, altura de 150 mm</v>
          </cell>
          <cell r="D1583" t="str">
            <v>m</v>
          </cell>
          <cell r="E1583">
            <v>28.38</v>
          </cell>
          <cell r="F1583">
            <v>19.579999999999998</v>
          </cell>
          <cell r="G1583">
            <v>47.96</v>
          </cell>
        </row>
        <row r="1584">
          <cell r="A1584" t="str">
            <v>27.04.051</v>
          </cell>
          <cell r="B1584">
            <v>0</v>
          </cell>
          <cell r="C1584" t="str">
            <v>Faixa em vinil para proteção de paredes, com amortecimento à alto impacto, altura de 400 mm</v>
          </cell>
          <cell r="D1584" t="str">
            <v>m</v>
          </cell>
          <cell r="E1584">
            <v>63.07</v>
          </cell>
          <cell r="F1584">
            <v>8.94</v>
          </cell>
          <cell r="G1584">
            <v>72.010000000000005</v>
          </cell>
        </row>
        <row r="1585">
          <cell r="A1585" t="str">
            <v>27.04.060</v>
          </cell>
          <cell r="B1585">
            <v>0</v>
          </cell>
          <cell r="C1585" t="str">
            <v>Bate-maca ou protetor de parede curvo em PVC, com amortecimento à impacto, altura de 200 mm</v>
          </cell>
          <cell r="D1585" t="str">
            <v>m</v>
          </cell>
          <cell r="E1585">
            <v>102.77</v>
          </cell>
          <cell r="F1585">
            <v>53.39</v>
          </cell>
          <cell r="G1585">
            <v>156.16</v>
          </cell>
        </row>
        <row r="1586">
          <cell r="A1586" t="str">
            <v>27.04.070</v>
          </cell>
          <cell r="B1586">
            <v>0</v>
          </cell>
          <cell r="C1586" t="str">
            <v>Bate-maca ou protetor de parede em PVC, com amortecimento à impacto, altura de 200 mm</v>
          </cell>
          <cell r="D1586" t="str">
            <v>m</v>
          </cell>
          <cell r="E1586">
            <v>66.19</v>
          </cell>
          <cell r="F1586">
            <v>27.28</v>
          </cell>
          <cell r="G1586">
            <v>93.47</v>
          </cell>
        </row>
        <row r="1587">
          <cell r="A1587" t="str">
            <v>28</v>
          </cell>
          <cell r="B1587" t="str">
            <v>FERRAGEM COMPLEMENTAR PARA ESQUADRIAS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28.01</v>
          </cell>
          <cell r="B1588" t="str">
            <v>Ferragem para porta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28.01.020</v>
          </cell>
          <cell r="B1589">
            <v>0</v>
          </cell>
          <cell r="C1589" t="str">
            <v>Ferragem completa com maçaneta tipo alavanca para porta externa com 1 folha</v>
          </cell>
          <cell r="D1589" t="str">
            <v>cj</v>
          </cell>
          <cell r="E1589">
            <v>158.1</v>
          </cell>
          <cell r="F1589">
            <v>47.58</v>
          </cell>
          <cell r="G1589">
            <v>205.68</v>
          </cell>
        </row>
        <row r="1590">
          <cell r="A1590" t="str">
            <v>28.01.030</v>
          </cell>
          <cell r="B1590">
            <v>0</v>
          </cell>
          <cell r="C1590" t="str">
            <v>Ferragem completa com maçaneta tipo alavanca para porta externa com 2 folhas</v>
          </cell>
          <cell r="D1590" t="str">
            <v>cj</v>
          </cell>
          <cell r="E1590">
            <v>356.65</v>
          </cell>
          <cell r="F1590">
            <v>63.44</v>
          </cell>
          <cell r="G1590">
            <v>420.09</v>
          </cell>
        </row>
        <row r="1591">
          <cell r="A1591" t="str">
            <v>28.01.040</v>
          </cell>
          <cell r="B1591">
            <v>0</v>
          </cell>
          <cell r="C1591" t="str">
            <v>Ferragem completa com maçaneta tipo alavanca para porta interna com 1 folha</v>
          </cell>
          <cell r="D1591" t="str">
            <v>cj</v>
          </cell>
          <cell r="E1591">
            <v>116.82</v>
          </cell>
          <cell r="F1591">
            <v>47.58</v>
          </cell>
          <cell r="G1591">
            <v>164.4</v>
          </cell>
        </row>
        <row r="1592">
          <cell r="A1592" t="str">
            <v>28.01.050</v>
          </cell>
          <cell r="B1592">
            <v>0</v>
          </cell>
          <cell r="C1592" t="str">
            <v>Ferragem completa com maçaneta tipo alavanca para porta interna com 2 folhas</v>
          </cell>
          <cell r="D1592" t="str">
            <v>cj</v>
          </cell>
          <cell r="E1592">
            <v>294.79000000000002</v>
          </cell>
          <cell r="F1592">
            <v>63.44</v>
          </cell>
          <cell r="G1592">
            <v>358.23</v>
          </cell>
        </row>
        <row r="1593">
          <cell r="A1593" t="str">
            <v>28.01.070</v>
          </cell>
          <cell r="B1593">
            <v>0</v>
          </cell>
          <cell r="C1593" t="str">
            <v>Ferragem completa para porta de box de WC tipo livre/ocupado</v>
          </cell>
          <cell r="D1593" t="str">
            <v>cj</v>
          </cell>
          <cell r="E1593">
            <v>95.26</v>
          </cell>
          <cell r="F1593">
            <v>47.58</v>
          </cell>
          <cell r="G1593">
            <v>142.84</v>
          </cell>
        </row>
        <row r="1594">
          <cell r="A1594" t="str">
            <v>28.01.080</v>
          </cell>
          <cell r="B1594">
            <v>0</v>
          </cell>
          <cell r="C1594" t="str">
            <v>Ferragem adicional para porta vão simples em divisória</v>
          </cell>
          <cell r="D1594" t="str">
            <v>cj</v>
          </cell>
          <cell r="E1594">
            <v>158.86000000000001</v>
          </cell>
          <cell r="F1594">
            <v>0</v>
          </cell>
          <cell r="G1594">
            <v>158.86000000000001</v>
          </cell>
        </row>
        <row r="1595">
          <cell r="A1595" t="str">
            <v>28.01.090</v>
          </cell>
          <cell r="B1595">
            <v>0</v>
          </cell>
          <cell r="C1595" t="str">
            <v>Ferragem adicional para porta vão duplo em divisória</v>
          </cell>
          <cell r="D1595" t="str">
            <v>cj</v>
          </cell>
          <cell r="E1595">
            <v>250.3</v>
          </cell>
          <cell r="F1595">
            <v>0</v>
          </cell>
          <cell r="G1595">
            <v>250.3</v>
          </cell>
        </row>
        <row r="1596">
          <cell r="A1596" t="str">
            <v>28.01.146</v>
          </cell>
          <cell r="B1596">
            <v>0</v>
          </cell>
          <cell r="C1596" t="str">
            <v>Fechadura eletromagnética para capacidade de atraque de 150 kgf</v>
          </cell>
          <cell r="D1596" t="str">
            <v>un</v>
          </cell>
          <cell r="E1596">
            <v>216.21</v>
          </cell>
          <cell r="F1596">
            <v>51.89</v>
          </cell>
          <cell r="G1596">
            <v>268.10000000000002</v>
          </cell>
        </row>
        <row r="1597">
          <cell r="A1597" t="str">
            <v>28.01.150</v>
          </cell>
          <cell r="B1597">
            <v>0</v>
          </cell>
          <cell r="C1597" t="str">
            <v>Fechadura elétrica de sobrepor para porta ou portão com peso até 400 kg</v>
          </cell>
          <cell r="D1597" t="str">
            <v>cj</v>
          </cell>
          <cell r="E1597">
            <v>295.62</v>
          </cell>
          <cell r="F1597">
            <v>51.89</v>
          </cell>
          <cell r="G1597">
            <v>347.51</v>
          </cell>
        </row>
        <row r="1598">
          <cell r="A1598" t="str">
            <v>28.01.160</v>
          </cell>
          <cell r="B1598">
            <v>0</v>
          </cell>
          <cell r="C1598" t="str">
            <v>Mola aérea para porta, com esforço acima de 50 kg até 60 kg</v>
          </cell>
          <cell r="D1598" t="str">
            <v>un</v>
          </cell>
          <cell r="E1598">
            <v>157.28</v>
          </cell>
          <cell r="F1598">
            <v>15.16</v>
          </cell>
          <cell r="G1598">
            <v>172.44</v>
          </cell>
        </row>
        <row r="1599">
          <cell r="A1599" t="str">
            <v>28.01.171</v>
          </cell>
          <cell r="B1599">
            <v>0</v>
          </cell>
          <cell r="C1599" t="str">
            <v>Mola aérea para porta, com esforço acima de 60 kg até 80 kg</v>
          </cell>
          <cell r="D1599" t="str">
            <v>un</v>
          </cell>
          <cell r="E1599">
            <v>188.09</v>
          </cell>
          <cell r="F1599">
            <v>15.16</v>
          </cell>
          <cell r="G1599">
            <v>203.25</v>
          </cell>
        </row>
        <row r="1600">
          <cell r="A1600" t="str">
            <v>28.01.180</v>
          </cell>
          <cell r="B1600">
            <v>0</v>
          </cell>
          <cell r="C1600" t="str">
            <v>Mola aérea hidráulica, para porta com largura até 1,60 m</v>
          </cell>
          <cell r="D1600" t="str">
            <v>un</v>
          </cell>
          <cell r="E1600">
            <v>2195.33</v>
          </cell>
          <cell r="F1600">
            <v>37.909999999999997</v>
          </cell>
          <cell r="G1600">
            <v>2233.2399999999998</v>
          </cell>
        </row>
        <row r="1601">
          <cell r="A1601" t="str">
            <v>28.01.210</v>
          </cell>
          <cell r="B1601">
            <v>0</v>
          </cell>
          <cell r="C1601" t="str">
            <v>Fechadura tipo alavanca com chave para porta corta-fogo</v>
          </cell>
          <cell r="D1601" t="str">
            <v>un</v>
          </cell>
          <cell r="E1601">
            <v>555</v>
          </cell>
          <cell r="F1601">
            <v>28.44</v>
          </cell>
          <cell r="G1601">
            <v>583.44000000000005</v>
          </cell>
        </row>
        <row r="1602">
          <cell r="A1602" t="str">
            <v>28.01.250</v>
          </cell>
          <cell r="B1602">
            <v>0</v>
          </cell>
          <cell r="C1602" t="str">
            <v>Visor tipo olho mágico</v>
          </cell>
          <cell r="D1602" t="str">
            <v>un</v>
          </cell>
          <cell r="E1602">
            <v>16.22</v>
          </cell>
          <cell r="F1602">
            <v>9.52</v>
          </cell>
          <cell r="G1602">
            <v>25.74</v>
          </cell>
        </row>
        <row r="1603">
          <cell r="A1603" t="str">
            <v>28.01.270</v>
          </cell>
          <cell r="B1603">
            <v>0</v>
          </cell>
          <cell r="C1603" t="str">
            <v>Fechadura de segurança para cela tipo gorges, com clic e abertura de um lado</v>
          </cell>
          <cell r="D1603" t="str">
            <v>cj</v>
          </cell>
          <cell r="E1603">
            <v>471.02</v>
          </cell>
          <cell r="F1603">
            <v>4.72</v>
          </cell>
          <cell r="G1603">
            <v>475.74</v>
          </cell>
        </row>
        <row r="1604">
          <cell r="A1604" t="str">
            <v>28.01.280</v>
          </cell>
          <cell r="B1604">
            <v>0</v>
          </cell>
          <cell r="C1604" t="str">
            <v>Fechadura de segurança para cela tipo gorges, com clic e abertura de um lado, embutida em caixa</v>
          </cell>
          <cell r="D1604" t="str">
            <v>cj</v>
          </cell>
          <cell r="E1604">
            <v>761.04</v>
          </cell>
          <cell r="F1604">
            <v>4.72</v>
          </cell>
          <cell r="G1604">
            <v>765.76</v>
          </cell>
        </row>
        <row r="1605">
          <cell r="A1605" t="str">
            <v>28.01.290</v>
          </cell>
          <cell r="B1605">
            <v>0</v>
          </cell>
          <cell r="C1605" t="str">
            <v>Fechadura de segurança para corredor tipo gorges, com abertura de dois lados</v>
          </cell>
          <cell r="D1605" t="str">
            <v>cj</v>
          </cell>
          <cell r="E1605">
            <v>587.95000000000005</v>
          </cell>
          <cell r="F1605">
            <v>4.72</v>
          </cell>
          <cell r="G1605">
            <v>592.66999999999996</v>
          </cell>
        </row>
        <row r="1606">
          <cell r="A1606" t="str">
            <v>28.01.330</v>
          </cell>
          <cell r="B1606">
            <v>0</v>
          </cell>
          <cell r="C1606" t="str">
            <v>Mola hidráulica de piso, para porta com largura até 1,10 m e peso até 120 kg</v>
          </cell>
          <cell r="D1606" t="str">
            <v>un</v>
          </cell>
          <cell r="E1606">
            <v>689.53</v>
          </cell>
          <cell r="F1606">
            <v>37.909999999999997</v>
          </cell>
          <cell r="G1606">
            <v>727.44</v>
          </cell>
        </row>
        <row r="1607">
          <cell r="A1607" t="str">
            <v>28.01.400</v>
          </cell>
          <cell r="B1607">
            <v>0</v>
          </cell>
          <cell r="C1607" t="str">
            <v>Ferrolho de segurança de 1,20 m, para adaptação em portas de celas, embutido em caixa</v>
          </cell>
          <cell r="D1607" t="str">
            <v>un</v>
          </cell>
          <cell r="E1607">
            <v>535.69000000000005</v>
          </cell>
          <cell r="F1607">
            <v>75.819999999999993</v>
          </cell>
          <cell r="G1607">
            <v>611.51</v>
          </cell>
        </row>
        <row r="1608">
          <cell r="A1608" t="str">
            <v>28.01.550</v>
          </cell>
          <cell r="B1608">
            <v>0</v>
          </cell>
          <cell r="C1608" t="str">
            <v>Fechadura com maçaneta tipo alavanca em aço inoxidável, para porta externa</v>
          </cell>
          <cell r="D1608" t="str">
            <v>un</v>
          </cell>
          <cell r="E1608">
            <v>220.97</v>
          </cell>
          <cell r="F1608">
            <v>47.58</v>
          </cell>
          <cell r="G1608">
            <v>268.55</v>
          </cell>
        </row>
        <row r="1609">
          <cell r="A1609" t="str">
            <v>28.05</v>
          </cell>
          <cell r="B1609" t="str">
            <v>Cadeado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28.05.020</v>
          </cell>
          <cell r="B1610">
            <v>0</v>
          </cell>
          <cell r="C1610" t="str">
            <v>Cadeado de latão com cilindro - trava dupla - 25/27mm</v>
          </cell>
          <cell r="D1610" t="str">
            <v>un</v>
          </cell>
          <cell r="E1610">
            <v>13.06</v>
          </cell>
          <cell r="F1610">
            <v>0</v>
          </cell>
          <cell r="G1610">
            <v>13.06</v>
          </cell>
        </row>
        <row r="1611">
          <cell r="A1611" t="str">
            <v>28.05.040</v>
          </cell>
          <cell r="B1611">
            <v>0</v>
          </cell>
          <cell r="C1611" t="str">
            <v>Cadeado de latão com cilindro - trava dupla - 35/36mm</v>
          </cell>
          <cell r="D1611" t="str">
            <v>un</v>
          </cell>
          <cell r="E1611">
            <v>19.2</v>
          </cell>
          <cell r="F1611">
            <v>0</v>
          </cell>
          <cell r="G1611">
            <v>19.2</v>
          </cell>
        </row>
        <row r="1612">
          <cell r="A1612" t="str">
            <v>28.05.060</v>
          </cell>
          <cell r="B1612">
            <v>0</v>
          </cell>
          <cell r="C1612" t="str">
            <v>Cadeado de latão com cilindro - trava dupla - 50mm</v>
          </cell>
          <cell r="D1612" t="str">
            <v>un</v>
          </cell>
          <cell r="E1612">
            <v>30.95</v>
          </cell>
          <cell r="F1612">
            <v>0</v>
          </cell>
          <cell r="G1612">
            <v>30.95</v>
          </cell>
        </row>
        <row r="1613">
          <cell r="A1613" t="str">
            <v>28.05.070</v>
          </cell>
          <cell r="B1613">
            <v>0</v>
          </cell>
          <cell r="C1613" t="str">
            <v>Cadeado de latão com cilindro, de alta segurança com 16 pinos e tetra-chave - 70mm</v>
          </cell>
          <cell r="D1613" t="str">
            <v>un</v>
          </cell>
          <cell r="E1613">
            <v>110.36</v>
          </cell>
          <cell r="F1613">
            <v>0</v>
          </cell>
          <cell r="G1613">
            <v>110.36</v>
          </cell>
        </row>
        <row r="1614">
          <cell r="A1614" t="str">
            <v>28.05.080</v>
          </cell>
          <cell r="B1614">
            <v>0</v>
          </cell>
          <cell r="C1614" t="str">
            <v>Cadeado de latão com cilindro - trava dupla - 60mm</v>
          </cell>
          <cell r="D1614" t="str">
            <v>un</v>
          </cell>
          <cell r="E1614">
            <v>50.36</v>
          </cell>
          <cell r="F1614">
            <v>0</v>
          </cell>
          <cell r="G1614">
            <v>50.36</v>
          </cell>
        </row>
        <row r="1615">
          <cell r="A1615" t="str">
            <v>28.20</v>
          </cell>
          <cell r="B1615" t="str">
            <v>Reparos, conservações e complementos - GRUPO 28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28.20.020</v>
          </cell>
          <cell r="B1616">
            <v>0</v>
          </cell>
          <cell r="C1616" t="str">
            <v>Recolocação de fechaduras de embutir</v>
          </cell>
          <cell r="D1616" t="str">
            <v>un</v>
          </cell>
          <cell r="E1616">
            <v>0</v>
          </cell>
          <cell r="F1616">
            <v>47.58</v>
          </cell>
          <cell r="G1616">
            <v>47.58</v>
          </cell>
        </row>
        <row r="1617">
          <cell r="A1617" t="str">
            <v>28.20.030</v>
          </cell>
          <cell r="B1617">
            <v>0</v>
          </cell>
          <cell r="C1617" t="str">
            <v>Barra antipânico de sobrepor para porta de 1 folha</v>
          </cell>
          <cell r="D1617" t="str">
            <v>un</v>
          </cell>
          <cell r="E1617">
            <v>555.54</v>
          </cell>
          <cell r="F1617">
            <v>37.909999999999997</v>
          </cell>
          <cell r="G1617">
            <v>593.45000000000005</v>
          </cell>
        </row>
        <row r="1618">
          <cell r="A1618" t="str">
            <v>28.20.040</v>
          </cell>
          <cell r="B1618">
            <v>0</v>
          </cell>
          <cell r="C1618" t="str">
            <v>Recolocação de fechaduras e fechos de sobrepor</v>
          </cell>
          <cell r="D1618" t="str">
            <v>un</v>
          </cell>
          <cell r="E1618">
            <v>0</v>
          </cell>
          <cell r="F1618">
            <v>40.92</v>
          </cell>
          <cell r="G1618">
            <v>40.92</v>
          </cell>
        </row>
        <row r="1619">
          <cell r="A1619" t="str">
            <v>28.20.050</v>
          </cell>
          <cell r="B1619">
            <v>0</v>
          </cell>
          <cell r="C1619" t="str">
            <v>Barra antipânico de sobrepor e maçaneta livre para porta de 1 folha</v>
          </cell>
          <cell r="D1619" t="str">
            <v>cj</v>
          </cell>
          <cell r="E1619">
            <v>856.88</v>
          </cell>
          <cell r="F1619">
            <v>49.28</v>
          </cell>
          <cell r="G1619">
            <v>906.16</v>
          </cell>
        </row>
        <row r="1620">
          <cell r="A1620" t="str">
            <v>28.20.060</v>
          </cell>
          <cell r="B1620">
            <v>0</v>
          </cell>
          <cell r="C1620" t="str">
            <v>Recolocação de dobradiças</v>
          </cell>
          <cell r="D1620" t="str">
            <v>un</v>
          </cell>
          <cell r="E1620">
            <v>0</v>
          </cell>
          <cell r="F1620">
            <v>5.39</v>
          </cell>
          <cell r="G1620">
            <v>5.39</v>
          </cell>
        </row>
        <row r="1621">
          <cell r="A1621" t="str">
            <v>28.20.070</v>
          </cell>
          <cell r="B1621">
            <v>0</v>
          </cell>
          <cell r="C1621" t="str">
            <v>Ferragem para portão de tapume</v>
          </cell>
          <cell r="D1621" t="str">
            <v>cj</v>
          </cell>
          <cell r="E1621">
            <v>219.62</v>
          </cell>
          <cell r="F1621">
            <v>95.16</v>
          </cell>
          <cell r="G1621">
            <v>314.77999999999997</v>
          </cell>
        </row>
        <row r="1622">
          <cell r="A1622" t="str">
            <v>28.20.090</v>
          </cell>
          <cell r="B1622">
            <v>0</v>
          </cell>
          <cell r="C1622" t="str">
            <v>Dobradiça tipo gonzo, diâmetro de 1 1/2´ com abas de 2´ x 3/8´</v>
          </cell>
          <cell r="D1622" t="str">
            <v>un</v>
          </cell>
          <cell r="E1622">
            <v>53.49</v>
          </cell>
          <cell r="F1622">
            <v>18.28</v>
          </cell>
          <cell r="G1622">
            <v>71.77</v>
          </cell>
        </row>
        <row r="1623">
          <cell r="A1623" t="str">
            <v>28.20.170</v>
          </cell>
          <cell r="B1623">
            <v>0</v>
          </cell>
          <cell r="C1623" t="str">
            <v>Brete para instalação superior em porta chapa/grade de segurança</v>
          </cell>
          <cell r="D1623" t="str">
            <v>cj</v>
          </cell>
          <cell r="E1623">
            <v>2007.85</v>
          </cell>
          <cell r="F1623">
            <v>113.73</v>
          </cell>
          <cell r="G1623">
            <v>2121.58</v>
          </cell>
        </row>
        <row r="1624">
          <cell r="A1624" t="str">
            <v>28.20.210</v>
          </cell>
          <cell r="B1624">
            <v>0</v>
          </cell>
          <cell r="C1624" t="str">
            <v>Ferrolho de segurança para adaptação em portas de celas</v>
          </cell>
          <cell r="D1624" t="str">
            <v>un</v>
          </cell>
          <cell r="E1624">
            <v>185.6</v>
          </cell>
          <cell r="F1624">
            <v>37.909999999999997</v>
          </cell>
          <cell r="G1624">
            <v>223.51</v>
          </cell>
        </row>
        <row r="1625">
          <cell r="A1625" t="str">
            <v>28.20.211</v>
          </cell>
          <cell r="B1625">
            <v>0</v>
          </cell>
          <cell r="C1625" t="str">
            <v>Maçaneta tipo alavanca, acionamento com chave, para porta corta-fogo</v>
          </cell>
          <cell r="D1625" t="str">
            <v>un</v>
          </cell>
          <cell r="E1625">
            <v>198.43</v>
          </cell>
          <cell r="F1625">
            <v>28.44</v>
          </cell>
          <cell r="G1625">
            <v>226.87</v>
          </cell>
        </row>
        <row r="1626">
          <cell r="A1626" t="str">
            <v>28.20.220</v>
          </cell>
          <cell r="B1626">
            <v>0</v>
          </cell>
          <cell r="C1626" t="str">
            <v>Dobradiça inferior para porta de vidro temperado</v>
          </cell>
          <cell r="D1626" t="str">
            <v>un</v>
          </cell>
          <cell r="E1626">
            <v>91.3</v>
          </cell>
          <cell r="F1626">
            <v>6.44</v>
          </cell>
          <cell r="G1626">
            <v>97.74</v>
          </cell>
        </row>
        <row r="1627">
          <cell r="A1627" t="str">
            <v>28.20.230</v>
          </cell>
          <cell r="B1627">
            <v>0</v>
          </cell>
          <cell r="C1627" t="str">
            <v>Dobradiça superior para porta de vidro temperado</v>
          </cell>
          <cell r="D1627" t="str">
            <v>un</v>
          </cell>
          <cell r="E1627">
            <v>97.62</v>
          </cell>
          <cell r="F1627">
            <v>6.44</v>
          </cell>
          <cell r="G1627">
            <v>104.06</v>
          </cell>
        </row>
        <row r="1628">
          <cell r="A1628" t="str">
            <v>28.20.330</v>
          </cell>
          <cell r="B1628">
            <v>0</v>
          </cell>
          <cell r="C1628" t="str">
            <v>Suporte simples de canto para vidro temperado</v>
          </cell>
          <cell r="D1628" t="str">
            <v>un</v>
          </cell>
          <cell r="E1628">
            <v>27.94</v>
          </cell>
          <cell r="F1628">
            <v>6.44</v>
          </cell>
          <cell r="G1628">
            <v>34.380000000000003</v>
          </cell>
        </row>
        <row r="1629">
          <cell r="A1629" t="str">
            <v>28.20.360</v>
          </cell>
          <cell r="B1629">
            <v>0</v>
          </cell>
          <cell r="C1629" t="str">
            <v>Suporte duplo para vidro temperado fixado em alvenaria</v>
          </cell>
          <cell r="D1629" t="str">
            <v>un</v>
          </cell>
          <cell r="E1629">
            <v>128.94999999999999</v>
          </cell>
          <cell r="F1629">
            <v>6.44</v>
          </cell>
          <cell r="G1629">
            <v>135.38999999999999</v>
          </cell>
        </row>
        <row r="1630">
          <cell r="A1630" t="str">
            <v>28.20.370</v>
          </cell>
          <cell r="B1630">
            <v>0</v>
          </cell>
          <cell r="C1630" t="str">
            <v>Suporte quádruplo para vidro temperado</v>
          </cell>
          <cell r="D1630" t="str">
            <v>un</v>
          </cell>
          <cell r="E1630">
            <v>169</v>
          </cell>
          <cell r="F1630">
            <v>6.44</v>
          </cell>
          <cell r="G1630">
            <v>175.44</v>
          </cell>
        </row>
        <row r="1631">
          <cell r="A1631" t="str">
            <v>28.20.411</v>
          </cell>
          <cell r="B1631">
            <v>0</v>
          </cell>
          <cell r="C1631" t="str">
            <v>Dobradiça em aço cromado de 3 1/2", para porta de até 21 kg</v>
          </cell>
          <cell r="D1631" t="str">
            <v>cj</v>
          </cell>
          <cell r="E1631">
            <v>16.559999999999999</v>
          </cell>
          <cell r="F1631">
            <v>5.39</v>
          </cell>
          <cell r="G1631">
            <v>21.95</v>
          </cell>
        </row>
        <row r="1632">
          <cell r="A1632" t="str">
            <v>28.20.412</v>
          </cell>
          <cell r="B1632">
            <v>0</v>
          </cell>
          <cell r="C1632" t="str">
            <v>Dobradiça em aço inoxidável de 3" x 2 1/2", para porta de até 25 kg</v>
          </cell>
          <cell r="D1632" t="str">
            <v>un</v>
          </cell>
          <cell r="E1632">
            <v>22.26</v>
          </cell>
          <cell r="F1632">
            <v>5.39</v>
          </cell>
          <cell r="G1632">
            <v>27.65</v>
          </cell>
        </row>
        <row r="1633">
          <cell r="A1633" t="str">
            <v>28.20.413</v>
          </cell>
          <cell r="B1633">
            <v>0</v>
          </cell>
          <cell r="C1633" t="str">
            <v>Dobradiça em latão cromado reforçada de 3 1/2" x 3", para porta de até 35 kg</v>
          </cell>
          <cell r="D1633" t="str">
            <v>un</v>
          </cell>
          <cell r="E1633">
            <v>27.43</v>
          </cell>
          <cell r="F1633">
            <v>5.39</v>
          </cell>
          <cell r="G1633">
            <v>32.82</v>
          </cell>
        </row>
        <row r="1634">
          <cell r="A1634" t="str">
            <v>28.20.430</v>
          </cell>
          <cell r="B1634">
            <v>0</v>
          </cell>
          <cell r="C1634" t="str">
            <v>Dobradiça em latão cromado, com mola tipo vai e vem, de 3"</v>
          </cell>
          <cell r="D1634" t="str">
            <v>cj</v>
          </cell>
          <cell r="E1634">
            <v>105.57</v>
          </cell>
          <cell r="F1634">
            <v>11.43</v>
          </cell>
          <cell r="G1634">
            <v>117</v>
          </cell>
        </row>
        <row r="1635">
          <cell r="A1635" t="str">
            <v>28.20.510</v>
          </cell>
          <cell r="B1635">
            <v>0</v>
          </cell>
          <cell r="C1635" t="str">
            <v>Pivô superior lateral para porta em vidro temperado</v>
          </cell>
          <cell r="D1635" t="str">
            <v>un</v>
          </cell>
          <cell r="E1635">
            <v>38.5</v>
          </cell>
          <cell r="F1635">
            <v>6.44</v>
          </cell>
          <cell r="G1635">
            <v>44.94</v>
          </cell>
        </row>
        <row r="1636">
          <cell r="A1636" t="str">
            <v>28.20.550</v>
          </cell>
          <cell r="B1636">
            <v>0</v>
          </cell>
          <cell r="C1636" t="str">
            <v>Mancal inferior com rolamento para porta em vidro temperado</v>
          </cell>
          <cell r="D1636" t="str">
            <v>un</v>
          </cell>
          <cell r="E1636">
            <v>69.88</v>
          </cell>
          <cell r="F1636">
            <v>6.44</v>
          </cell>
          <cell r="G1636">
            <v>76.319999999999993</v>
          </cell>
        </row>
        <row r="1637">
          <cell r="A1637" t="str">
            <v>28.20.590</v>
          </cell>
          <cell r="B1637">
            <v>0</v>
          </cell>
          <cell r="C1637" t="str">
            <v>Contra fechadura de centro para porta em vidro temperado</v>
          </cell>
          <cell r="D1637" t="str">
            <v>un</v>
          </cell>
          <cell r="E1637">
            <v>82.82</v>
          </cell>
          <cell r="F1637">
            <v>4.72</v>
          </cell>
          <cell r="G1637">
            <v>87.54</v>
          </cell>
        </row>
        <row r="1638">
          <cell r="A1638" t="str">
            <v>28.20.600</v>
          </cell>
          <cell r="B1638">
            <v>0</v>
          </cell>
          <cell r="C1638" t="str">
            <v>Fechadura de centro com cilindro para porta em vidro temperado</v>
          </cell>
          <cell r="D1638" t="str">
            <v>un</v>
          </cell>
          <cell r="E1638">
            <v>116.54</v>
          </cell>
          <cell r="F1638">
            <v>6.44</v>
          </cell>
          <cell r="G1638">
            <v>122.98</v>
          </cell>
        </row>
        <row r="1639">
          <cell r="A1639" t="str">
            <v>28.20.650</v>
          </cell>
          <cell r="B1639">
            <v>0</v>
          </cell>
          <cell r="C1639" t="str">
            <v>Puxador duplo em aço inoxidável, para porta de madeira, alumínio ou vidro, de 350 mm</v>
          </cell>
          <cell r="D1639" t="str">
            <v>un</v>
          </cell>
          <cell r="E1639">
            <v>668.02</v>
          </cell>
          <cell r="F1639">
            <v>56.87</v>
          </cell>
          <cell r="G1639">
            <v>724.89</v>
          </cell>
        </row>
        <row r="1640">
          <cell r="A1640" t="str">
            <v>28.20.710</v>
          </cell>
          <cell r="B1640">
            <v>0</v>
          </cell>
          <cell r="C1640" t="str">
            <v>Suporte duplo ou central sem núcleo para vidro temperado</v>
          </cell>
          <cell r="D1640" t="str">
            <v>un</v>
          </cell>
          <cell r="E1640">
            <v>34</v>
          </cell>
          <cell r="F1640">
            <v>6.44</v>
          </cell>
          <cell r="G1640">
            <v>40.44</v>
          </cell>
        </row>
        <row r="1641">
          <cell r="A1641" t="str">
            <v>28.20.720</v>
          </cell>
          <cell r="B1641">
            <v>0</v>
          </cell>
          <cell r="C1641" t="str">
            <v>Suporte triplo com limitador para vidro temperado</v>
          </cell>
          <cell r="D1641" t="str">
            <v>un</v>
          </cell>
          <cell r="E1641">
            <v>68.25</v>
          </cell>
          <cell r="F1641">
            <v>6.44</v>
          </cell>
          <cell r="G1641">
            <v>74.69</v>
          </cell>
        </row>
        <row r="1642">
          <cell r="A1642" t="str">
            <v>28.20.750</v>
          </cell>
          <cell r="B1642">
            <v>0</v>
          </cell>
          <cell r="C1642" t="str">
            <v>Capa de proteção para fechadura / ferrolho</v>
          </cell>
          <cell r="D1642" t="str">
            <v>un</v>
          </cell>
          <cell r="E1642">
            <v>10.220000000000001</v>
          </cell>
          <cell r="F1642">
            <v>36.549999999999997</v>
          </cell>
          <cell r="G1642">
            <v>46.77</v>
          </cell>
        </row>
        <row r="1643">
          <cell r="A1643" t="str">
            <v>28.20.760</v>
          </cell>
          <cell r="B1643">
            <v>0</v>
          </cell>
          <cell r="C1643" t="str">
            <v>Espelho para trinco de piso para porta em vidro temperado</v>
          </cell>
          <cell r="D1643" t="str">
            <v>un</v>
          </cell>
          <cell r="E1643">
            <v>24.5</v>
          </cell>
          <cell r="F1643">
            <v>6.44</v>
          </cell>
          <cell r="G1643">
            <v>30.94</v>
          </cell>
        </row>
        <row r="1644">
          <cell r="A1644" t="str">
            <v>28.20.770</v>
          </cell>
          <cell r="B1644">
            <v>0</v>
          </cell>
          <cell r="C1644" t="str">
            <v>Trinco de piso para porta em vidro temperado</v>
          </cell>
          <cell r="D1644" t="str">
            <v>un</v>
          </cell>
          <cell r="E1644">
            <v>115</v>
          </cell>
          <cell r="F1644">
            <v>6.44</v>
          </cell>
          <cell r="G1644">
            <v>121.44</v>
          </cell>
        </row>
        <row r="1645">
          <cell r="A1645" t="str">
            <v>28.20.800</v>
          </cell>
          <cell r="B1645">
            <v>0</v>
          </cell>
          <cell r="C1645" t="str">
            <v>Equipamento automatizador de portas deslizantes para folha dupla</v>
          </cell>
          <cell r="D1645" t="str">
            <v>un</v>
          </cell>
          <cell r="E1645">
            <v>11401.85</v>
          </cell>
          <cell r="F1645">
            <v>0</v>
          </cell>
          <cell r="G1645">
            <v>11401.85</v>
          </cell>
        </row>
        <row r="1646">
          <cell r="A1646" t="str">
            <v>28.20.810</v>
          </cell>
          <cell r="B1646">
            <v>0</v>
          </cell>
          <cell r="C1646" t="str">
            <v>Equipamento automatizador telescópico unilateral de portas deslizantes para folha dupla</v>
          </cell>
          <cell r="D1646" t="str">
            <v>un</v>
          </cell>
          <cell r="E1646">
            <v>12261</v>
          </cell>
          <cell r="F1646">
            <v>0</v>
          </cell>
          <cell r="G1646">
            <v>12261</v>
          </cell>
        </row>
        <row r="1647">
          <cell r="A1647" t="str">
            <v>28.20.820</v>
          </cell>
          <cell r="B1647">
            <v>0</v>
          </cell>
          <cell r="C1647" t="str">
            <v>Barra antipânico de sobrepor com maçaneta e chave, para porta em vidro de 1 folha</v>
          </cell>
          <cell r="D1647" t="str">
            <v>cj</v>
          </cell>
          <cell r="E1647">
            <v>772.83</v>
          </cell>
          <cell r="F1647">
            <v>69.180000000000007</v>
          </cell>
          <cell r="G1647">
            <v>842.01</v>
          </cell>
        </row>
        <row r="1648">
          <cell r="A1648" t="str">
            <v>28.20.830</v>
          </cell>
          <cell r="B1648">
            <v>0</v>
          </cell>
          <cell r="C1648" t="str">
            <v>Barra antipânico de sobrepor com maçaneta e chave, para porta dupla em vidro</v>
          </cell>
          <cell r="D1648" t="str">
            <v>cj</v>
          </cell>
          <cell r="E1648">
            <v>1525.66</v>
          </cell>
          <cell r="F1648">
            <v>138.36000000000001</v>
          </cell>
          <cell r="G1648">
            <v>1664.02</v>
          </cell>
        </row>
        <row r="1649">
          <cell r="A1649" t="str">
            <v>28.20.840</v>
          </cell>
          <cell r="B1649">
            <v>0</v>
          </cell>
          <cell r="C1649" t="str">
            <v>Barra antipânico para porta dupla com travamentos horizontal e vertical completa, com maçaneta tipo alavanca e chave, para vãos de 1,40 a 1,60 m</v>
          </cell>
          <cell r="D1649" t="str">
            <v>cj</v>
          </cell>
          <cell r="E1649">
            <v>1402.79</v>
          </cell>
          <cell r="F1649">
            <v>151.63999999999999</v>
          </cell>
          <cell r="G1649">
            <v>1554.43</v>
          </cell>
        </row>
        <row r="1650">
          <cell r="A1650" t="str">
            <v>28.20.850</v>
          </cell>
          <cell r="B1650">
            <v>0</v>
          </cell>
          <cell r="C1650" t="str">
            <v>Barra antipânico para porta dupla com travamentos horizontal e vertical completa, com maçaneta tipo alavanca e chave, para vãos de 1,70 a 2,60 m</v>
          </cell>
          <cell r="D1650" t="str">
            <v>cj</v>
          </cell>
          <cell r="E1650">
            <v>1439.75</v>
          </cell>
          <cell r="F1650">
            <v>151.63999999999999</v>
          </cell>
          <cell r="G1650">
            <v>1591.39</v>
          </cell>
        </row>
        <row r="1651">
          <cell r="A1651" t="str">
            <v>28.21</v>
          </cell>
          <cell r="B1651" t="str">
            <v>Ferragem para vidro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28.21.010</v>
          </cell>
          <cell r="B1652">
            <v>0</v>
          </cell>
          <cell r="C1652" t="str">
            <v>Dobradiça inferior em zamac, para porta de vidro temperado</v>
          </cell>
          <cell r="D1652" t="str">
            <v>un</v>
          </cell>
          <cell r="E1652">
            <v>31.31</v>
          </cell>
          <cell r="F1652">
            <v>6.44</v>
          </cell>
          <cell r="G1652">
            <v>37.75</v>
          </cell>
        </row>
        <row r="1653">
          <cell r="A1653" t="str">
            <v>28.21.020</v>
          </cell>
          <cell r="B1653">
            <v>0</v>
          </cell>
          <cell r="C1653" t="str">
            <v>Dobradiça superior em zamac, para porta de vidro temperado</v>
          </cell>
          <cell r="D1653" t="str">
            <v>un</v>
          </cell>
          <cell r="E1653">
            <v>24.16</v>
          </cell>
          <cell r="F1653">
            <v>6.44</v>
          </cell>
          <cell r="G1653">
            <v>30.6</v>
          </cell>
        </row>
        <row r="1654">
          <cell r="A1654" t="str">
            <v>28.21.030</v>
          </cell>
          <cell r="B1654">
            <v>0</v>
          </cell>
          <cell r="C1654" t="str">
            <v>Suporte simples de canto em zamac, para vidro temperado</v>
          </cell>
          <cell r="D1654" t="str">
            <v>un</v>
          </cell>
          <cell r="E1654">
            <v>10.23</v>
          </cell>
          <cell r="F1654">
            <v>6.44</v>
          </cell>
          <cell r="G1654">
            <v>16.670000000000002</v>
          </cell>
        </row>
        <row r="1655">
          <cell r="A1655" t="str">
            <v>28.21.040</v>
          </cell>
          <cell r="B1655">
            <v>0</v>
          </cell>
          <cell r="C1655" t="str">
            <v>Suporte duplo em zamac para vidro temperado fixado em alvenaria</v>
          </cell>
          <cell r="D1655" t="str">
            <v>un</v>
          </cell>
          <cell r="E1655">
            <v>13.5</v>
          </cell>
          <cell r="F1655">
            <v>6.44</v>
          </cell>
          <cell r="G1655">
            <v>19.940000000000001</v>
          </cell>
        </row>
        <row r="1656">
          <cell r="A1656" t="str">
            <v>28.21.050</v>
          </cell>
          <cell r="B1656">
            <v>0</v>
          </cell>
          <cell r="C1656" t="str">
            <v>Suporte quádruplo em zamac para vidro temperado</v>
          </cell>
          <cell r="D1656" t="str">
            <v>un</v>
          </cell>
          <cell r="E1656">
            <v>57.4</v>
          </cell>
          <cell r="F1656">
            <v>6.44</v>
          </cell>
          <cell r="G1656">
            <v>63.84</v>
          </cell>
        </row>
        <row r="1657">
          <cell r="A1657" t="str">
            <v>28.21.060</v>
          </cell>
          <cell r="B1657">
            <v>0</v>
          </cell>
          <cell r="C1657" t="str">
            <v>Pivô superior lateral em zamac, para porta em vidro temperado</v>
          </cell>
          <cell r="D1657" t="str">
            <v>un</v>
          </cell>
          <cell r="E1657">
            <v>3.63</v>
          </cell>
          <cell r="F1657">
            <v>6.44</v>
          </cell>
          <cell r="G1657">
            <v>10.07</v>
          </cell>
        </row>
        <row r="1658">
          <cell r="A1658" t="str">
            <v>28.21.070</v>
          </cell>
          <cell r="B1658">
            <v>0</v>
          </cell>
          <cell r="C1658" t="str">
            <v>Mancal inferior com rolamento em zamac, para porta em vidro temperado</v>
          </cell>
          <cell r="D1658" t="str">
            <v>un</v>
          </cell>
          <cell r="E1658">
            <v>8.5</v>
          </cell>
          <cell r="F1658">
            <v>6.44</v>
          </cell>
          <cell r="G1658">
            <v>14.94</v>
          </cell>
        </row>
        <row r="1659">
          <cell r="A1659" t="str">
            <v>28.21.080</v>
          </cell>
          <cell r="B1659">
            <v>0</v>
          </cell>
          <cell r="C1659" t="str">
            <v>Contra fechadura de centro em zamac, para porta em vidro temperado</v>
          </cell>
          <cell r="D1659" t="str">
            <v>un</v>
          </cell>
          <cell r="E1659">
            <v>21.11</v>
          </cell>
          <cell r="F1659">
            <v>4.72</v>
          </cell>
          <cell r="G1659">
            <v>25.83</v>
          </cell>
        </row>
        <row r="1660">
          <cell r="A1660" t="str">
            <v>28.21.090</v>
          </cell>
          <cell r="B1660">
            <v>0</v>
          </cell>
          <cell r="C1660" t="str">
            <v>Suporte duplo ou central sem núcleo em zamac, para vidro temperado</v>
          </cell>
          <cell r="D1660" t="str">
            <v>un</v>
          </cell>
          <cell r="E1660">
            <v>24.52</v>
          </cell>
          <cell r="F1660">
            <v>6.44</v>
          </cell>
          <cell r="G1660">
            <v>30.96</v>
          </cell>
        </row>
        <row r="1661">
          <cell r="A1661" t="str">
            <v>28.21.100</v>
          </cell>
          <cell r="B1661">
            <v>0</v>
          </cell>
          <cell r="C1661" t="str">
            <v>Trinco de piso em zamac, para vidro temperado</v>
          </cell>
          <cell r="D1661" t="str">
            <v>un</v>
          </cell>
          <cell r="E1661">
            <v>21.81</v>
          </cell>
          <cell r="F1661">
            <v>6.44</v>
          </cell>
          <cell r="G1661">
            <v>28.25</v>
          </cell>
        </row>
        <row r="1662">
          <cell r="A1662" t="str">
            <v>28.21.110</v>
          </cell>
          <cell r="B1662">
            <v>0</v>
          </cell>
          <cell r="C1662" t="str">
            <v>Espelho para trinco de piso em zamac, para porta em vidro temperado</v>
          </cell>
          <cell r="D1662" t="str">
            <v>un</v>
          </cell>
          <cell r="E1662">
            <v>2.5299999999999998</v>
          </cell>
          <cell r="F1662">
            <v>6.44</v>
          </cell>
          <cell r="G1662">
            <v>8.9700000000000006</v>
          </cell>
        </row>
        <row r="1663">
          <cell r="A1663" t="str">
            <v>29</v>
          </cell>
          <cell r="B1663" t="str">
            <v>INSERTE METÁLICO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29.01</v>
          </cell>
          <cell r="B1664" t="str">
            <v>Cantoneira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29.01.020</v>
          </cell>
          <cell r="B1665">
            <v>0</v>
          </cell>
          <cell r="C1665" t="str">
            <v>Cantoneira em alumínio perfil sextavado</v>
          </cell>
          <cell r="D1665" t="str">
            <v>m</v>
          </cell>
          <cell r="E1665">
            <v>4.26</v>
          </cell>
          <cell r="F1665">
            <v>11.58</v>
          </cell>
          <cell r="G1665">
            <v>15.84</v>
          </cell>
        </row>
        <row r="1666">
          <cell r="A1666" t="str">
            <v>29.01.030</v>
          </cell>
          <cell r="B1666">
            <v>0</v>
          </cell>
          <cell r="C1666" t="str">
            <v>Perfil em alumínio natural</v>
          </cell>
          <cell r="D1666" t="str">
            <v>kg</v>
          </cell>
          <cell r="E1666">
            <v>18.260000000000002</v>
          </cell>
          <cell r="F1666">
            <v>51.83</v>
          </cell>
          <cell r="G1666">
            <v>70.09</v>
          </cell>
        </row>
        <row r="1667">
          <cell r="A1667" t="str">
            <v>29.01.040</v>
          </cell>
          <cell r="B1667">
            <v>0</v>
          </cell>
          <cell r="C1667" t="str">
            <v>Cantoneira em alumínio perfil ´Y´</v>
          </cell>
          <cell r="D1667" t="str">
            <v>m</v>
          </cell>
          <cell r="E1667">
            <v>5.69</v>
          </cell>
          <cell r="F1667">
            <v>11.58</v>
          </cell>
          <cell r="G1667">
            <v>17.27</v>
          </cell>
        </row>
        <row r="1668">
          <cell r="A1668" t="str">
            <v>29.01.210</v>
          </cell>
          <cell r="B1668">
            <v>0</v>
          </cell>
          <cell r="C1668" t="str">
            <v>Cantoneira em aço galvanizado</v>
          </cell>
          <cell r="D1668" t="str">
            <v>kg</v>
          </cell>
          <cell r="E1668">
            <v>6.36</v>
          </cell>
          <cell r="F1668">
            <v>11.58</v>
          </cell>
          <cell r="G1668">
            <v>17.940000000000001</v>
          </cell>
        </row>
        <row r="1669">
          <cell r="A1669" t="str">
            <v>29.01.230</v>
          </cell>
          <cell r="B1669">
            <v>0</v>
          </cell>
          <cell r="C1669" t="str">
            <v>Cantoneira e perfis em ferro</v>
          </cell>
          <cell r="D1669" t="str">
            <v>kg</v>
          </cell>
          <cell r="E1669">
            <v>4.47</v>
          </cell>
          <cell r="F1669">
            <v>11.58</v>
          </cell>
          <cell r="G1669">
            <v>16.05</v>
          </cell>
        </row>
        <row r="1670">
          <cell r="A1670" t="str">
            <v>29.03</v>
          </cell>
          <cell r="B1670" t="str">
            <v>Cabos e cordoalhas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29.03.010</v>
          </cell>
          <cell r="B1671">
            <v>0</v>
          </cell>
          <cell r="C1671" t="str">
            <v>Cabo em aço galvanizado com alma de aço, diâmetro de 3/16´ (4,76 mm)</v>
          </cell>
          <cell r="D1671" t="str">
            <v>m</v>
          </cell>
          <cell r="E1671">
            <v>4.1399999999999997</v>
          </cell>
          <cell r="F1671">
            <v>9.7899999999999991</v>
          </cell>
          <cell r="G1671">
            <v>13.93</v>
          </cell>
        </row>
        <row r="1672">
          <cell r="A1672" t="str">
            <v>29.03.020</v>
          </cell>
          <cell r="B1672">
            <v>0</v>
          </cell>
          <cell r="C1672" t="str">
            <v>Cabo em aço galvanizado com alma de aço, diâmetro de 5/16´ (7,94 mm)</v>
          </cell>
          <cell r="D1672" t="str">
            <v>m</v>
          </cell>
          <cell r="E1672">
            <v>7.06</v>
          </cell>
          <cell r="F1672">
            <v>9.7899999999999991</v>
          </cell>
          <cell r="G1672">
            <v>16.850000000000001</v>
          </cell>
        </row>
        <row r="1673">
          <cell r="A1673" t="str">
            <v>29.03.030</v>
          </cell>
          <cell r="B1673">
            <v>0</v>
          </cell>
          <cell r="C1673" t="str">
            <v>Cordoalha de aço galvanizado, diâmetro de 1/4´ (6,35 mm)</v>
          </cell>
          <cell r="D1673" t="str">
            <v>m</v>
          </cell>
          <cell r="E1673">
            <v>3.57</v>
          </cell>
          <cell r="F1673">
            <v>9.7899999999999991</v>
          </cell>
          <cell r="G1673">
            <v>13.36</v>
          </cell>
        </row>
        <row r="1674">
          <cell r="A1674" t="str">
            <v>29.03.040</v>
          </cell>
          <cell r="B1674">
            <v>0</v>
          </cell>
          <cell r="C1674" t="str">
            <v>Cabo em aço galvanizado com alma de aço, diâmetro de 3/8´ (9,52 mm)</v>
          </cell>
          <cell r="D1674" t="str">
            <v>m</v>
          </cell>
          <cell r="E1674">
            <v>9.33</v>
          </cell>
          <cell r="F1674">
            <v>9.7899999999999991</v>
          </cell>
          <cell r="G1674">
            <v>19.12</v>
          </cell>
        </row>
        <row r="1675">
          <cell r="A1675" t="str">
            <v>29.20</v>
          </cell>
          <cell r="B1675" t="str">
            <v>Reparos, conservações e complementos - GRUPO 29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29.20.030</v>
          </cell>
          <cell r="B1676">
            <v>0</v>
          </cell>
          <cell r="C1676" t="str">
            <v>Alumínio liso para complementos e reparos</v>
          </cell>
          <cell r="D1676" t="str">
            <v>kg</v>
          </cell>
          <cell r="E1676">
            <v>23.65</v>
          </cell>
          <cell r="F1676">
            <v>11.85</v>
          </cell>
          <cell r="G1676">
            <v>35.5</v>
          </cell>
        </row>
        <row r="1677">
          <cell r="A1677" t="str">
            <v>30</v>
          </cell>
          <cell r="B1677" t="str">
            <v>GRUPO 30 - BARRA DE APOIO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30.01</v>
          </cell>
          <cell r="B1678" t="str">
            <v>Barra de apoio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A1679" t="str">
            <v>30.01.010</v>
          </cell>
          <cell r="B1679">
            <v>0</v>
          </cell>
          <cell r="C1679" t="str">
            <v>Barra de apoio reta, para pessoas com mobilidade reduzida, em tubo de aço inoxidável de 1 1/2´</v>
          </cell>
          <cell r="D1679" t="str">
            <v>m</v>
          </cell>
          <cell r="E1679">
            <v>135.87</v>
          </cell>
          <cell r="F1679">
            <v>10.78</v>
          </cell>
          <cell r="G1679">
            <v>146.65</v>
          </cell>
        </row>
        <row r="1680">
          <cell r="A1680" t="str">
            <v>30.01.020</v>
          </cell>
          <cell r="B1680">
            <v>0</v>
          </cell>
          <cell r="C1680" t="str">
            <v>Barra de apoio reta, para pessoas com mobilidade reduzida, em tubo de aço inoxidável de 1 1/2´ x 500 mm</v>
          </cell>
          <cell r="D1680" t="str">
            <v>un</v>
          </cell>
          <cell r="E1680">
            <v>93.28</v>
          </cell>
          <cell r="F1680">
            <v>9.7899999999999991</v>
          </cell>
          <cell r="G1680">
            <v>103.07</v>
          </cell>
        </row>
        <row r="1681">
          <cell r="A1681" t="str">
            <v>30.01.030</v>
          </cell>
          <cell r="B1681">
            <v>0</v>
          </cell>
          <cell r="C1681" t="str">
            <v>Barra de apoio reta, para pessoas com mobilidade reduzida, em tubo de aço inoxidável de 1 1/2´ x 800 mm</v>
          </cell>
          <cell r="D1681" t="str">
            <v>un</v>
          </cell>
          <cell r="E1681">
            <v>118.98</v>
          </cell>
          <cell r="F1681">
            <v>9.7899999999999991</v>
          </cell>
          <cell r="G1681">
            <v>128.77000000000001</v>
          </cell>
        </row>
        <row r="1682">
          <cell r="A1682" t="str">
            <v>30.01.040</v>
          </cell>
          <cell r="B1682">
            <v>0</v>
          </cell>
          <cell r="C1682" t="str">
            <v>Barra de apoio reta, para pessoas com mobilidade reduzida, em tubo de aço inoxidável de 1 1/2´ x 900 mm</v>
          </cell>
          <cell r="D1682" t="str">
            <v>un</v>
          </cell>
          <cell r="E1682">
            <v>123.41</v>
          </cell>
          <cell r="F1682">
            <v>9.7899999999999991</v>
          </cell>
          <cell r="G1682">
            <v>133.19999999999999</v>
          </cell>
        </row>
        <row r="1683">
          <cell r="A1683" t="str">
            <v>30.01.050</v>
          </cell>
          <cell r="B1683">
            <v>0</v>
          </cell>
          <cell r="C1683" t="str">
            <v>Barra de apoio em ângulo de 90°, para pessoas com mobilidade reduzida, em tubo de aço inoxidável de 1 1/2´ x 800 x 800 mm</v>
          </cell>
          <cell r="D1683" t="str">
            <v>un</v>
          </cell>
          <cell r="E1683">
            <v>233.6</v>
          </cell>
          <cell r="F1683">
            <v>9.7899999999999991</v>
          </cell>
          <cell r="G1683">
            <v>243.39</v>
          </cell>
        </row>
        <row r="1684">
          <cell r="A1684" t="str">
            <v>30.01.060</v>
          </cell>
          <cell r="B1684">
            <v>0</v>
          </cell>
          <cell r="C1684" t="str">
            <v>Barra de apoio lateral para lavatório, para pessoas com mobilidade reduzida, em tubo de aço inoxidável de 1.1/2" x 300 mm</v>
          </cell>
          <cell r="D1684" t="str">
            <v>un</v>
          </cell>
          <cell r="E1684">
            <v>111.99</v>
          </cell>
          <cell r="F1684">
            <v>9.7899999999999991</v>
          </cell>
          <cell r="G1684">
            <v>121.78</v>
          </cell>
        </row>
        <row r="1685">
          <cell r="A1685" t="str">
            <v>30.01.070</v>
          </cell>
          <cell r="B1685">
            <v>0</v>
          </cell>
          <cell r="C1685" t="str">
            <v>Barra de apoio reta, para pessoas com mobilidade reduzida, em tubo de alumínio, comprimento de 500 mm, acabamento com pintura epóxi</v>
          </cell>
          <cell r="D1685" t="str">
            <v>un</v>
          </cell>
          <cell r="E1685">
            <v>100.31</v>
          </cell>
          <cell r="F1685">
            <v>9.7899999999999991</v>
          </cell>
          <cell r="G1685">
            <v>110.1</v>
          </cell>
        </row>
        <row r="1686">
          <cell r="A1686" t="str">
            <v>30.01.080</v>
          </cell>
          <cell r="B1686">
            <v>0</v>
          </cell>
          <cell r="C1686" t="str">
            <v>Barra de apoio reta, para pessoas com mobilidade reduzida, em tubo de alumínio, comprimento de 800 mm, acabamento com pintura epóxi</v>
          </cell>
          <cell r="D1686" t="str">
            <v>un</v>
          </cell>
          <cell r="E1686">
            <v>112.68</v>
          </cell>
          <cell r="F1686">
            <v>9.7899999999999991</v>
          </cell>
          <cell r="G1686">
            <v>122.47</v>
          </cell>
        </row>
        <row r="1687">
          <cell r="A1687" t="str">
            <v>30.01.090</v>
          </cell>
          <cell r="B1687">
            <v>0</v>
          </cell>
          <cell r="C1687" t="str">
            <v>Barra de apoio em ângulo de 90°, para pessoas com mobilidade reduzida, em tubo de alumínio de 800 x 800 mm, acabamento com pintura epóxi</v>
          </cell>
          <cell r="D1687" t="str">
            <v>un</v>
          </cell>
          <cell r="E1687">
            <v>268.05</v>
          </cell>
          <cell r="F1687">
            <v>9.7899999999999991</v>
          </cell>
          <cell r="G1687">
            <v>277.83999999999997</v>
          </cell>
        </row>
        <row r="1688">
          <cell r="A1688" t="str">
            <v>30.01.100</v>
          </cell>
          <cell r="B1688">
            <v>0</v>
          </cell>
          <cell r="C1688" t="str">
            <v>Barra de apoio reta, para pessoas com mobilidade reduzida, em tubo de alumínio, comprimento de 900 mm, acabamento com pintura epóxi</v>
          </cell>
          <cell r="D1688" t="str">
            <v>un</v>
          </cell>
          <cell r="E1688">
            <v>121.17</v>
          </cell>
          <cell r="F1688">
            <v>9.7899999999999991</v>
          </cell>
          <cell r="G1688">
            <v>130.96</v>
          </cell>
        </row>
        <row r="1689">
          <cell r="A1689" t="str">
            <v>30.01.110</v>
          </cell>
          <cell r="B1689">
            <v>0</v>
          </cell>
          <cell r="C1689" t="str">
            <v>Barra de proteção para sifão, para pessoas com mobilidade reduzida, em tubo de alumínio, acabamento com pintura epóxi</v>
          </cell>
          <cell r="D1689" t="str">
            <v>un</v>
          </cell>
          <cell r="E1689">
            <v>198.85</v>
          </cell>
          <cell r="F1689">
            <v>9.7899999999999991</v>
          </cell>
          <cell r="G1689">
            <v>208.64</v>
          </cell>
        </row>
        <row r="1690">
          <cell r="A1690" t="str">
            <v>30.01.120</v>
          </cell>
          <cell r="B1690">
            <v>0</v>
          </cell>
          <cell r="C1690" t="str">
            <v>Barra de apoio reta, para pessoas com mobilidade reduzida, em tubo de aço inoxidável de 1 1/4´ x 400 mm</v>
          </cell>
          <cell r="D1690" t="str">
            <v>un</v>
          </cell>
          <cell r="E1690">
            <v>105.99</v>
          </cell>
          <cell r="F1690">
            <v>9.7899999999999991</v>
          </cell>
          <cell r="G1690">
            <v>115.78</v>
          </cell>
        </row>
        <row r="1691">
          <cell r="A1691" t="str">
            <v>30.01.130</v>
          </cell>
          <cell r="B1691">
            <v>0</v>
          </cell>
          <cell r="C1691" t="str">
            <v>Barra de proteção para lavatório, para pessoas com mobilidade reduzida, em tubo de alumínio acabamento com pintura epóxi</v>
          </cell>
          <cell r="D1691" t="str">
            <v>un</v>
          </cell>
          <cell r="E1691">
            <v>310.89999999999998</v>
          </cell>
          <cell r="F1691">
            <v>16.32</v>
          </cell>
          <cell r="G1691">
            <v>327.22000000000003</v>
          </cell>
        </row>
        <row r="1692">
          <cell r="A1692" t="str">
            <v>30.03</v>
          </cell>
          <cell r="B1692" t="str">
            <v>Aparelhos elétricos, hidráulicos e a gás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30.03.030</v>
          </cell>
          <cell r="B1693">
            <v>0</v>
          </cell>
          <cell r="C1693" t="str">
            <v>Bebedouro elétrico de pressão em aço inoxidável, capacidade de refrigeração de 06 l/h</v>
          </cell>
          <cell r="D1693" t="str">
            <v>un</v>
          </cell>
          <cell r="E1693">
            <v>1759.93</v>
          </cell>
          <cell r="F1693">
            <v>50.61</v>
          </cell>
          <cell r="G1693">
            <v>1810.54</v>
          </cell>
        </row>
        <row r="1694">
          <cell r="A1694" t="str">
            <v>30.03.040</v>
          </cell>
          <cell r="B1694">
            <v>0</v>
          </cell>
          <cell r="C1694" t="str">
            <v>Bebedouro elétrico de pressão em aço inoxidável, capacidade de refrigeração de 16,6 l/h</v>
          </cell>
          <cell r="D1694" t="str">
            <v>un</v>
          </cell>
          <cell r="E1694">
            <v>2358.0100000000002</v>
          </cell>
          <cell r="F1694">
            <v>50.61</v>
          </cell>
          <cell r="G1694">
            <v>2408.62</v>
          </cell>
        </row>
        <row r="1695">
          <cell r="A1695" t="str">
            <v>30.04</v>
          </cell>
          <cell r="B1695" t="str">
            <v>Revestimento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30.04.010</v>
          </cell>
          <cell r="B1696">
            <v>0</v>
          </cell>
          <cell r="C1696" t="str">
            <v>Revestimento em borracha sintética colorida de 5,0 mm, para sinalização tátil de alerta / direcional - assentamento argamassado</v>
          </cell>
          <cell r="D1696" t="str">
            <v>m²</v>
          </cell>
          <cell r="E1696">
            <v>159.69</v>
          </cell>
          <cell r="F1696">
            <v>17.95</v>
          </cell>
          <cell r="G1696">
            <v>177.64</v>
          </cell>
        </row>
        <row r="1697">
          <cell r="A1697" t="str">
            <v>30.04.020</v>
          </cell>
          <cell r="B1697">
            <v>0</v>
          </cell>
          <cell r="C1697" t="str">
            <v>Revestimento em borracha sintética colorida de 5,0 mm, para sinalização tátil de alerta / direcional - colado</v>
          </cell>
          <cell r="D1697" t="str">
            <v>m²</v>
          </cell>
          <cell r="E1697">
            <v>131.09</v>
          </cell>
          <cell r="F1697">
            <v>7.5</v>
          </cell>
          <cell r="G1697">
            <v>138.59</v>
          </cell>
        </row>
        <row r="1698">
          <cell r="A1698" t="str">
            <v>30.04.030</v>
          </cell>
          <cell r="B1698">
            <v>0</v>
          </cell>
          <cell r="C1698" t="str">
            <v>Piso em ladrilho hidráulico podotátil várias cores (25x25x2,5cm), assentado com argamassa mista</v>
          </cell>
          <cell r="D1698" t="str">
            <v>m²</v>
          </cell>
          <cell r="E1698">
            <v>77.84</v>
          </cell>
          <cell r="F1698">
            <v>21.06</v>
          </cell>
          <cell r="G1698">
            <v>98.9</v>
          </cell>
        </row>
        <row r="1699">
          <cell r="A1699" t="str">
            <v>30.04.040</v>
          </cell>
          <cell r="B1699">
            <v>0</v>
          </cell>
          <cell r="C1699" t="str">
            <v>Faixa em policarbonato para sinalização visual fotoluminescente, para degraus, comprimento de 20 cm</v>
          </cell>
          <cell r="D1699" t="str">
            <v>un</v>
          </cell>
          <cell r="E1699">
            <v>3.66</v>
          </cell>
          <cell r="F1699">
            <v>1.1399999999999999</v>
          </cell>
          <cell r="G1699">
            <v>4.8</v>
          </cell>
        </row>
        <row r="1700">
          <cell r="A1700" t="str">
            <v>30.04.060</v>
          </cell>
          <cell r="B1700">
            <v>0</v>
          </cell>
          <cell r="C1700" t="str">
            <v>Revestimento em chapa de aço inoxidável para proteção de portas, altura de 40 cm</v>
          </cell>
          <cell r="D1700" t="str">
            <v>m</v>
          </cell>
          <cell r="E1700">
            <v>287.81</v>
          </cell>
          <cell r="F1700">
            <v>0</v>
          </cell>
          <cell r="G1700">
            <v>287.81</v>
          </cell>
        </row>
        <row r="1701">
          <cell r="A1701" t="str">
            <v>30.04.070</v>
          </cell>
          <cell r="B1701">
            <v>0</v>
          </cell>
          <cell r="C1701" t="str">
            <v>Rejuntamento de piso em ladrilho hidráulico (25x25x2,5cm) com argamassa industrializada para rejunte, juntas de 2 mm</v>
          </cell>
          <cell r="D1701" t="str">
            <v>m²</v>
          </cell>
          <cell r="E1701">
            <v>2.85</v>
          </cell>
          <cell r="F1701">
            <v>7.42</v>
          </cell>
          <cell r="G1701">
            <v>10.27</v>
          </cell>
        </row>
        <row r="1702">
          <cell r="A1702" t="str">
            <v>30.04.090</v>
          </cell>
          <cell r="B1702">
            <v>0</v>
          </cell>
          <cell r="C1702" t="str">
            <v>Sinalização visual de degraus com pintura esmalte epóxi, comprimento de 20 cm</v>
          </cell>
          <cell r="D1702" t="str">
            <v>un</v>
          </cell>
          <cell r="E1702">
            <v>0.28999999999999998</v>
          </cell>
          <cell r="F1702">
            <v>10.82</v>
          </cell>
          <cell r="G1702">
            <v>11.11</v>
          </cell>
        </row>
        <row r="1703">
          <cell r="A1703" t="str">
            <v>30.04.100</v>
          </cell>
          <cell r="B1703">
            <v>0</v>
          </cell>
          <cell r="C1703" t="str">
            <v>Piso tátil de concreto, alerta / direcional, intertravado, espessura de 6 cm, com rejunte em areia</v>
          </cell>
          <cell r="D1703" t="str">
            <v>m²</v>
          </cell>
          <cell r="E1703">
            <v>60.87</v>
          </cell>
          <cell r="F1703">
            <v>11.62</v>
          </cell>
          <cell r="G1703">
            <v>72.489999999999995</v>
          </cell>
        </row>
        <row r="1704">
          <cell r="A1704" t="str">
            <v>30.04.110</v>
          </cell>
          <cell r="B1704">
            <v>0</v>
          </cell>
          <cell r="C1704" t="str">
            <v>Revestimento em porcelanato antiderrapante de alerta / direcional, grupo de absorção BI-a, rejuntado</v>
          </cell>
          <cell r="D1704" t="str">
            <v>m²</v>
          </cell>
          <cell r="E1704">
            <v>336.73</v>
          </cell>
          <cell r="F1704">
            <v>29.38</v>
          </cell>
          <cell r="G1704">
            <v>366.11</v>
          </cell>
        </row>
        <row r="1705">
          <cell r="A1705" t="str">
            <v>30.06</v>
          </cell>
          <cell r="B1705" t="str">
            <v>Comunicação visual e sonora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30.06.010</v>
          </cell>
          <cell r="B1706">
            <v>0</v>
          </cell>
          <cell r="C1706" t="str">
            <v>Placa para sinalização tátil (início ou final) em braile para corrimão</v>
          </cell>
          <cell r="D1706" t="str">
            <v>un</v>
          </cell>
          <cell r="E1706">
            <v>17.579999999999998</v>
          </cell>
          <cell r="F1706">
            <v>1.1299999999999999</v>
          </cell>
          <cell r="G1706">
            <v>18.71</v>
          </cell>
        </row>
        <row r="1707">
          <cell r="A1707" t="str">
            <v>30.06.020</v>
          </cell>
          <cell r="B1707">
            <v>0</v>
          </cell>
          <cell r="C1707" t="str">
            <v>Placa para sinalização tátil (pavimento) em braile para corrimão</v>
          </cell>
          <cell r="D1707" t="str">
            <v>un</v>
          </cell>
          <cell r="E1707">
            <v>16.43</v>
          </cell>
          <cell r="F1707">
            <v>1.1299999999999999</v>
          </cell>
          <cell r="G1707">
            <v>17.559999999999999</v>
          </cell>
        </row>
        <row r="1708">
          <cell r="A1708" t="str">
            <v>30.06.030</v>
          </cell>
          <cell r="B1708">
            <v>0</v>
          </cell>
          <cell r="C1708" t="str">
            <v>Anel de borracha para sinalização tátil para corrimão, diâmetro de 4,5 cm</v>
          </cell>
          <cell r="D1708" t="str">
            <v>un</v>
          </cell>
          <cell r="E1708">
            <v>24.99</v>
          </cell>
          <cell r="F1708">
            <v>1.1299999999999999</v>
          </cell>
          <cell r="G1708">
            <v>26.12</v>
          </cell>
        </row>
        <row r="1709">
          <cell r="A1709" t="str">
            <v>30.06.050</v>
          </cell>
          <cell r="B1709">
            <v>0</v>
          </cell>
          <cell r="C1709" t="str">
            <v>Tinta acrílica para sinalização visual de piso, com acabamento microtexturizado e antiderrapante</v>
          </cell>
          <cell r="D1709" t="str">
            <v>m</v>
          </cell>
          <cell r="E1709">
            <v>19.3</v>
          </cell>
          <cell r="F1709">
            <v>16.41</v>
          </cell>
          <cell r="G1709">
            <v>35.71</v>
          </cell>
        </row>
        <row r="1710">
          <cell r="A1710" t="str">
            <v>30.06.060</v>
          </cell>
          <cell r="B1710">
            <v>0</v>
          </cell>
          <cell r="C1710" t="str">
            <v>Sinalização de emergência visual e sonora</v>
          </cell>
          <cell r="D1710" t="str">
            <v>cj</v>
          </cell>
          <cell r="E1710">
            <v>779.75</v>
          </cell>
          <cell r="F1710">
            <v>17.3</v>
          </cell>
          <cell r="G1710">
            <v>797.05</v>
          </cell>
        </row>
        <row r="1711">
          <cell r="A1711" t="str">
            <v>30.06.062</v>
          </cell>
          <cell r="B1711">
            <v>0</v>
          </cell>
          <cell r="C1711" t="str">
            <v>Sistema de alarme PNE com indicador áudio visual, para  pessoas com mobilidade reduzida ou cadeirante</v>
          </cell>
          <cell r="D1711" t="str">
            <v>cj</v>
          </cell>
          <cell r="E1711">
            <v>631.39</v>
          </cell>
          <cell r="F1711">
            <v>10.38</v>
          </cell>
          <cell r="G1711">
            <v>641.77</v>
          </cell>
        </row>
        <row r="1712">
          <cell r="A1712" t="str">
            <v>30.06.063</v>
          </cell>
          <cell r="B1712">
            <v>0</v>
          </cell>
          <cell r="C1712" t="str">
            <v>Sistema de alarme PNE com indicador áudio visual, sistema sem fio (Wireless), para pessoas com mobilidade reduzida ou cadeirante</v>
          </cell>
          <cell r="D1712" t="str">
            <v>cj</v>
          </cell>
          <cell r="E1712">
            <v>617.23</v>
          </cell>
          <cell r="F1712">
            <v>10.38</v>
          </cell>
          <cell r="G1712">
            <v>627.61</v>
          </cell>
        </row>
        <row r="1713">
          <cell r="A1713" t="str">
            <v>30.06.080</v>
          </cell>
          <cell r="B1713">
            <v>0</v>
          </cell>
          <cell r="C1713" t="str">
            <v>Placa de identificação em alumínio para WC, com desenho universal de acessibilidade</v>
          </cell>
          <cell r="D1713" t="str">
            <v>un</v>
          </cell>
          <cell r="E1713">
            <v>20.41</v>
          </cell>
          <cell r="F1713">
            <v>2.95</v>
          </cell>
          <cell r="G1713">
            <v>23.36</v>
          </cell>
        </row>
        <row r="1714">
          <cell r="A1714" t="str">
            <v>30.06.090</v>
          </cell>
          <cell r="B1714">
            <v>0</v>
          </cell>
          <cell r="C1714" t="str">
            <v>Placa de identificação para estacionamento, com desenho universal de acessibilidade, tipo pedestal</v>
          </cell>
          <cell r="D1714" t="str">
            <v>un</v>
          </cell>
          <cell r="E1714">
            <v>428.69</v>
          </cell>
          <cell r="F1714">
            <v>3.69</v>
          </cell>
          <cell r="G1714">
            <v>432.38</v>
          </cell>
        </row>
        <row r="1715">
          <cell r="A1715" t="str">
            <v>30.06.100</v>
          </cell>
          <cell r="B1715">
            <v>0</v>
          </cell>
          <cell r="C1715" t="str">
            <v>Sinalização com pictograma para vaga de estacionamento</v>
          </cell>
          <cell r="D1715" t="str">
            <v>un</v>
          </cell>
          <cell r="E1715">
            <v>161.11000000000001</v>
          </cell>
          <cell r="F1715">
            <v>57.4</v>
          </cell>
          <cell r="G1715">
            <v>218.51</v>
          </cell>
        </row>
        <row r="1716">
          <cell r="A1716" t="str">
            <v>30.06.110</v>
          </cell>
          <cell r="B1716">
            <v>0</v>
          </cell>
          <cell r="C1716" t="str">
            <v>Sinalização com pictograma para vaga de estacionamento, com faixas demarcatórias</v>
          </cell>
          <cell r="D1716" t="str">
            <v>un</v>
          </cell>
          <cell r="E1716">
            <v>249.07</v>
          </cell>
          <cell r="F1716">
            <v>131.19999999999999</v>
          </cell>
          <cell r="G1716">
            <v>380.27</v>
          </cell>
        </row>
        <row r="1717">
          <cell r="A1717" t="str">
            <v>30.06.122</v>
          </cell>
          <cell r="B1717">
            <v>0</v>
          </cell>
          <cell r="C1717" t="str">
            <v>Sinalização com pictograma adesivo de piso 120 x 80 cm, para área de resgate/reservado</v>
          </cell>
          <cell r="D1717" t="str">
            <v>un</v>
          </cell>
          <cell r="E1717">
            <v>228.15</v>
          </cell>
          <cell r="F1717">
            <v>16.260000000000002</v>
          </cell>
          <cell r="G1717">
            <v>244.41</v>
          </cell>
        </row>
        <row r="1718">
          <cell r="A1718" t="str">
            <v>30.06.132</v>
          </cell>
          <cell r="B1718">
            <v>0</v>
          </cell>
          <cell r="C1718" t="str">
            <v>Placa de sinalização tátil em poliestireno com alto relevo em braile, para identificação de pavimentos</v>
          </cell>
          <cell r="D1718" t="str">
            <v>un</v>
          </cell>
          <cell r="E1718">
            <v>16.78</v>
          </cell>
          <cell r="F1718">
            <v>2.93</v>
          </cell>
          <cell r="G1718">
            <v>19.71</v>
          </cell>
        </row>
        <row r="1719">
          <cell r="A1719" t="str">
            <v>30.08</v>
          </cell>
          <cell r="B1719" t="str">
            <v>Aparelhos sanitários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30.08.020</v>
          </cell>
          <cell r="B1720">
            <v>0</v>
          </cell>
          <cell r="C1720" t="str">
            <v>Assento para bacia sanitária com abertura frontal, para pessoas com mobilidade reduzida</v>
          </cell>
          <cell r="D1720" t="str">
            <v>un</v>
          </cell>
          <cell r="E1720">
            <v>531.16</v>
          </cell>
          <cell r="F1720">
            <v>2.15</v>
          </cell>
          <cell r="G1720">
            <v>533.30999999999995</v>
          </cell>
        </row>
        <row r="1721">
          <cell r="A1721" t="str">
            <v>30.08.030</v>
          </cell>
          <cell r="B1721">
            <v>0</v>
          </cell>
          <cell r="C1721" t="str">
            <v>Assento articulado para banho, em alumínio com pintura epóxi de 700 x 450 mm</v>
          </cell>
          <cell r="D1721" t="str">
            <v>un</v>
          </cell>
          <cell r="E1721">
            <v>638.51</v>
          </cell>
          <cell r="F1721">
            <v>3.69</v>
          </cell>
          <cell r="G1721">
            <v>642.20000000000005</v>
          </cell>
        </row>
        <row r="1722">
          <cell r="A1722" t="str">
            <v>30.08.040</v>
          </cell>
          <cell r="B1722">
            <v>0</v>
          </cell>
          <cell r="C1722" t="str">
            <v>Lavatório de louça para canto sem coluna para pessoas com mobilidade reduzida</v>
          </cell>
          <cell r="D1722" t="str">
            <v>un</v>
          </cell>
          <cell r="E1722">
            <v>783.84</v>
          </cell>
          <cell r="F1722">
            <v>50.61</v>
          </cell>
          <cell r="G1722">
            <v>834.45</v>
          </cell>
        </row>
        <row r="1723">
          <cell r="A1723" t="str">
            <v>30.08.050</v>
          </cell>
          <cell r="B1723">
            <v>0</v>
          </cell>
          <cell r="C1723" t="str">
            <v>Trocador acessível em MDF com revestimento em laminado melamínico de 180x80cm</v>
          </cell>
          <cell r="D1723" t="str">
            <v>un</v>
          </cell>
          <cell r="E1723">
            <v>1460.11</v>
          </cell>
          <cell r="F1723">
            <v>261.27</v>
          </cell>
          <cell r="G1723">
            <v>1721.38</v>
          </cell>
        </row>
        <row r="1724">
          <cell r="A1724" t="str">
            <v>30.08.060</v>
          </cell>
          <cell r="B1724">
            <v>0</v>
          </cell>
          <cell r="C1724" t="str">
            <v>Bacia sifonada de louça para pessoas com mobilidade reduzida - 6 litros</v>
          </cell>
          <cell r="D1724" t="str">
            <v>un</v>
          </cell>
          <cell r="E1724">
            <v>450.38</v>
          </cell>
          <cell r="F1724">
            <v>43.46</v>
          </cell>
          <cell r="G1724">
            <v>493.84</v>
          </cell>
        </row>
        <row r="1725">
          <cell r="A1725" t="str">
            <v>30.12</v>
          </cell>
          <cell r="B1725" t="str">
            <v>Calçada e passeio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30.12.010</v>
          </cell>
          <cell r="B1726">
            <v>0</v>
          </cell>
          <cell r="C1726" t="str">
            <v>Rampa de acessibilidade pré-fabricada de concreto nas dimensões 2,20 x 1,86 x 1,20 m</v>
          </cell>
          <cell r="D1726" t="str">
            <v>un</v>
          </cell>
          <cell r="E1726">
            <v>628.09</v>
          </cell>
          <cell r="F1726">
            <v>66.22</v>
          </cell>
          <cell r="G1726">
            <v>694.31</v>
          </cell>
        </row>
        <row r="1727">
          <cell r="A1727" t="str">
            <v>30.14</v>
          </cell>
          <cell r="B1727" t="str">
            <v>Elevador e plataforma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30.14.010</v>
          </cell>
          <cell r="B1728">
            <v>0</v>
          </cell>
          <cell r="C1728" t="str">
            <v>Elevador de uso restrito a pessoas com mobilidade reduzida com 02 paradas, capacidade de 225 kg - uso interno em alvenaria</v>
          </cell>
          <cell r="D1728" t="str">
            <v>cj</v>
          </cell>
          <cell r="E1728">
            <v>80987.070000000007</v>
          </cell>
          <cell r="F1728">
            <v>0</v>
          </cell>
          <cell r="G1728">
            <v>80987.070000000007</v>
          </cell>
        </row>
        <row r="1729">
          <cell r="A1729" t="str">
            <v>30.14.020</v>
          </cell>
          <cell r="B1729">
            <v>0</v>
          </cell>
          <cell r="C1729" t="str">
            <v>Elevador de uso restrito a pessoas com mobilidade reduzida com 03 paradas, capacidade de 225 kg - uso interno em alvenaria</v>
          </cell>
          <cell r="D1729" t="str">
            <v>cj</v>
          </cell>
          <cell r="E1729">
            <v>91310.19</v>
          </cell>
          <cell r="F1729">
            <v>0</v>
          </cell>
          <cell r="G1729">
            <v>91310.19</v>
          </cell>
        </row>
        <row r="1730">
          <cell r="A1730" t="str">
            <v>30.14.030</v>
          </cell>
          <cell r="B1730">
            <v>0</v>
          </cell>
          <cell r="C1730" t="str">
            <v>Plataforma para elevação até 2,00 m, nas dimensões de 900 x 1400 mm, capacidade de 250 kg- percurso até 1,00 m de altura</v>
          </cell>
          <cell r="D1730" t="str">
            <v>cj</v>
          </cell>
          <cell r="E1730">
            <v>35527.870000000003</v>
          </cell>
          <cell r="F1730">
            <v>0</v>
          </cell>
          <cell r="G1730">
            <v>35527.870000000003</v>
          </cell>
        </row>
        <row r="1731">
          <cell r="A1731" t="str">
            <v>30.14.040</v>
          </cell>
          <cell r="B1731">
            <v>0</v>
          </cell>
          <cell r="C1731" t="str">
            <v>Plataforma para elevação até 2,00 m, nas dimensões de 900 x 1400 mm, capacidade de 250 kg - percurso superior a 1,00 m de altura</v>
          </cell>
          <cell r="D1731" t="str">
            <v>cj</v>
          </cell>
          <cell r="E1731">
            <v>38829.519999999997</v>
          </cell>
          <cell r="F1731">
            <v>0</v>
          </cell>
          <cell r="G1731">
            <v>38829.519999999997</v>
          </cell>
        </row>
        <row r="1732">
          <cell r="A1732" t="str">
            <v>32</v>
          </cell>
          <cell r="B1732" t="str">
            <v>IMPERMEABILIZAÇÃO, PROTEÇÃO E JUNTA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32.06</v>
          </cell>
          <cell r="B1733" t="str">
            <v>Isolamentos térmicos / acústicos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32.06.010</v>
          </cell>
          <cell r="B1734">
            <v>0</v>
          </cell>
          <cell r="C1734" t="str">
            <v>Lã de vidro e/ou lã de rocha com espessura de 1´</v>
          </cell>
          <cell r="D1734" t="str">
            <v>m²</v>
          </cell>
          <cell r="E1734">
            <v>11.9</v>
          </cell>
          <cell r="F1734">
            <v>2.95</v>
          </cell>
          <cell r="G1734">
            <v>14.85</v>
          </cell>
        </row>
        <row r="1735">
          <cell r="A1735" t="str">
            <v>32.06.030</v>
          </cell>
          <cell r="B1735">
            <v>0</v>
          </cell>
          <cell r="C1735" t="str">
            <v>Lã de vidro e/ou lã de rocha com espessura de 2´</v>
          </cell>
          <cell r="D1735" t="str">
            <v>m²</v>
          </cell>
          <cell r="E1735">
            <v>17.16</v>
          </cell>
          <cell r="F1735">
            <v>2.95</v>
          </cell>
          <cell r="G1735">
            <v>20.11</v>
          </cell>
        </row>
        <row r="1736">
          <cell r="A1736" t="str">
            <v>32.06.120</v>
          </cell>
          <cell r="B1736">
            <v>0</v>
          </cell>
          <cell r="C1736" t="str">
            <v>Argila expandida</v>
          </cell>
          <cell r="D1736" t="str">
            <v>m³</v>
          </cell>
          <cell r="E1736">
            <v>292.89999999999998</v>
          </cell>
          <cell r="F1736">
            <v>41.33</v>
          </cell>
          <cell r="G1736">
            <v>334.23</v>
          </cell>
        </row>
        <row r="1737">
          <cell r="A1737" t="str">
            <v>32.06.130</v>
          </cell>
          <cell r="B1737">
            <v>0</v>
          </cell>
          <cell r="C1737" t="str">
            <v>Espuma flexível de poliuretano poliéter/poliéster para absorção acústica, espessura de 5,0 cm</v>
          </cell>
          <cell r="D1737" t="str">
            <v>m²</v>
          </cell>
          <cell r="E1737">
            <v>80.61</v>
          </cell>
          <cell r="F1737">
            <v>5.39</v>
          </cell>
          <cell r="G1737">
            <v>86</v>
          </cell>
        </row>
        <row r="1738">
          <cell r="A1738" t="str">
            <v>32.06.150</v>
          </cell>
          <cell r="B1738">
            <v>0</v>
          </cell>
          <cell r="C1738" t="str">
            <v>Lâmina refletiva revestida em alumínio nas duas faces, com reforço interno, para isolação térmica</v>
          </cell>
          <cell r="D1738" t="str">
            <v>m²</v>
          </cell>
          <cell r="E1738">
            <v>9.81</v>
          </cell>
          <cell r="F1738">
            <v>7.77</v>
          </cell>
          <cell r="G1738">
            <v>17.579999999999998</v>
          </cell>
        </row>
        <row r="1739">
          <cell r="A1739" t="str">
            <v>32.06.231</v>
          </cell>
          <cell r="B1739">
            <v>0</v>
          </cell>
          <cell r="C1739" t="str">
            <v>Película de controle solar refletiva na cor prata, para aplicação em vidros</v>
          </cell>
          <cell r="D1739" t="str">
            <v>m²</v>
          </cell>
          <cell r="E1739">
            <v>48.25</v>
          </cell>
          <cell r="F1739">
            <v>0</v>
          </cell>
          <cell r="G1739">
            <v>48.25</v>
          </cell>
        </row>
        <row r="1740">
          <cell r="A1740" t="str">
            <v>32.06.350</v>
          </cell>
          <cell r="B1740">
            <v>0</v>
          </cell>
          <cell r="C1740" t="str">
            <v>Membrana isolante térmica e impermeabilizante, acabamento em alumínio e coating acrílico</v>
          </cell>
          <cell r="D1740" t="str">
            <v>m²</v>
          </cell>
          <cell r="E1740">
            <v>13.55</v>
          </cell>
          <cell r="F1740">
            <v>7.77</v>
          </cell>
          <cell r="G1740">
            <v>21.32</v>
          </cell>
        </row>
        <row r="1741">
          <cell r="A1741" t="str">
            <v>32.06.380</v>
          </cell>
          <cell r="B1741">
            <v>0</v>
          </cell>
          <cell r="C1741" t="str">
            <v>Isolamento acústico em placas de espuma semirrígida, com uma camada de manta HD, espessura de 50 mm</v>
          </cell>
          <cell r="D1741" t="str">
            <v>m²</v>
          </cell>
          <cell r="E1741">
            <v>549.25</v>
          </cell>
          <cell r="F1741">
            <v>0</v>
          </cell>
          <cell r="G1741">
            <v>549.25</v>
          </cell>
        </row>
        <row r="1742">
          <cell r="A1742" t="str">
            <v>32.06.396</v>
          </cell>
          <cell r="B1742">
            <v>0</v>
          </cell>
          <cell r="C1742" t="str">
            <v>Manta termo-acústica em fibra cerâmica aluminizada, espessura de 38 mm</v>
          </cell>
          <cell r="D1742" t="str">
            <v>m²</v>
          </cell>
          <cell r="E1742">
            <v>40.07</v>
          </cell>
          <cell r="F1742">
            <v>21.79</v>
          </cell>
          <cell r="G1742">
            <v>61.86</v>
          </cell>
        </row>
        <row r="1743">
          <cell r="A1743" t="str">
            <v>32.06.400</v>
          </cell>
          <cell r="B1743">
            <v>0</v>
          </cell>
          <cell r="C1743" t="str">
            <v>Isolamento acústico em placas de espuma semirrígida incombustível, com superfície em cunhas anecóicas, espessura de 50 mm</v>
          </cell>
          <cell r="D1743" t="str">
            <v>m²</v>
          </cell>
          <cell r="E1743">
            <v>245.24</v>
          </cell>
          <cell r="F1743">
            <v>0</v>
          </cell>
          <cell r="G1743">
            <v>245.24</v>
          </cell>
        </row>
        <row r="1744">
          <cell r="A1744" t="str">
            <v>32.07</v>
          </cell>
          <cell r="B1744" t="str">
            <v>Junta de dilatação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32.07.040</v>
          </cell>
          <cell r="B1745">
            <v>0</v>
          </cell>
          <cell r="C1745" t="str">
            <v>Junta plástica de 3/4´ x 1/8´</v>
          </cell>
          <cell r="D1745" t="str">
            <v>m</v>
          </cell>
          <cell r="E1745">
            <v>1.0900000000000001</v>
          </cell>
          <cell r="F1745">
            <v>4.8600000000000003</v>
          </cell>
          <cell r="G1745">
            <v>5.95</v>
          </cell>
        </row>
        <row r="1746">
          <cell r="A1746" t="str">
            <v>32.07.060</v>
          </cell>
          <cell r="B1746">
            <v>0</v>
          </cell>
          <cell r="C1746" t="str">
            <v>Junta de latão bitola de 1/8´</v>
          </cell>
          <cell r="D1746" t="str">
            <v>m</v>
          </cell>
          <cell r="E1746">
            <v>26.44</v>
          </cell>
          <cell r="F1746">
            <v>4.8600000000000003</v>
          </cell>
          <cell r="G1746">
            <v>31.3</v>
          </cell>
        </row>
        <row r="1747">
          <cell r="A1747" t="str">
            <v>32.07.090</v>
          </cell>
          <cell r="B1747">
            <v>0</v>
          </cell>
          <cell r="C1747" t="str">
            <v>Junta de dilatação ou vedação com mastique de silicone, 1,0 x 0,5 cm - inclusive guia de apoio em polietileno</v>
          </cell>
          <cell r="D1747" t="str">
            <v>m</v>
          </cell>
          <cell r="E1747">
            <v>3.71</v>
          </cell>
          <cell r="F1747">
            <v>2.2400000000000002</v>
          </cell>
          <cell r="G1747">
            <v>5.95</v>
          </cell>
        </row>
        <row r="1748">
          <cell r="A1748" t="str">
            <v>32.07.110</v>
          </cell>
          <cell r="B1748">
            <v>0</v>
          </cell>
          <cell r="C1748" t="str">
            <v>Junta a base de asfalto oxidado a quente</v>
          </cell>
          <cell r="D1748" t="str">
            <v>cm³</v>
          </cell>
          <cell r="E1748">
            <v>7.0000000000000007E-2</v>
          </cell>
          <cell r="F1748">
            <v>0.04</v>
          </cell>
          <cell r="G1748">
            <v>0.11</v>
          </cell>
        </row>
        <row r="1749">
          <cell r="A1749" t="str">
            <v>32.07.120</v>
          </cell>
          <cell r="B1749">
            <v>0</v>
          </cell>
          <cell r="C1749" t="str">
            <v>Mangueira plástica flexível para junta de dilatação</v>
          </cell>
          <cell r="D1749" t="str">
            <v>m</v>
          </cell>
          <cell r="E1749">
            <v>3.34</v>
          </cell>
          <cell r="F1749">
            <v>3.58</v>
          </cell>
          <cell r="G1749">
            <v>6.92</v>
          </cell>
        </row>
        <row r="1750">
          <cell r="A1750" t="str">
            <v>32.07.160</v>
          </cell>
          <cell r="B1750">
            <v>0</v>
          </cell>
          <cell r="C1750" t="str">
            <v>Junta de dilatação elástica a base de poliuretano</v>
          </cell>
          <cell r="D1750" t="str">
            <v>cm³</v>
          </cell>
          <cell r="E1750">
            <v>0.11</v>
          </cell>
          <cell r="F1750">
            <v>0.09</v>
          </cell>
          <cell r="G1750">
            <v>0.2</v>
          </cell>
        </row>
        <row r="1751">
          <cell r="A1751" t="str">
            <v>32.07.230</v>
          </cell>
          <cell r="B1751">
            <v>0</v>
          </cell>
          <cell r="C1751" t="str">
            <v>Perfil de acabamento com borracha termoplástica vulcanizada contínua flexível, para junta de dilatação de embutir - piso-piso</v>
          </cell>
          <cell r="D1751" t="str">
            <v>m</v>
          </cell>
          <cell r="E1751">
            <v>241.02</v>
          </cell>
          <cell r="F1751">
            <v>3.26</v>
          </cell>
          <cell r="G1751">
            <v>244.28</v>
          </cell>
        </row>
        <row r="1752">
          <cell r="A1752" t="str">
            <v>32.07.240</v>
          </cell>
          <cell r="B1752">
            <v>0</v>
          </cell>
          <cell r="C1752" t="str">
            <v>Perfil de acabamento com borracha termoplástica vulcanizada contínua flexível, para junta de dilatação de embutir - piso-parede</v>
          </cell>
          <cell r="D1752" t="str">
            <v>m</v>
          </cell>
          <cell r="E1752">
            <v>254.82</v>
          </cell>
          <cell r="F1752">
            <v>3.26</v>
          </cell>
          <cell r="G1752">
            <v>258.08</v>
          </cell>
        </row>
        <row r="1753">
          <cell r="A1753" t="str">
            <v>32.07.250</v>
          </cell>
          <cell r="B1753">
            <v>0</v>
          </cell>
          <cell r="C1753" t="str">
            <v>Perfil de acabamento com borracha termoplástica vulcanizada contínua flexível, para junta de dilatação de embutir - parede-parede ou forro-forro</v>
          </cell>
          <cell r="D1753" t="str">
            <v>m</v>
          </cell>
          <cell r="E1753">
            <v>105.25</v>
          </cell>
          <cell r="F1753">
            <v>3.26</v>
          </cell>
          <cell r="G1753">
            <v>108.51</v>
          </cell>
        </row>
        <row r="1754">
          <cell r="A1754" t="str">
            <v>32.07.260</v>
          </cell>
          <cell r="B1754">
            <v>0</v>
          </cell>
          <cell r="C1754" t="str">
            <v>Perfil de acabamento com borracha termoplástica vulcanizada contínua flexível, para junta de dilatação de embutir - parede-parede ou forro-forro - canto</v>
          </cell>
          <cell r="D1754" t="str">
            <v>m</v>
          </cell>
          <cell r="E1754">
            <v>117.16</v>
          </cell>
          <cell r="F1754">
            <v>3.26</v>
          </cell>
          <cell r="G1754">
            <v>120.42</v>
          </cell>
        </row>
        <row r="1755">
          <cell r="A1755" t="str">
            <v>32.08</v>
          </cell>
          <cell r="B1755" t="str">
            <v>Junta de dilatação estrutural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32.08.010</v>
          </cell>
          <cell r="B1756">
            <v>0</v>
          </cell>
          <cell r="C1756" t="str">
            <v>Junta estrutural com poliestireno expandido de alta densidade P-III, espessura de 10 mm</v>
          </cell>
          <cell r="D1756" t="str">
            <v>m²</v>
          </cell>
          <cell r="E1756">
            <v>6.58</v>
          </cell>
          <cell r="F1756">
            <v>2.2200000000000002</v>
          </cell>
          <cell r="G1756">
            <v>8.8000000000000007</v>
          </cell>
        </row>
        <row r="1757">
          <cell r="A1757" t="str">
            <v>32.08.030</v>
          </cell>
          <cell r="B1757">
            <v>0</v>
          </cell>
          <cell r="C1757" t="str">
            <v>Junta estrutural com poliestireno expandido de alta densidade P-III, espessura de 20 mm</v>
          </cell>
          <cell r="D1757" t="str">
            <v>m²</v>
          </cell>
          <cell r="E1757">
            <v>13.64</v>
          </cell>
          <cell r="F1757">
            <v>2.2200000000000002</v>
          </cell>
          <cell r="G1757">
            <v>15.86</v>
          </cell>
        </row>
        <row r="1758">
          <cell r="A1758" t="str">
            <v>32.08.050</v>
          </cell>
          <cell r="B1758">
            <v>0</v>
          </cell>
          <cell r="C1758" t="str">
            <v>Junta estrutural com perfilado termoplástico em PVC, perfil O-12</v>
          </cell>
          <cell r="D1758" t="str">
            <v>m</v>
          </cell>
          <cell r="E1758">
            <v>29.06</v>
          </cell>
          <cell r="F1758">
            <v>15.16</v>
          </cell>
          <cell r="G1758">
            <v>44.22</v>
          </cell>
        </row>
        <row r="1759">
          <cell r="A1759" t="str">
            <v>32.08.060</v>
          </cell>
          <cell r="B1759">
            <v>0</v>
          </cell>
          <cell r="C1759" t="str">
            <v>Junta estrutural com perfilado termoplástico em PVC, perfil O-22</v>
          </cell>
          <cell r="D1759" t="str">
            <v>m</v>
          </cell>
          <cell r="E1759">
            <v>60.49</v>
          </cell>
          <cell r="F1759">
            <v>15.16</v>
          </cell>
          <cell r="G1759">
            <v>75.650000000000006</v>
          </cell>
        </row>
        <row r="1760">
          <cell r="A1760" t="str">
            <v>32.08.070</v>
          </cell>
          <cell r="B1760">
            <v>0</v>
          </cell>
          <cell r="C1760" t="str">
            <v>Junta estrutural com perfil elastomérico para fissuras, painéis e estruturas em geral, movimentação máxima 15 mm</v>
          </cell>
          <cell r="D1760" t="str">
            <v>m</v>
          </cell>
          <cell r="E1760">
            <v>122.26</v>
          </cell>
          <cell r="F1760">
            <v>0</v>
          </cell>
          <cell r="G1760">
            <v>122.26</v>
          </cell>
        </row>
        <row r="1761">
          <cell r="A1761" t="str">
            <v>32.08.090</v>
          </cell>
          <cell r="B1761">
            <v>0</v>
          </cell>
          <cell r="C1761" t="str">
            <v>Junta estrutural com perfil elastomérico para fissuras, painéis e estruturas em geral, movimentação máxima 30 mm</v>
          </cell>
          <cell r="D1761" t="str">
            <v>m</v>
          </cell>
          <cell r="E1761">
            <v>248.64</v>
          </cell>
          <cell r="F1761">
            <v>0</v>
          </cell>
          <cell r="G1761">
            <v>248.64</v>
          </cell>
        </row>
        <row r="1762">
          <cell r="A1762" t="str">
            <v>32.08.100</v>
          </cell>
          <cell r="B1762">
            <v>0</v>
          </cell>
          <cell r="C1762" t="str">
            <v>Junta Jeene JJ 2540 VV com lábios poliméricos</v>
          </cell>
          <cell r="D1762" t="str">
            <v>m</v>
          </cell>
          <cell r="E1762">
            <v>599.32000000000005</v>
          </cell>
          <cell r="F1762">
            <v>7.38</v>
          </cell>
          <cell r="G1762">
            <v>606.70000000000005</v>
          </cell>
        </row>
        <row r="1763">
          <cell r="A1763" t="str">
            <v>32.08.110</v>
          </cell>
          <cell r="B1763">
            <v>0</v>
          </cell>
          <cell r="C1763" t="str">
            <v>Junta estrutural com perfil elastomérico e lábios poliméricos para obras de arte, movimentação máxima 40 mm</v>
          </cell>
          <cell r="D1763" t="str">
            <v>m</v>
          </cell>
          <cell r="E1763">
            <v>599.32000000000005</v>
          </cell>
          <cell r="F1763">
            <v>0</v>
          </cell>
          <cell r="G1763">
            <v>599.32000000000005</v>
          </cell>
        </row>
        <row r="1764">
          <cell r="A1764" t="str">
            <v>32.08.130</v>
          </cell>
          <cell r="B1764">
            <v>0</v>
          </cell>
          <cell r="C1764" t="str">
            <v>Junta estrutural com perfil elastomérico e lábios poliméricos para obras de arte, movimentação máxima 55 mm</v>
          </cell>
          <cell r="D1764" t="str">
            <v>m</v>
          </cell>
          <cell r="E1764">
            <v>825.21</v>
          </cell>
          <cell r="F1764">
            <v>0</v>
          </cell>
          <cell r="G1764">
            <v>825.21</v>
          </cell>
        </row>
        <row r="1765">
          <cell r="A1765" t="str">
            <v>32.08.160</v>
          </cell>
          <cell r="B1765">
            <v>0</v>
          </cell>
          <cell r="C1765" t="str">
            <v>Junta elástica estrutural de neoprene</v>
          </cell>
          <cell r="D1765" t="str">
            <v>m</v>
          </cell>
          <cell r="E1765">
            <v>202</v>
          </cell>
          <cell r="F1765">
            <v>0</v>
          </cell>
          <cell r="G1765">
            <v>202</v>
          </cell>
        </row>
        <row r="1766">
          <cell r="A1766" t="str">
            <v>32.09</v>
          </cell>
          <cell r="B1766" t="str">
            <v>Apoios e afins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32.09.020</v>
          </cell>
          <cell r="B1767">
            <v>0</v>
          </cell>
          <cell r="C1767" t="str">
            <v>Chapa de aço em bitolas medias</v>
          </cell>
          <cell r="D1767" t="str">
            <v>kg</v>
          </cell>
          <cell r="E1767">
            <v>3.63</v>
          </cell>
          <cell r="F1767">
            <v>9.75</v>
          </cell>
          <cell r="G1767">
            <v>13.38</v>
          </cell>
        </row>
        <row r="1768">
          <cell r="A1768" t="str">
            <v>32.09.040</v>
          </cell>
          <cell r="B1768">
            <v>0</v>
          </cell>
          <cell r="C1768" t="str">
            <v>Apoio em placa de neoprene fretado</v>
          </cell>
          <cell r="D1768" t="str">
            <v>dm³</v>
          </cell>
          <cell r="E1768">
            <v>117.97</v>
          </cell>
          <cell r="F1768">
            <v>6.51</v>
          </cell>
          <cell r="G1768">
            <v>124.48</v>
          </cell>
        </row>
        <row r="1769">
          <cell r="A1769" t="str">
            <v>32.10</v>
          </cell>
          <cell r="B1769" t="str">
            <v>Envelope de concreto e proteção de tubos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32.10.050</v>
          </cell>
          <cell r="B1770">
            <v>0</v>
          </cell>
          <cell r="C1770" t="str">
            <v>Proteção anticorrosiva, a base de resina epóxi com alcatrão, para ramais sob a terra, com DN até 1´</v>
          </cell>
          <cell r="D1770" t="str">
            <v>m</v>
          </cell>
          <cell r="E1770">
            <v>1.66</v>
          </cell>
          <cell r="F1770">
            <v>2</v>
          </cell>
          <cell r="G1770">
            <v>3.66</v>
          </cell>
        </row>
        <row r="1771">
          <cell r="A1771" t="str">
            <v>32.10.060</v>
          </cell>
          <cell r="B1771">
            <v>0</v>
          </cell>
          <cell r="C1771" t="str">
            <v>Proteção anticorrosiva, a base de resina epóxi com alcatrão, para ramais sob a terra, com DN acima de 1´ até 2´</v>
          </cell>
          <cell r="D1771" t="str">
            <v>m</v>
          </cell>
          <cell r="E1771">
            <v>3.32</v>
          </cell>
          <cell r="F1771">
            <v>4</v>
          </cell>
          <cell r="G1771">
            <v>7.32</v>
          </cell>
        </row>
        <row r="1772">
          <cell r="A1772" t="str">
            <v>32.10.070</v>
          </cell>
          <cell r="B1772">
            <v>0</v>
          </cell>
          <cell r="C1772" t="str">
            <v>Proteção anticorrosiva, a base de resina epóxi com alcatrão, para ramais sob a terra, com DN acima de 2´ até 3´</v>
          </cell>
          <cell r="D1772" t="str">
            <v>m</v>
          </cell>
          <cell r="E1772">
            <v>4.97</v>
          </cell>
          <cell r="F1772">
            <v>6.01</v>
          </cell>
          <cell r="G1772">
            <v>10.98</v>
          </cell>
        </row>
        <row r="1773">
          <cell r="A1773" t="str">
            <v>32.10.080</v>
          </cell>
          <cell r="B1773">
            <v>0</v>
          </cell>
          <cell r="C1773" t="str">
            <v>Proteção anticorrosiva, a base de resina epóxi com alcatrão, para ramais sob a terra, com DN acima de 3´ até 4´</v>
          </cell>
          <cell r="D1773" t="str">
            <v>m</v>
          </cell>
          <cell r="E1773">
            <v>6.63</v>
          </cell>
          <cell r="F1773">
            <v>8</v>
          </cell>
          <cell r="G1773">
            <v>14.63</v>
          </cell>
        </row>
        <row r="1774">
          <cell r="A1774" t="str">
            <v>32.10.082</v>
          </cell>
          <cell r="B1774">
            <v>0</v>
          </cell>
          <cell r="C1774" t="str">
            <v>Proteção anticorrosiva, a base de resina epóxi com alcatrão, para ramais sob a terra, com DN acima de 5´ até 6´</v>
          </cell>
          <cell r="D1774" t="str">
            <v>m</v>
          </cell>
          <cell r="E1774">
            <v>9.9600000000000009</v>
          </cell>
          <cell r="F1774">
            <v>12.02</v>
          </cell>
          <cell r="G1774">
            <v>21.98</v>
          </cell>
        </row>
        <row r="1775">
          <cell r="A1775" t="str">
            <v>32.10.090</v>
          </cell>
          <cell r="B1775">
            <v>0</v>
          </cell>
          <cell r="C1775" t="str">
            <v>Proteção anticorrosiva, com fita adesiva, para ramais sob a terra, com DN até 1´</v>
          </cell>
          <cell r="D1775" t="str">
            <v>m</v>
          </cell>
          <cell r="E1775">
            <v>13.96</v>
          </cell>
          <cell r="F1775">
            <v>1.19</v>
          </cell>
          <cell r="G1775">
            <v>15.15</v>
          </cell>
        </row>
        <row r="1776">
          <cell r="A1776" t="str">
            <v>32.10.100</v>
          </cell>
          <cell r="B1776">
            <v>0</v>
          </cell>
          <cell r="C1776" t="str">
            <v>Proteção anticorrosiva, com fita adesiva, para ramais sob a terra, com DN acima de 1´ até 2´</v>
          </cell>
          <cell r="D1776" t="str">
            <v>m</v>
          </cell>
          <cell r="E1776">
            <v>25.18</v>
          </cell>
          <cell r="F1776">
            <v>1.67</v>
          </cell>
          <cell r="G1776">
            <v>26.85</v>
          </cell>
        </row>
        <row r="1777">
          <cell r="A1777" t="str">
            <v>32.10.110</v>
          </cell>
          <cell r="B1777">
            <v>0</v>
          </cell>
          <cell r="C1777" t="str">
            <v>Proteção anticorrosiva, com fita adesiva, para ramais sob a terra, com DN acima de 2´ até 3´</v>
          </cell>
          <cell r="D1777" t="str">
            <v>m</v>
          </cell>
          <cell r="E1777">
            <v>38.799999999999997</v>
          </cell>
          <cell r="F1777">
            <v>2.15</v>
          </cell>
          <cell r="G1777">
            <v>40.950000000000003</v>
          </cell>
        </row>
        <row r="1778">
          <cell r="A1778" t="str">
            <v>32.10.120</v>
          </cell>
          <cell r="B1778">
            <v>0</v>
          </cell>
          <cell r="C1778" t="str">
            <v>Proteção anticorrosiva, com fita adesiva, para ramais sob a terra, com DN acima de 3´ até 4´</v>
          </cell>
          <cell r="D1778" t="str">
            <v>m</v>
          </cell>
          <cell r="E1778">
            <v>49.89</v>
          </cell>
          <cell r="F1778">
            <v>2.62</v>
          </cell>
          <cell r="G1778">
            <v>52.51</v>
          </cell>
        </row>
        <row r="1779">
          <cell r="A1779" t="str">
            <v>32.10.140</v>
          </cell>
          <cell r="B1779">
            <v>0</v>
          </cell>
          <cell r="C1779" t="str">
            <v>Proteção anticorrosiva, com fita adesiva, para ramais sob a terra, com DN acima de 5´ até 6´</v>
          </cell>
          <cell r="D1779" t="str">
            <v>m</v>
          </cell>
          <cell r="E1779">
            <v>73.5</v>
          </cell>
          <cell r="F1779">
            <v>5.5</v>
          </cell>
          <cell r="G1779">
            <v>79</v>
          </cell>
        </row>
        <row r="1780">
          <cell r="A1780" t="str">
            <v>32.11</v>
          </cell>
          <cell r="B1780" t="str">
            <v>Isolante térmico para tubos e dutos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32.11.010</v>
          </cell>
          <cell r="B1781">
            <v>0</v>
          </cell>
          <cell r="C1781" t="str">
            <v>Calha isolante com lã de vidro e/ou lã de rocha, espessura de 1´, para tubulação de 2´</v>
          </cell>
          <cell r="D1781" t="str">
            <v>m</v>
          </cell>
          <cell r="E1781">
            <v>20.99</v>
          </cell>
          <cell r="F1781">
            <v>8.35</v>
          </cell>
          <cell r="G1781">
            <v>29.34</v>
          </cell>
        </row>
        <row r="1782">
          <cell r="A1782" t="str">
            <v>32.11.020</v>
          </cell>
          <cell r="B1782">
            <v>0</v>
          </cell>
          <cell r="C1782" t="str">
            <v>Calha isolante com lã de vidro e/ou lã de rocha, espessura de 1´, para tubulação de 1 1/2´</v>
          </cell>
          <cell r="D1782" t="str">
            <v>m</v>
          </cell>
          <cell r="E1782">
            <v>18.93</v>
          </cell>
          <cell r="F1782">
            <v>8.35</v>
          </cell>
          <cell r="G1782">
            <v>27.28</v>
          </cell>
        </row>
        <row r="1783">
          <cell r="A1783" t="str">
            <v>32.11.030</v>
          </cell>
          <cell r="B1783">
            <v>0</v>
          </cell>
          <cell r="C1783" t="str">
            <v>Calha isolante com lã de vidro e/ou lã de rocha, espessura de 1´, para tubulação de 1´</v>
          </cell>
          <cell r="D1783" t="str">
            <v>m</v>
          </cell>
          <cell r="E1783">
            <v>15.13</v>
          </cell>
          <cell r="F1783">
            <v>8.35</v>
          </cell>
          <cell r="G1783">
            <v>23.48</v>
          </cell>
        </row>
        <row r="1784">
          <cell r="A1784" t="str">
            <v>32.11.040</v>
          </cell>
          <cell r="B1784">
            <v>0</v>
          </cell>
          <cell r="C1784" t="str">
            <v>Calha isolante com lã de vidro e/ou lã de rocha, espessura de 1´, para tubulação de 3/4´</v>
          </cell>
          <cell r="D1784" t="str">
            <v>m</v>
          </cell>
          <cell r="E1784">
            <v>14.65</v>
          </cell>
          <cell r="F1784">
            <v>8.35</v>
          </cell>
          <cell r="G1784">
            <v>23</v>
          </cell>
        </row>
        <row r="1785">
          <cell r="A1785" t="str">
            <v>32.11.050</v>
          </cell>
          <cell r="B1785">
            <v>0</v>
          </cell>
          <cell r="C1785" t="str">
            <v>Calha isolante com lã de vidro e/ou lã de rocha, espessura de 1´, para tubulação de 1/2´</v>
          </cell>
          <cell r="D1785" t="str">
            <v>m</v>
          </cell>
          <cell r="E1785">
            <v>13.2</v>
          </cell>
          <cell r="F1785">
            <v>8.35</v>
          </cell>
          <cell r="G1785">
            <v>21.55</v>
          </cell>
        </row>
        <row r="1786">
          <cell r="A1786" t="str">
            <v>32.11.060</v>
          </cell>
          <cell r="B1786">
            <v>0</v>
          </cell>
          <cell r="C1786" t="str">
            <v>Calha isolante com lã de vidro e/ou lã de rocha, espessura de 1´, para tubulação de 1 1/4´</v>
          </cell>
          <cell r="D1786" t="str">
            <v>m</v>
          </cell>
          <cell r="E1786">
            <v>16.34</v>
          </cell>
          <cell r="F1786">
            <v>8.35</v>
          </cell>
          <cell r="G1786">
            <v>24.69</v>
          </cell>
        </row>
        <row r="1787">
          <cell r="A1787" t="str">
            <v>32.11.070</v>
          </cell>
          <cell r="B1787">
            <v>0</v>
          </cell>
          <cell r="C1787" t="str">
            <v>Calha isolante com lã de vidro e/ou lã de rocha, espessura de 1´, para tubulação de 2 1/2´</v>
          </cell>
          <cell r="D1787" t="str">
            <v>m</v>
          </cell>
          <cell r="E1787">
            <v>25</v>
          </cell>
          <cell r="F1787">
            <v>8.35</v>
          </cell>
          <cell r="G1787">
            <v>33.35</v>
          </cell>
        </row>
        <row r="1788">
          <cell r="A1788" t="str">
            <v>32.11.080</v>
          </cell>
          <cell r="B1788">
            <v>0</v>
          </cell>
          <cell r="C1788" t="str">
            <v>Calha isolante com lã de vidro e/ou lã de rocha, espessura de 1´, para tubulação de 3´</v>
          </cell>
          <cell r="D1788" t="str">
            <v>m</v>
          </cell>
          <cell r="E1788">
            <v>28.81</v>
          </cell>
          <cell r="F1788">
            <v>8.35</v>
          </cell>
          <cell r="G1788">
            <v>37.159999999999997</v>
          </cell>
        </row>
        <row r="1789">
          <cell r="A1789" t="str">
            <v>32.11.090</v>
          </cell>
          <cell r="B1789">
            <v>0</v>
          </cell>
          <cell r="C1789" t="str">
            <v>Calha isolante com lã de vidro e/ou lã de rocha, espessura de 1´, para tubulação de 4´</v>
          </cell>
          <cell r="D1789" t="str">
            <v>m</v>
          </cell>
          <cell r="E1789">
            <v>32.78</v>
          </cell>
          <cell r="F1789">
            <v>8.35</v>
          </cell>
          <cell r="G1789">
            <v>41.13</v>
          </cell>
        </row>
        <row r="1790">
          <cell r="A1790" t="str">
            <v>32.11.150</v>
          </cell>
          <cell r="B1790">
            <v>0</v>
          </cell>
          <cell r="C1790" t="str">
            <v>Proteção para isolamento térmico em alumínio</v>
          </cell>
          <cell r="D1790" t="str">
            <v>m²</v>
          </cell>
          <cell r="E1790">
            <v>16.46</v>
          </cell>
          <cell r="F1790">
            <v>8.35</v>
          </cell>
          <cell r="G1790">
            <v>24.81</v>
          </cell>
        </row>
        <row r="1791">
          <cell r="A1791" t="str">
            <v>32.11.200</v>
          </cell>
          <cell r="B1791">
            <v>0</v>
          </cell>
          <cell r="C1791" t="str">
            <v>Isolamento térmico em polietileno expandido, espessura de 5 mm, para tubulação de 1/2´ (15 mm)</v>
          </cell>
          <cell r="D1791" t="str">
            <v>m</v>
          </cell>
          <cell r="E1791">
            <v>0.65</v>
          </cell>
          <cell r="F1791">
            <v>8.35</v>
          </cell>
          <cell r="G1791">
            <v>9</v>
          </cell>
        </row>
        <row r="1792">
          <cell r="A1792" t="str">
            <v>32.11.210</v>
          </cell>
          <cell r="B1792">
            <v>0</v>
          </cell>
          <cell r="C1792" t="str">
            <v>Isolamento térmico em polietileno expandido, espessura de 5 mm, para tubulação de 3/4´ (22 mm)</v>
          </cell>
          <cell r="D1792" t="str">
            <v>m</v>
          </cell>
          <cell r="E1792">
            <v>0.92</v>
          </cell>
          <cell r="F1792">
            <v>8.35</v>
          </cell>
          <cell r="G1792">
            <v>9.27</v>
          </cell>
        </row>
        <row r="1793">
          <cell r="A1793" t="str">
            <v>32.11.220</v>
          </cell>
          <cell r="B1793">
            <v>0</v>
          </cell>
          <cell r="C1793" t="str">
            <v>Isolamento térmico em polietileno expandido, espessura de 5 mm, para tubulação de 1´ (28 mm)</v>
          </cell>
          <cell r="D1793" t="str">
            <v>m</v>
          </cell>
          <cell r="E1793">
            <v>1.22</v>
          </cell>
          <cell r="F1793">
            <v>8.35</v>
          </cell>
          <cell r="G1793">
            <v>9.57</v>
          </cell>
        </row>
        <row r="1794">
          <cell r="A1794" t="str">
            <v>32.11.230</v>
          </cell>
          <cell r="B1794">
            <v>0</v>
          </cell>
          <cell r="C1794" t="str">
            <v>Isolamento térmico em polietileno expandido, espessura de 10 mm, para tubulação de 1 1/4´ (35 mm)</v>
          </cell>
          <cell r="D1794" t="str">
            <v>m</v>
          </cell>
          <cell r="E1794">
            <v>1.81</v>
          </cell>
          <cell r="F1794">
            <v>8.35</v>
          </cell>
          <cell r="G1794">
            <v>10.16</v>
          </cell>
        </row>
        <row r="1795">
          <cell r="A1795" t="str">
            <v>32.11.240</v>
          </cell>
          <cell r="B1795">
            <v>0</v>
          </cell>
          <cell r="C1795" t="str">
            <v>Isolamento térmico em polietileno expandido, espessura de 10 mm, para tubulação de 1 1/2´ (42 mm)</v>
          </cell>
          <cell r="D1795" t="str">
            <v>m</v>
          </cell>
          <cell r="E1795">
            <v>3.44</v>
          </cell>
          <cell r="F1795">
            <v>8.35</v>
          </cell>
          <cell r="G1795">
            <v>11.79</v>
          </cell>
        </row>
        <row r="1796">
          <cell r="A1796" t="str">
            <v>32.11.250</v>
          </cell>
          <cell r="B1796">
            <v>0</v>
          </cell>
          <cell r="C1796" t="str">
            <v>Isolamento térmico em polietileno expandido, espessura de 10 mm, para tubulação de 2´ (54 mm)</v>
          </cell>
          <cell r="D1796" t="str">
            <v>m</v>
          </cell>
          <cell r="E1796">
            <v>4.74</v>
          </cell>
          <cell r="F1796">
            <v>8.35</v>
          </cell>
          <cell r="G1796">
            <v>13.09</v>
          </cell>
        </row>
        <row r="1797">
          <cell r="A1797" t="str">
            <v>32.11.260</v>
          </cell>
          <cell r="B1797">
            <v>0</v>
          </cell>
          <cell r="C1797" t="str">
            <v>Isolamento térmico em polietileno expandido, espessura de 10 mm, para tubulação de 2 1/2´ (66 mm)</v>
          </cell>
          <cell r="D1797" t="str">
            <v>m</v>
          </cell>
          <cell r="E1797">
            <v>5.37</v>
          </cell>
          <cell r="F1797">
            <v>8.35</v>
          </cell>
          <cell r="G1797">
            <v>13.72</v>
          </cell>
        </row>
        <row r="1798">
          <cell r="A1798" t="str">
            <v>32.11.270</v>
          </cell>
          <cell r="B1798">
            <v>0</v>
          </cell>
          <cell r="C1798" t="str">
            <v>Isolamento térmico em espuma elastomérica, espessura de 9 a 12 mm, para tubulação de 1/4´ (cobre)</v>
          </cell>
          <cell r="D1798" t="str">
            <v>m</v>
          </cell>
          <cell r="E1798">
            <v>3.68</v>
          </cell>
          <cell r="F1798">
            <v>8.35</v>
          </cell>
          <cell r="G1798">
            <v>12.03</v>
          </cell>
        </row>
        <row r="1799">
          <cell r="A1799" t="str">
            <v>32.11.280</v>
          </cell>
          <cell r="B1799">
            <v>0</v>
          </cell>
          <cell r="C1799" t="str">
            <v>Isolamento térmico em espuma elastomérica, espessura de 9 a 12 mm, para tubulação de 1/2´ (cobre)</v>
          </cell>
          <cell r="D1799" t="str">
            <v>m</v>
          </cell>
          <cell r="E1799">
            <v>3.96</v>
          </cell>
          <cell r="F1799">
            <v>8.35</v>
          </cell>
          <cell r="G1799">
            <v>12.31</v>
          </cell>
        </row>
        <row r="1800">
          <cell r="A1800" t="str">
            <v>32.11.290</v>
          </cell>
          <cell r="B1800">
            <v>0</v>
          </cell>
          <cell r="C1800" t="str">
            <v>Isolamento térmico em espuma elastomérica, espessura de 9 a 12 mm, para tubulação de 5/8´ (cobre) ou 1/4´ (ferro)</v>
          </cell>
          <cell r="D1800" t="str">
            <v>m</v>
          </cell>
          <cell r="E1800">
            <v>4.3600000000000003</v>
          </cell>
          <cell r="F1800">
            <v>8.35</v>
          </cell>
          <cell r="G1800">
            <v>12.71</v>
          </cell>
        </row>
        <row r="1801">
          <cell r="A1801" t="str">
            <v>32.11.300</v>
          </cell>
          <cell r="B1801">
            <v>0</v>
          </cell>
          <cell r="C1801" t="str">
            <v>Isolamento térmico em espuma elastomérica, espessura de 9 a 12 mm, para tubulação de 1´ (cobre)</v>
          </cell>
          <cell r="D1801" t="str">
            <v>m</v>
          </cell>
          <cell r="E1801">
            <v>5.21</v>
          </cell>
          <cell r="F1801">
            <v>8.35</v>
          </cell>
          <cell r="G1801">
            <v>13.56</v>
          </cell>
        </row>
        <row r="1802">
          <cell r="A1802" t="str">
            <v>32.11.310</v>
          </cell>
          <cell r="B1802">
            <v>0</v>
          </cell>
          <cell r="C1802" t="str">
            <v>Isolamento térmico em espuma elastomérica, espessura de 19 a 26 mm, para tubulação de 7/8´ (cobre) ou 1/2´ (ferro)</v>
          </cell>
          <cell r="D1802" t="str">
            <v>m</v>
          </cell>
          <cell r="E1802">
            <v>11.19</v>
          </cell>
          <cell r="F1802">
            <v>8.35</v>
          </cell>
          <cell r="G1802">
            <v>19.54</v>
          </cell>
        </row>
        <row r="1803">
          <cell r="A1803" t="str">
            <v>32.11.320</v>
          </cell>
          <cell r="B1803">
            <v>0</v>
          </cell>
          <cell r="C1803" t="str">
            <v>Isolamento térmico em espuma elastomérica, espessura de 19 a 26 mm, para tubulação de 1 1/8´ (cobre) ou 3/4´ (ferro)</v>
          </cell>
          <cell r="D1803" t="str">
            <v>m</v>
          </cell>
          <cell r="E1803">
            <v>13.3</v>
          </cell>
          <cell r="F1803">
            <v>8.35</v>
          </cell>
          <cell r="G1803">
            <v>21.65</v>
          </cell>
        </row>
        <row r="1804">
          <cell r="A1804" t="str">
            <v>32.11.330</v>
          </cell>
          <cell r="B1804">
            <v>0</v>
          </cell>
          <cell r="C1804" t="str">
            <v>Isolamento térmico em espuma elastomérica, espessura de 19 a 26 mm, para tubulação de 1 3/8´ (cobre) ou 1´ (ferro)</v>
          </cell>
          <cell r="D1804" t="str">
            <v>m</v>
          </cell>
          <cell r="E1804">
            <v>15.5</v>
          </cell>
          <cell r="F1804">
            <v>8.35</v>
          </cell>
          <cell r="G1804">
            <v>23.85</v>
          </cell>
        </row>
        <row r="1805">
          <cell r="A1805" t="str">
            <v>32.11.340</v>
          </cell>
          <cell r="B1805">
            <v>0</v>
          </cell>
          <cell r="C1805" t="str">
            <v>Isolamento térmico em espuma elastomérica, espessura de 19 a 26 mm, para tubulação de 1 5/8´ (cobre) ou 1 1/4´ (ferro)</v>
          </cell>
          <cell r="D1805" t="str">
            <v>m</v>
          </cell>
          <cell r="E1805">
            <v>18.04</v>
          </cell>
          <cell r="F1805">
            <v>8.35</v>
          </cell>
          <cell r="G1805">
            <v>26.39</v>
          </cell>
        </row>
        <row r="1806">
          <cell r="A1806" t="str">
            <v>32.11.350</v>
          </cell>
          <cell r="B1806">
            <v>0</v>
          </cell>
          <cell r="C1806" t="str">
            <v>Isolamento térmico em espuma elastomérica, espessura de 19 a 26 mm, para tubulação de 1 1/2´ (ferro)</v>
          </cell>
          <cell r="D1806" t="str">
            <v>m</v>
          </cell>
          <cell r="E1806">
            <v>21.14</v>
          </cell>
          <cell r="F1806">
            <v>8.35</v>
          </cell>
          <cell r="G1806">
            <v>29.49</v>
          </cell>
        </row>
        <row r="1807">
          <cell r="A1807" t="str">
            <v>32.11.360</v>
          </cell>
          <cell r="B1807">
            <v>0</v>
          </cell>
          <cell r="C1807" t="str">
            <v>Isolamento térmico em espuma elastomérica, espessura de 19 a 26 mm, para tubulação de 2´ (ferro)</v>
          </cell>
          <cell r="D1807" t="str">
            <v>m</v>
          </cell>
          <cell r="E1807">
            <v>23.48</v>
          </cell>
          <cell r="F1807">
            <v>8.35</v>
          </cell>
          <cell r="G1807">
            <v>31.83</v>
          </cell>
        </row>
        <row r="1808">
          <cell r="A1808" t="str">
            <v>32.11.370</v>
          </cell>
          <cell r="B1808">
            <v>0</v>
          </cell>
          <cell r="C1808" t="str">
            <v>Isolamento térmico em espuma elastomérica, espessura de 19 a 26 mm, para tubulação de 2 1/2´ (ferro)</v>
          </cell>
          <cell r="D1808" t="str">
            <v>m</v>
          </cell>
          <cell r="E1808">
            <v>28.8</v>
          </cell>
          <cell r="F1808">
            <v>8.35</v>
          </cell>
          <cell r="G1808">
            <v>37.15</v>
          </cell>
        </row>
        <row r="1809">
          <cell r="A1809" t="str">
            <v>32.11.380</v>
          </cell>
          <cell r="B1809">
            <v>0</v>
          </cell>
          <cell r="C1809" t="str">
            <v>Isolamento térmico em espuma elastomérica, espessura de 19 a 26 mm, para tubulação de 3 1/2´ (cobre) ou 3´ (ferro)</v>
          </cell>
          <cell r="D1809" t="str">
            <v>m</v>
          </cell>
          <cell r="E1809">
            <v>31.72</v>
          </cell>
          <cell r="F1809">
            <v>8.35</v>
          </cell>
          <cell r="G1809">
            <v>40.07</v>
          </cell>
        </row>
        <row r="1810">
          <cell r="A1810" t="str">
            <v>32.11.390</v>
          </cell>
          <cell r="B1810">
            <v>0</v>
          </cell>
          <cell r="C1810" t="str">
            <v>Isolamento térmico em espuma elastomérica, espessura de 19 a 26 mm, para tubulação de 4´ (ferro)</v>
          </cell>
          <cell r="D1810" t="str">
            <v>m</v>
          </cell>
          <cell r="E1810">
            <v>47.8</v>
          </cell>
          <cell r="F1810">
            <v>8.35</v>
          </cell>
          <cell r="G1810">
            <v>56.15</v>
          </cell>
        </row>
        <row r="1811">
          <cell r="A1811" t="str">
            <v>32.11.400</v>
          </cell>
          <cell r="B1811">
            <v>0</v>
          </cell>
          <cell r="C1811" t="str">
            <v>Isolamento térmico em espuma elastomérica, espessura de 19 a 26 mm, para tubulação de 5´ (ferro)</v>
          </cell>
          <cell r="D1811" t="str">
            <v>m</v>
          </cell>
          <cell r="E1811">
            <v>57.66</v>
          </cell>
          <cell r="F1811">
            <v>8.35</v>
          </cell>
          <cell r="G1811">
            <v>66.010000000000005</v>
          </cell>
        </row>
        <row r="1812">
          <cell r="A1812" t="str">
            <v>32.11.410</v>
          </cell>
          <cell r="B1812">
            <v>0</v>
          </cell>
          <cell r="C1812" t="str">
            <v>Isolamento térmico em espuma elastomérica, espessura de 19 a 26 mm, para tubulação de 6´ (ferro)</v>
          </cell>
          <cell r="D1812" t="str">
            <v>m</v>
          </cell>
          <cell r="E1812">
            <v>74.680000000000007</v>
          </cell>
          <cell r="F1812">
            <v>8.35</v>
          </cell>
          <cell r="G1812">
            <v>83.03</v>
          </cell>
        </row>
        <row r="1813">
          <cell r="A1813" t="str">
            <v>32.11.420</v>
          </cell>
          <cell r="B1813">
            <v>0</v>
          </cell>
          <cell r="C1813" t="str">
            <v>Manta em espuma elastomérica, espessura de 19 a 26 mm, para isolamento térmico de tubulação acima de 6´</v>
          </cell>
          <cell r="D1813" t="str">
            <v>m²</v>
          </cell>
          <cell r="E1813">
            <v>114.05</v>
          </cell>
          <cell r="F1813">
            <v>15.18</v>
          </cell>
          <cell r="G1813">
            <v>129.22999999999999</v>
          </cell>
        </row>
        <row r="1814">
          <cell r="A1814" t="str">
            <v>32.11.430</v>
          </cell>
          <cell r="B1814">
            <v>0</v>
          </cell>
          <cell r="C1814" t="str">
            <v>Isolamento térmico em espuma elastomérica, espessura de 19 a 26 mm, para tubulação de 3/8" (cobre) ou 1/8" (ferro)</v>
          </cell>
          <cell r="D1814" t="str">
            <v>m</v>
          </cell>
          <cell r="E1814">
            <v>7.61</v>
          </cell>
          <cell r="F1814">
            <v>8.35</v>
          </cell>
          <cell r="G1814">
            <v>15.96</v>
          </cell>
        </row>
        <row r="1815">
          <cell r="A1815" t="str">
            <v>32.11.440</v>
          </cell>
          <cell r="B1815">
            <v>0</v>
          </cell>
          <cell r="C1815" t="str">
            <v>Isolamento térmico em espuma elastomérica, espessura de 19 a 26 mm, para tubulação de 3/4" (cobre) ou 3/8" (ferro)</v>
          </cell>
          <cell r="D1815" t="str">
            <v>m</v>
          </cell>
          <cell r="E1815">
            <v>9.18</v>
          </cell>
          <cell r="F1815">
            <v>8.35</v>
          </cell>
          <cell r="G1815">
            <v>17.53</v>
          </cell>
        </row>
        <row r="1816">
          <cell r="A1816" t="str">
            <v>32.15</v>
          </cell>
          <cell r="B1816" t="str">
            <v>Impermeabilização flexível com manta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32.15.030</v>
          </cell>
          <cell r="B1817">
            <v>0</v>
          </cell>
          <cell r="C1817" t="str">
            <v>Impermeabilização em manta asfáltica com armadura, tipo III-B, espessura de 3 mm</v>
          </cell>
          <cell r="D1817" t="str">
            <v>m²</v>
          </cell>
          <cell r="E1817">
            <v>47.1</v>
          </cell>
          <cell r="F1817">
            <v>14.21</v>
          </cell>
          <cell r="G1817">
            <v>61.31</v>
          </cell>
        </row>
        <row r="1818">
          <cell r="A1818" t="str">
            <v>32.15.040</v>
          </cell>
          <cell r="B1818">
            <v>0</v>
          </cell>
          <cell r="C1818" t="str">
            <v>Impermeabilização em manta asfáltica com armadura, tipo III-B, espessura de 4 mm</v>
          </cell>
          <cell r="D1818" t="str">
            <v>m²</v>
          </cell>
          <cell r="E1818">
            <v>51.71</v>
          </cell>
          <cell r="F1818">
            <v>14.21</v>
          </cell>
          <cell r="G1818">
            <v>65.92</v>
          </cell>
        </row>
        <row r="1819">
          <cell r="A1819" t="str">
            <v>32.15.050</v>
          </cell>
          <cell r="B1819">
            <v>0</v>
          </cell>
          <cell r="C1819" t="str">
            <v>Impermeabilização em manta asfáltica plastomérica com armadura, tipo III, espessura de 3 mm, face exposta em ardósia cinza</v>
          </cell>
          <cell r="D1819" t="str">
            <v>m²</v>
          </cell>
          <cell r="E1819">
            <v>52.74</v>
          </cell>
          <cell r="F1819">
            <v>14.21</v>
          </cell>
          <cell r="G1819">
            <v>66.95</v>
          </cell>
        </row>
        <row r="1820">
          <cell r="A1820" t="str">
            <v>32.15.080</v>
          </cell>
          <cell r="B1820">
            <v>0</v>
          </cell>
          <cell r="C1820" t="str">
            <v>Impermeabilização em manta asfáltica tipo III-B, espessura de 3 mm, face exposta em geotêxtil, com membrana acrílica</v>
          </cell>
          <cell r="D1820" t="str">
            <v>m²</v>
          </cell>
          <cell r="E1820">
            <v>92.87</v>
          </cell>
          <cell r="F1820">
            <v>17.899999999999999</v>
          </cell>
          <cell r="G1820">
            <v>110.77</v>
          </cell>
        </row>
        <row r="1821">
          <cell r="A1821" t="str">
            <v>32.15.100</v>
          </cell>
          <cell r="B1821">
            <v>0</v>
          </cell>
          <cell r="C1821" t="str">
            <v>Impermeabilização em manta asfáltica plastomérica com armadura, tipo III, espessura de 4 mm, face exposta em geotêxtil com membrana acrílica</v>
          </cell>
          <cell r="D1821" t="str">
            <v>m²</v>
          </cell>
          <cell r="E1821">
            <v>103.75</v>
          </cell>
          <cell r="F1821">
            <v>17.899999999999999</v>
          </cell>
          <cell r="G1821">
            <v>121.65</v>
          </cell>
        </row>
        <row r="1822">
          <cell r="A1822" t="str">
            <v>32.15.240</v>
          </cell>
          <cell r="B1822">
            <v>0</v>
          </cell>
          <cell r="C1822" t="str">
            <v>Impermeabilização com manta asfáltica tipo III, anti raiz, espessura de 4 mm</v>
          </cell>
          <cell r="D1822" t="str">
            <v>m²</v>
          </cell>
          <cell r="E1822">
            <v>88.24</v>
          </cell>
          <cell r="F1822">
            <v>0</v>
          </cell>
          <cell r="G1822">
            <v>88.24</v>
          </cell>
        </row>
        <row r="1823">
          <cell r="A1823" t="str">
            <v>32.15.260</v>
          </cell>
          <cell r="B1823">
            <v>0</v>
          </cell>
          <cell r="C1823" t="str">
            <v>Impermeabilização em manta asfáltica tipo III-B, espessura de 3mm, face exposta em geotêxtil</v>
          </cell>
          <cell r="D1823" t="str">
            <v>m²</v>
          </cell>
          <cell r="E1823">
            <v>88.57</v>
          </cell>
          <cell r="F1823">
            <v>14.21</v>
          </cell>
          <cell r="G1823">
            <v>102.78</v>
          </cell>
        </row>
        <row r="1824">
          <cell r="A1824" t="str">
            <v>32.16</v>
          </cell>
          <cell r="B1824" t="str">
            <v>Impermeabilização flexível com membranas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32.16.010</v>
          </cell>
          <cell r="B1825">
            <v>0</v>
          </cell>
          <cell r="C1825" t="str">
            <v>Impermeabilização em pintura de asfalto oxidado com solventes orgânicos, sobre massa</v>
          </cell>
          <cell r="D1825" t="str">
            <v>m²</v>
          </cell>
          <cell r="E1825">
            <v>5.38</v>
          </cell>
          <cell r="F1825">
            <v>5.91</v>
          </cell>
          <cell r="G1825">
            <v>11.29</v>
          </cell>
        </row>
        <row r="1826">
          <cell r="A1826" t="str">
            <v>32.16.020</v>
          </cell>
          <cell r="B1826">
            <v>0</v>
          </cell>
          <cell r="C1826" t="str">
            <v>Impermeabilização em pintura de asfalto oxidado com solventes orgânicos, sobre metal</v>
          </cell>
          <cell r="D1826" t="str">
            <v>m²</v>
          </cell>
          <cell r="E1826">
            <v>3.76</v>
          </cell>
          <cell r="F1826">
            <v>5.91</v>
          </cell>
          <cell r="G1826">
            <v>9.67</v>
          </cell>
        </row>
        <row r="1827">
          <cell r="A1827" t="str">
            <v>32.16.030</v>
          </cell>
          <cell r="B1827">
            <v>0</v>
          </cell>
          <cell r="C1827" t="str">
            <v>Impermeabilização em membrana de asfalto modificado com elastômeros, na cor preta</v>
          </cell>
          <cell r="D1827" t="str">
            <v>m²</v>
          </cell>
          <cell r="E1827">
            <v>28.15</v>
          </cell>
          <cell r="F1827">
            <v>5.91</v>
          </cell>
          <cell r="G1827">
            <v>34.06</v>
          </cell>
        </row>
        <row r="1828">
          <cell r="A1828" t="str">
            <v>32.16.040</v>
          </cell>
          <cell r="B1828">
            <v>0</v>
          </cell>
          <cell r="C1828" t="str">
            <v>Impermeabilização em membrana de asfalto modificado com elastômeros, na cor preta e reforço em tela poliéster</v>
          </cell>
          <cell r="D1828" t="str">
            <v>m²</v>
          </cell>
          <cell r="E1828">
            <v>41.37</v>
          </cell>
          <cell r="F1828">
            <v>16.32</v>
          </cell>
          <cell r="G1828">
            <v>57.69</v>
          </cell>
        </row>
        <row r="1829">
          <cell r="A1829" t="str">
            <v>32.16.050</v>
          </cell>
          <cell r="B1829">
            <v>0</v>
          </cell>
          <cell r="C1829" t="str">
            <v>Impermeabilização em membrana à base de polímeros acrílicos, na cor branca</v>
          </cell>
          <cell r="D1829" t="str">
            <v>m²</v>
          </cell>
          <cell r="E1829">
            <v>30.8</v>
          </cell>
          <cell r="F1829">
            <v>5.91</v>
          </cell>
          <cell r="G1829">
            <v>36.71</v>
          </cell>
        </row>
        <row r="1830">
          <cell r="A1830" t="str">
            <v>32.16.060</v>
          </cell>
          <cell r="B1830">
            <v>0</v>
          </cell>
          <cell r="C1830" t="str">
            <v>Impermeabilização em membrana à base de polímeros acrílicos, na cor branca e reforço em tela poliéster</v>
          </cell>
          <cell r="D1830" t="str">
            <v>m²</v>
          </cell>
          <cell r="E1830">
            <v>45.08</v>
          </cell>
          <cell r="F1830">
            <v>16.32</v>
          </cell>
          <cell r="G1830">
            <v>61.4</v>
          </cell>
        </row>
        <row r="1831">
          <cell r="A1831" t="str">
            <v>32.16.070</v>
          </cell>
          <cell r="B1831">
            <v>0</v>
          </cell>
          <cell r="C1831" t="str">
            <v>Impermeabilização em membrana à base de resina termoplástica e cimentos aditivados com reforço em tela poliéster</v>
          </cell>
          <cell r="D1831" t="str">
            <v>m²</v>
          </cell>
          <cell r="E1831">
            <v>27.22</v>
          </cell>
          <cell r="F1831">
            <v>19.27</v>
          </cell>
          <cell r="G1831">
            <v>46.49</v>
          </cell>
        </row>
        <row r="1832">
          <cell r="A1832" t="str">
            <v>32.17</v>
          </cell>
          <cell r="B1832" t="str">
            <v>Impermeabilização rígida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32.17.010</v>
          </cell>
          <cell r="B1833">
            <v>0</v>
          </cell>
          <cell r="C1833" t="str">
            <v>Impermeabilização em argamassa impermeável com aditivo hidrófugo</v>
          </cell>
          <cell r="D1833" t="str">
            <v>m³</v>
          </cell>
          <cell r="E1833">
            <v>277.83999999999997</v>
          </cell>
          <cell r="F1833">
            <v>254.88</v>
          </cell>
          <cell r="G1833">
            <v>532.72</v>
          </cell>
        </row>
        <row r="1834">
          <cell r="A1834" t="str">
            <v>32.17.012</v>
          </cell>
          <cell r="B1834">
            <v>0</v>
          </cell>
          <cell r="C1834" t="str">
            <v>Impermeabilização em argamassa de concreto não estrutural com aditivo hidrófugo</v>
          </cell>
          <cell r="D1834" t="str">
            <v>m³</v>
          </cell>
          <cell r="E1834">
            <v>388.33</v>
          </cell>
          <cell r="F1834">
            <v>0</v>
          </cell>
          <cell r="G1834">
            <v>388.33</v>
          </cell>
        </row>
        <row r="1835">
          <cell r="A1835" t="str">
            <v>32.17.030</v>
          </cell>
          <cell r="B1835">
            <v>0</v>
          </cell>
          <cell r="C1835" t="str">
            <v>Impermeabilização em argamassa polimérica para umidade e água de percolação</v>
          </cell>
          <cell r="D1835" t="str">
            <v>m²</v>
          </cell>
          <cell r="E1835">
            <v>3.9</v>
          </cell>
          <cell r="F1835">
            <v>6.22</v>
          </cell>
          <cell r="G1835">
            <v>10.119999999999999</v>
          </cell>
        </row>
        <row r="1836">
          <cell r="A1836" t="str">
            <v>32.17.040</v>
          </cell>
          <cell r="B1836">
            <v>0</v>
          </cell>
          <cell r="C1836" t="str">
            <v>Impermeabilização em argamassa polimérica com reforço em tela poliéster para pressão hidrostática positiva</v>
          </cell>
          <cell r="D1836" t="str">
            <v>m²</v>
          </cell>
          <cell r="E1836">
            <v>9.76</v>
          </cell>
          <cell r="F1836">
            <v>12.43</v>
          </cell>
          <cell r="G1836">
            <v>22.19</v>
          </cell>
        </row>
        <row r="1837">
          <cell r="A1837" t="str">
            <v>32.17.050</v>
          </cell>
          <cell r="B1837">
            <v>0</v>
          </cell>
          <cell r="C1837" t="str">
            <v>Impermeabilização com cimento cristalizante para umidade e água de percolação</v>
          </cell>
          <cell r="D1837" t="str">
            <v>m²</v>
          </cell>
          <cell r="E1837">
            <v>7.83</v>
          </cell>
          <cell r="F1837">
            <v>6.22</v>
          </cell>
          <cell r="G1837">
            <v>14.05</v>
          </cell>
        </row>
        <row r="1838">
          <cell r="A1838" t="str">
            <v>32.17.060</v>
          </cell>
          <cell r="B1838">
            <v>0</v>
          </cell>
          <cell r="C1838" t="str">
            <v>Impermeabilização com cimento cristalizante para pressão hidrostática positiva</v>
          </cell>
          <cell r="D1838" t="str">
            <v>m²</v>
          </cell>
          <cell r="E1838">
            <v>15.67</v>
          </cell>
          <cell r="F1838">
            <v>12.43</v>
          </cell>
          <cell r="G1838">
            <v>28.1</v>
          </cell>
        </row>
        <row r="1839">
          <cell r="A1839" t="str">
            <v>32.17.070</v>
          </cell>
          <cell r="B1839">
            <v>0</v>
          </cell>
          <cell r="C1839" t="str">
            <v>Impermeabilização anticorrosiva em membrana epoxídica com alcatrão de hulha, sobre massa</v>
          </cell>
          <cell r="D1839" t="str">
            <v>m²</v>
          </cell>
          <cell r="E1839">
            <v>17.47</v>
          </cell>
          <cell r="F1839">
            <v>6.22</v>
          </cell>
          <cell r="G1839">
            <v>23.69</v>
          </cell>
        </row>
        <row r="1840">
          <cell r="A1840" t="str">
            <v>32.20</v>
          </cell>
          <cell r="B1840" t="str">
            <v>Reparos, conservações e complementos - GRUPO 32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32.20.010</v>
          </cell>
          <cell r="B1841">
            <v>0</v>
          </cell>
          <cell r="C1841" t="str">
            <v>Recolocação de argila expandida</v>
          </cell>
          <cell r="D1841" t="str">
            <v>m³</v>
          </cell>
          <cell r="E1841">
            <v>0</v>
          </cell>
          <cell r="F1841">
            <v>59.04</v>
          </cell>
          <cell r="G1841">
            <v>59.04</v>
          </cell>
        </row>
        <row r="1842">
          <cell r="A1842" t="str">
            <v>32.20.020</v>
          </cell>
          <cell r="B1842">
            <v>0</v>
          </cell>
          <cell r="C1842" t="str">
            <v>Aplicação de papel Kraft</v>
          </cell>
          <cell r="D1842" t="str">
            <v>m²</v>
          </cell>
          <cell r="E1842">
            <v>2.06</v>
          </cell>
          <cell r="F1842">
            <v>2.95</v>
          </cell>
          <cell r="G1842">
            <v>5.01</v>
          </cell>
        </row>
        <row r="1843">
          <cell r="A1843" t="str">
            <v>32.20.050</v>
          </cell>
          <cell r="B1843">
            <v>0</v>
          </cell>
          <cell r="C1843" t="str">
            <v>Tela em polietileno, malha hexagonal de 1/2´, para armadura de argamassa</v>
          </cell>
          <cell r="D1843" t="str">
            <v>m²</v>
          </cell>
          <cell r="E1843">
            <v>1.89</v>
          </cell>
          <cell r="F1843">
            <v>2.95</v>
          </cell>
          <cell r="G1843">
            <v>4.84</v>
          </cell>
        </row>
        <row r="1844">
          <cell r="A1844" t="str">
            <v>32.20.060</v>
          </cell>
          <cell r="B1844">
            <v>0</v>
          </cell>
          <cell r="C1844" t="str">
            <v>Tela galvanizada fio 24 BWG, malha hexagonal de 1/2´, para armadura de argamassa</v>
          </cell>
          <cell r="D1844" t="str">
            <v>m²</v>
          </cell>
          <cell r="E1844">
            <v>6.71</v>
          </cell>
          <cell r="F1844">
            <v>2.95</v>
          </cell>
          <cell r="G1844">
            <v>9.66</v>
          </cell>
        </row>
        <row r="1845">
          <cell r="A1845" t="str">
            <v>33</v>
          </cell>
          <cell r="B1845" t="str">
            <v>PINTURA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33.01</v>
          </cell>
          <cell r="B1846" t="str">
            <v>Preparo de base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33.01.040</v>
          </cell>
          <cell r="B1847">
            <v>0</v>
          </cell>
          <cell r="C1847" t="str">
            <v>Estucamento e lixamento de concreto deteriorado</v>
          </cell>
          <cell r="D1847" t="str">
            <v>m²</v>
          </cell>
          <cell r="E1847">
            <v>5.91</v>
          </cell>
          <cell r="F1847">
            <v>25.26</v>
          </cell>
          <cell r="G1847">
            <v>31.17</v>
          </cell>
        </row>
        <row r="1848">
          <cell r="A1848" t="str">
            <v>33.01.050</v>
          </cell>
          <cell r="B1848">
            <v>0</v>
          </cell>
          <cell r="C1848" t="str">
            <v>Estucamento e lixamento de concreto</v>
          </cell>
          <cell r="D1848" t="str">
            <v>m²</v>
          </cell>
          <cell r="E1848">
            <v>3.29</v>
          </cell>
          <cell r="F1848">
            <v>25.26</v>
          </cell>
          <cell r="G1848">
            <v>28.55</v>
          </cell>
        </row>
        <row r="1849">
          <cell r="A1849" t="str">
            <v>33.01.060</v>
          </cell>
          <cell r="B1849">
            <v>0</v>
          </cell>
          <cell r="C1849" t="str">
            <v>Imunizante para madeira</v>
          </cell>
          <cell r="D1849" t="str">
            <v>m²</v>
          </cell>
          <cell r="E1849">
            <v>3.81</v>
          </cell>
          <cell r="F1849">
            <v>5.55</v>
          </cell>
          <cell r="G1849">
            <v>9.36</v>
          </cell>
        </row>
        <row r="1850">
          <cell r="A1850" t="str">
            <v>33.01.280</v>
          </cell>
          <cell r="B1850">
            <v>0</v>
          </cell>
          <cell r="C1850" t="str">
            <v>Reparo de trincas rasas até 5,0 mm de largura, na massa</v>
          </cell>
          <cell r="D1850" t="str">
            <v>m</v>
          </cell>
          <cell r="E1850">
            <v>14.97</v>
          </cell>
          <cell r="F1850">
            <v>16.41</v>
          </cell>
          <cell r="G1850">
            <v>31.38</v>
          </cell>
        </row>
        <row r="1851">
          <cell r="A1851" t="str">
            <v>33.01.350</v>
          </cell>
          <cell r="B1851">
            <v>0</v>
          </cell>
          <cell r="C1851" t="str">
            <v>Preparo de base para superfície metálica com fundo antioxidante</v>
          </cell>
          <cell r="D1851" t="str">
            <v>m²</v>
          </cell>
          <cell r="E1851">
            <v>5.04</v>
          </cell>
          <cell r="F1851">
            <v>6.16</v>
          </cell>
          <cell r="G1851">
            <v>11.2</v>
          </cell>
        </row>
        <row r="1852">
          <cell r="A1852" t="str">
            <v>33.02</v>
          </cell>
          <cell r="B1852" t="str">
            <v>Massa corrida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33.02.060</v>
          </cell>
          <cell r="B1853">
            <v>0</v>
          </cell>
          <cell r="C1853" t="str">
            <v>Massa corrida a base de PVA</v>
          </cell>
          <cell r="D1853" t="str">
            <v>m²</v>
          </cell>
          <cell r="E1853">
            <v>1.67</v>
          </cell>
          <cell r="F1853">
            <v>7.99</v>
          </cell>
          <cell r="G1853">
            <v>9.66</v>
          </cell>
        </row>
        <row r="1854">
          <cell r="A1854" t="str">
            <v>33.02.080</v>
          </cell>
          <cell r="B1854">
            <v>0</v>
          </cell>
          <cell r="C1854" t="str">
            <v>Massa corrida à base de resina acrílica</v>
          </cell>
          <cell r="D1854" t="str">
            <v>m²</v>
          </cell>
          <cell r="E1854">
            <v>2.77</v>
          </cell>
          <cell r="F1854">
            <v>7.99</v>
          </cell>
          <cell r="G1854">
            <v>10.76</v>
          </cell>
        </row>
        <row r="1855">
          <cell r="A1855" t="str">
            <v>33.02.100</v>
          </cell>
          <cell r="B1855">
            <v>0</v>
          </cell>
          <cell r="C1855" t="str">
            <v>Massa corrida a óleo em esquadrias de madeira</v>
          </cell>
          <cell r="D1855" t="str">
            <v>m²</v>
          </cell>
          <cell r="E1855">
            <v>9.26</v>
          </cell>
          <cell r="F1855">
            <v>10.76</v>
          </cell>
          <cell r="G1855">
            <v>20.02</v>
          </cell>
        </row>
        <row r="1856">
          <cell r="A1856" t="str">
            <v>33.02.120</v>
          </cell>
          <cell r="B1856">
            <v>0</v>
          </cell>
          <cell r="C1856" t="str">
            <v>Massa corrida a óleo em superfície rebocada</v>
          </cell>
          <cell r="D1856" t="str">
            <v>m²</v>
          </cell>
          <cell r="E1856">
            <v>9.19</v>
          </cell>
          <cell r="F1856">
            <v>7.99</v>
          </cell>
          <cell r="G1856">
            <v>17.18</v>
          </cell>
        </row>
        <row r="1857">
          <cell r="A1857" t="str">
            <v>33.03</v>
          </cell>
          <cell r="B1857" t="str">
            <v>Pintura em superfícies de concreto / massa / gesso / pedras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33.03.040</v>
          </cell>
          <cell r="B1858">
            <v>0</v>
          </cell>
          <cell r="C1858" t="str">
            <v>Caiação em massa</v>
          </cell>
          <cell r="D1858" t="str">
            <v>m²</v>
          </cell>
          <cell r="E1858">
            <v>0.52</v>
          </cell>
          <cell r="F1858">
            <v>8.2100000000000009</v>
          </cell>
          <cell r="G1858">
            <v>8.73</v>
          </cell>
        </row>
        <row r="1859">
          <cell r="A1859" t="str">
            <v>33.03.220</v>
          </cell>
          <cell r="B1859">
            <v>0</v>
          </cell>
          <cell r="C1859" t="str">
            <v>Tinta látex em elemento vazado</v>
          </cell>
          <cell r="D1859" t="str">
            <v>m²</v>
          </cell>
          <cell r="E1859">
            <v>3.07</v>
          </cell>
          <cell r="F1859">
            <v>17.329999999999998</v>
          </cell>
          <cell r="G1859">
            <v>20.399999999999999</v>
          </cell>
        </row>
        <row r="1860">
          <cell r="A1860" t="str">
            <v>33.03.300</v>
          </cell>
          <cell r="B1860">
            <v>0</v>
          </cell>
          <cell r="C1860" t="str">
            <v>Mineral impermeável</v>
          </cell>
          <cell r="D1860" t="str">
            <v>m²</v>
          </cell>
          <cell r="E1860">
            <v>2.4900000000000002</v>
          </cell>
          <cell r="F1860">
            <v>10.26</v>
          </cell>
          <cell r="G1860">
            <v>12.75</v>
          </cell>
        </row>
        <row r="1861">
          <cell r="A1861" t="str">
            <v>33.03.350</v>
          </cell>
          <cell r="B1861">
            <v>0</v>
          </cell>
          <cell r="C1861" t="str">
            <v>Pintura especial em esmalte para lousa cor verde</v>
          </cell>
          <cell r="D1861" t="str">
            <v>m²</v>
          </cell>
          <cell r="E1861">
            <v>4.41</v>
          </cell>
          <cell r="F1861">
            <v>14.76</v>
          </cell>
          <cell r="G1861">
            <v>19.170000000000002</v>
          </cell>
        </row>
        <row r="1862">
          <cell r="A1862" t="str">
            <v>33.03.710</v>
          </cell>
          <cell r="B1862">
            <v>0</v>
          </cell>
          <cell r="C1862" t="str">
            <v>Verniz acrílico a base de solvente</v>
          </cell>
          <cell r="D1862" t="str">
            <v>m²</v>
          </cell>
          <cell r="E1862">
            <v>8.9499999999999993</v>
          </cell>
          <cell r="F1862">
            <v>10.26</v>
          </cell>
          <cell r="G1862">
            <v>19.21</v>
          </cell>
        </row>
        <row r="1863">
          <cell r="A1863" t="str">
            <v>33.03.740</v>
          </cell>
          <cell r="B1863">
            <v>0</v>
          </cell>
          <cell r="C1863" t="str">
            <v>Resina acrílica plastificante</v>
          </cell>
          <cell r="D1863" t="str">
            <v>m²</v>
          </cell>
          <cell r="E1863">
            <v>8.77</v>
          </cell>
          <cell r="F1863">
            <v>8.2100000000000009</v>
          </cell>
          <cell r="G1863">
            <v>16.98</v>
          </cell>
        </row>
        <row r="1864">
          <cell r="A1864" t="str">
            <v>33.03.750</v>
          </cell>
          <cell r="B1864">
            <v>0</v>
          </cell>
          <cell r="C1864" t="str">
            <v>Verniz acrílico</v>
          </cell>
          <cell r="D1864" t="str">
            <v>m²</v>
          </cell>
          <cell r="E1864">
            <v>9.61</v>
          </cell>
          <cell r="F1864">
            <v>14.04</v>
          </cell>
          <cell r="G1864">
            <v>23.65</v>
          </cell>
        </row>
        <row r="1865">
          <cell r="A1865" t="str">
            <v>33.03.760</v>
          </cell>
          <cell r="B1865">
            <v>0</v>
          </cell>
          <cell r="C1865" t="str">
            <v>Hidrorrepelente incolor para fachada à base de silano-siloxano oligomérico disperso em água</v>
          </cell>
          <cell r="D1865" t="str">
            <v>m²</v>
          </cell>
          <cell r="E1865">
            <v>7.72</v>
          </cell>
          <cell r="F1865">
            <v>10.26</v>
          </cell>
          <cell r="G1865">
            <v>17.98</v>
          </cell>
        </row>
        <row r="1866">
          <cell r="A1866" t="str">
            <v>33.03.770</v>
          </cell>
          <cell r="B1866">
            <v>0</v>
          </cell>
          <cell r="C1866" t="str">
            <v>Hidrorrepelente incolor para fachada à base de silano-siloxano oligomérico disperso em solvente</v>
          </cell>
          <cell r="D1866" t="str">
            <v>m²</v>
          </cell>
          <cell r="E1866">
            <v>14.42</v>
          </cell>
          <cell r="F1866">
            <v>10.26</v>
          </cell>
          <cell r="G1866">
            <v>24.68</v>
          </cell>
        </row>
        <row r="1867">
          <cell r="A1867" t="str">
            <v>33.03.780</v>
          </cell>
          <cell r="B1867">
            <v>0</v>
          </cell>
          <cell r="C1867" t="str">
            <v>Verniz de proteção antipichação</v>
          </cell>
          <cell r="D1867" t="str">
            <v>m²</v>
          </cell>
          <cell r="E1867">
            <v>14.38</v>
          </cell>
          <cell r="F1867">
            <v>14.04</v>
          </cell>
          <cell r="G1867">
            <v>28.42</v>
          </cell>
        </row>
        <row r="1868">
          <cell r="A1868" t="str">
            <v>33.05</v>
          </cell>
          <cell r="B1868" t="str">
            <v>Pintura em superfícies de madeira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33.05.010</v>
          </cell>
          <cell r="B1869">
            <v>0</v>
          </cell>
          <cell r="C1869" t="str">
            <v>Verniz fungicida para madeira</v>
          </cell>
          <cell r="D1869" t="str">
            <v>m²</v>
          </cell>
          <cell r="E1869">
            <v>4.5599999999999996</v>
          </cell>
          <cell r="F1869">
            <v>10.26</v>
          </cell>
          <cell r="G1869">
            <v>14.82</v>
          </cell>
        </row>
        <row r="1870">
          <cell r="A1870" t="str">
            <v>33.05.020</v>
          </cell>
          <cell r="B1870">
            <v>0</v>
          </cell>
          <cell r="C1870" t="str">
            <v>Enceramento de superfície de madeira à boneca</v>
          </cell>
          <cell r="D1870" t="str">
            <v>m²</v>
          </cell>
          <cell r="E1870">
            <v>11.53</v>
          </cell>
          <cell r="F1870">
            <v>14.98</v>
          </cell>
          <cell r="G1870">
            <v>26.51</v>
          </cell>
        </row>
        <row r="1871">
          <cell r="A1871" t="str">
            <v>33.05.120</v>
          </cell>
          <cell r="B1871">
            <v>0</v>
          </cell>
          <cell r="C1871" t="str">
            <v>Esmalte em rodapés, baguetes ou molduras de madeira</v>
          </cell>
          <cell r="D1871" t="str">
            <v>m</v>
          </cell>
          <cell r="E1871">
            <v>1.79</v>
          </cell>
          <cell r="F1871">
            <v>1.85</v>
          </cell>
          <cell r="G1871">
            <v>3.64</v>
          </cell>
        </row>
        <row r="1872">
          <cell r="A1872" t="str">
            <v>33.05.330</v>
          </cell>
          <cell r="B1872">
            <v>0</v>
          </cell>
          <cell r="C1872" t="str">
            <v>Verniz em superfície de madeira</v>
          </cell>
          <cell r="D1872" t="str">
            <v>m²</v>
          </cell>
          <cell r="E1872">
            <v>4.97</v>
          </cell>
          <cell r="F1872">
            <v>11.69</v>
          </cell>
          <cell r="G1872">
            <v>16.66</v>
          </cell>
        </row>
        <row r="1873">
          <cell r="A1873" t="str">
            <v>33.05.360</v>
          </cell>
          <cell r="B1873">
            <v>0</v>
          </cell>
          <cell r="C1873" t="str">
            <v>Verniz em rodapés, baguetes ou molduras de madeira</v>
          </cell>
          <cell r="D1873" t="str">
            <v>m</v>
          </cell>
          <cell r="E1873">
            <v>1.31</v>
          </cell>
          <cell r="F1873">
            <v>1.48</v>
          </cell>
          <cell r="G1873">
            <v>2.79</v>
          </cell>
        </row>
        <row r="1874">
          <cell r="A1874" t="str">
            <v>33.06</v>
          </cell>
          <cell r="B1874" t="str">
            <v>Pintura em pisos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33.06.020</v>
          </cell>
          <cell r="B1875">
            <v>0</v>
          </cell>
          <cell r="C1875" t="str">
            <v>Acrílico para quadras e pisos cimentados</v>
          </cell>
          <cell r="D1875" t="str">
            <v>m²</v>
          </cell>
          <cell r="E1875">
            <v>2.37</v>
          </cell>
          <cell r="F1875">
            <v>14.04</v>
          </cell>
          <cell r="G1875">
            <v>16.41</v>
          </cell>
        </row>
        <row r="1876">
          <cell r="A1876" t="str">
            <v>33.07</v>
          </cell>
          <cell r="B1876" t="str">
            <v>Pintura em estruturas metálicas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33.07.102</v>
          </cell>
          <cell r="B1877">
            <v>0</v>
          </cell>
          <cell r="C1877" t="str">
            <v>Esmalte a base de água em estrutura metálica</v>
          </cell>
          <cell r="D1877" t="str">
            <v>m²</v>
          </cell>
          <cell r="E1877">
            <v>6.68</v>
          </cell>
          <cell r="F1877">
            <v>26.24</v>
          </cell>
          <cell r="G1877">
            <v>32.92</v>
          </cell>
        </row>
        <row r="1878">
          <cell r="A1878" t="str">
            <v>33.07.130</v>
          </cell>
          <cell r="B1878">
            <v>0</v>
          </cell>
          <cell r="C1878" t="str">
            <v>Pintura epóxi bicomponente em estruturas metálicas</v>
          </cell>
          <cell r="D1878" t="str">
            <v>kg</v>
          </cell>
          <cell r="E1878">
            <v>3.56</v>
          </cell>
          <cell r="F1878">
            <v>0</v>
          </cell>
          <cell r="G1878">
            <v>3.56</v>
          </cell>
        </row>
        <row r="1879">
          <cell r="A1879" t="str">
            <v>33.07.140</v>
          </cell>
          <cell r="B1879">
            <v>0</v>
          </cell>
          <cell r="C1879" t="str">
            <v>Pintura com esmalte alquídico em estrutura metálica</v>
          </cell>
          <cell r="D1879" t="str">
            <v>kg</v>
          </cell>
          <cell r="E1879">
            <v>3.1</v>
          </cell>
          <cell r="F1879">
            <v>0</v>
          </cell>
          <cell r="G1879">
            <v>3.1</v>
          </cell>
        </row>
        <row r="1880">
          <cell r="A1880" t="str">
            <v>33.07.300</v>
          </cell>
          <cell r="B1880">
            <v>0</v>
          </cell>
          <cell r="C1880" t="str">
            <v>Proteção passiva contra incêndio com tinta intumescente, tempo requerido de resistência ao fogo TRRF = 60 minutos - aplicação em estrutura metálica</v>
          </cell>
          <cell r="D1880" t="str">
            <v>m²</v>
          </cell>
          <cell r="E1880">
            <v>143.1</v>
          </cell>
          <cell r="F1880">
            <v>0</v>
          </cell>
          <cell r="G1880">
            <v>143.1</v>
          </cell>
        </row>
        <row r="1881">
          <cell r="A1881" t="str">
            <v>33.07.301</v>
          </cell>
          <cell r="B1881">
            <v>0</v>
          </cell>
          <cell r="C1881" t="str">
            <v>Proteção passiva contra incêndio com tinta intumescente, tempo requerido de resistência ao fogo TRRF = 120 minutos - aplicação em estrutura metálica.</v>
          </cell>
          <cell r="D1881" t="str">
            <v>m²</v>
          </cell>
          <cell r="E1881">
            <v>401.97</v>
          </cell>
          <cell r="F1881">
            <v>0</v>
          </cell>
          <cell r="G1881">
            <v>401.97</v>
          </cell>
        </row>
        <row r="1882">
          <cell r="A1882" t="str">
            <v>33.09</v>
          </cell>
          <cell r="B1882" t="str">
            <v>Pintura de sinalização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33.09.020</v>
          </cell>
          <cell r="B1883">
            <v>0</v>
          </cell>
          <cell r="C1883" t="str">
            <v>Borracha clorada para faixas demarcatórias</v>
          </cell>
          <cell r="D1883" t="str">
            <v>m</v>
          </cell>
          <cell r="E1883">
            <v>1.03</v>
          </cell>
          <cell r="F1883">
            <v>1.05</v>
          </cell>
          <cell r="G1883">
            <v>2.08</v>
          </cell>
        </row>
        <row r="1884">
          <cell r="A1884" t="str">
            <v>33.10</v>
          </cell>
          <cell r="B1884" t="str">
            <v>Pintura em superfície de concreto/massa/gesso/pedras, inclusive preparo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33.10.010</v>
          </cell>
          <cell r="B1885">
            <v>0</v>
          </cell>
          <cell r="C1885" t="str">
            <v>Tinta látex antimofo em massa, inclusive preparo</v>
          </cell>
          <cell r="D1885" t="str">
            <v>m²</v>
          </cell>
          <cell r="E1885">
            <v>3.82</v>
          </cell>
          <cell r="F1885">
            <v>14.04</v>
          </cell>
          <cell r="G1885">
            <v>17.86</v>
          </cell>
        </row>
        <row r="1886">
          <cell r="A1886" t="str">
            <v>33.10.020</v>
          </cell>
          <cell r="B1886">
            <v>0</v>
          </cell>
          <cell r="C1886" t="str">
            <v>Tinta látex em massa, inclusive preparo</v>
          </cell>
          <cell r="D1886" t="str">
            <v>m²</v>
          </cell>
          <cell r="E1886">
            <v>4.8499999999999996</v>
          </cell>
          <cell r="F1886">
            <v>14.04</v>
          </cell>
          <cell r="G1886">
            <v>18.89</v>
          </cell>
        </row>
        <row r="1887">
          <cell r="A1887" t="str">
            <v>33.10.030</v>
          </cell>
          <cell r="B1887">
            <v>0</v>
          </cell>
          <cell r="C1887" t="str">
            <v>Tinta acrílica antimofo em massa, inclusive preparo</v>
          </cell>
          <cell r="D1887" t="str">
            <v>m²</v>
          </cell>
          <cell r="E1887">
            <v>6.15</v>
          </cell>
          <cell r="F1887">
            <v>14.04</v>
          </cell>
          <cell r="G1887">
            <v>20.190000000000001</v>
          </cell>
        </row>
        <row r="1888">
          <cell r="A1888" t="str">
            <v>33.10.040</v>
          </cell>
          <cell r="B1888">
            <v>0</v>
          </cell>
          <cell r="C1888" t="str">
            <v>Esmalte em massa, inclusive preparo</v>
          </cell>
          <cell r="D1888" t="str">
            <v>m²</v>
          </cell>
          <cell r="E1888">
            <v>6.81</v>
          </cell>
          <cell r="F1888">
            <v>14.04</v>
          </cell>
          <cell r="G1888">
            <v>20.85</v>
          </cell>
        </row>
        <row r="1889">
          <cell r="A1889" t="str">
            <v>33.10.050</v>
          </cell>
          <cell r="B1889">
            <v>0</v>
          </cell>
          <cell r="C1889" t="str">
            <v>Tinta acrílica em massa, inclusive preparo</v>
          </cell>
          <cell r="D1889" t="str">
            <v>m²</v>
          </cell>
          <cell r="E1889">
            <v>5.92</v>
          </cell>
          <cell r="F1889">
            <v>14.04</v>
          </cell>
          <cell r="G1889">
            <v>19.96</v>
          </cell>
        </row>
        <row r="1890">
          <cell r="A1890" t="str">
            <v>33.10.060</v>
          </cell>
          <cell r="B1890">
            <v>0</v>
          </cell>
          <cell r="C1890" t="str">
            <v>Epóxi em massa, inclusive preparo</v>
          </cell>
          <cell r="D1890" t="str">
            <v>m²</v>
          </cell>
          <cell r="E1890">
            <v>37.64</v>
          </cell>
          <cell r="F1890">
            <v>29.52</v>
          </cell>
          <cell r="G1890">
            <v>67.16</v>
          </cell>
        </row>
        <row r="1891">
          <cell r="A1891" t="str">
            <v>33.10.070</v>
          </cell>
          <cell r="B1891">
            <v>0</v>
          </cell>
          <cell r="C1891" t="str">
            <v>Borracha clorada em massa, inclusive preparo</v>
          </cell>
          <cell r="D1891" t="str">
            <v>m²</v>
          </cell>
          <cell r="E1891">
            <v>11.76</v>
          </cell>
          <cell r="F1891">
            <v>14.04</v>
          </cell>
          <cell r="G1891">
            <v>25.8</v>
          </cell>
        </row>
        <row r="1892">
          <cell r="A1892" t="str">
            <v>33.10.100</v>
          </cell>
          <cell r="B1892">
            <v>0</v>
          </cell>
          <cell r="C1892" t="str">
            <v>Textura acrílica para uso interno / externo, inclusive preparo</v>
          </cell>
          <cell r="D1892" t="str">
            <v>m²</v>
          </cell>
          <cell r="E1892">
            <v>7.6</v>
          </cell>
          <cell r="F1892">
            <v>19.68</v>
          </cell>
          <cell r="G1892">
            <v>27.28</v>
          </cell>
        </row>
        <row r="1893">
          <cell r="A1893" t="str">
            <v>33.10.120</v>
          </cell>
          <cell r="B1893">
            <v>0</v>
          </cell>
          <cell r="C1893" t="str">
            <v>Proteção passiva contra incêndio com tinta indumescente, tempo requerido de resistência ao fogo TRRF = 60 minutos - aplicação em painéis de gesso acartonado</v>
          </cell>
          <cell r="D1893" t="str">
            <v>m²</v>
          </cell>
          <cell r="E1893">
            <v>197.84</v>
          </cell>
          <cell r="F1893">
            <v>0</v>
          </cell>
          <cell r="G1893">
            <v>197.84</v>
          </cell>
        </row>
        <row r="1894">
          <cell r="A1894" t="str">
            <v>33.10.130</v>
          </cell>
          <cell r="B1894">
            <v>0</v>
          </cell>
          <cell r="C1894" t="str">
            <v>Proteção passiva contra incêndio com tinta indumescente, tempo requerido de resistência ao fogo TRRF = 120 minutos - aplicação em painéis de gesso acartonado</v>
          </cell>
          <cell r="D1894" t="str">
            <v>m²</v>
          </cell>
          <cell r="E1894">
            <v>313.19</v>
          </cell>
          <cell r="F1894">
            <v>0</v>
          </cell>
          <cell r="G1894">
            <v>313.19</v>
          </cell>
        </row>
        <row r="1895">
          <cell r="A1895" t="str">
            <v>33.11</v>
          </cell>
          <cell r="B1895" t="str">
            <v>Pintura em superfície metálica, inclusive preparo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33.11.010</v>
          </cell>
          <cell r="B1896">
            <v>0</v>
          </cell>
          <cell r="C1896" t="str">
            <v>Alumínio em superfície metálica, inclusive preparo</v>
          </cell>
          <cell r="D1896" t="str">
            <v>m²</v>
          </cell>
          <cell r="E1896">
            <v>10.67</v>
          </cell>
          <cell r="F1896">
            <v>19.68</v>
          </cell>
          <cell r="G1896">
            <v>30.35</v>
          </cell>
        </row>
        <row r="1897">
          <cell r="A1897" t="str">
            <v>33.11.020</v>
          </cell>
          <cell r="B1897">
            <v>0</v>
          </cell>
          <cell r="C1897" t="str">
            <v>Esmalte em superfície metálica, inclusive preparo</v>
          </cell>
          <cell r="D1897" t="str">
            <v>m²</v>
          </cell>
          <cell r="E1897">
            <v>10</v>
          </cell>
          <cell r="F1897">
            <v>19.68</v>
          </cell>
          <cell r="G1897">
            <v>29.68</v>
          </cell>
        </row>
        <row r="1898">
          <cell r="A1898" t="str">
            <v>33.11.030</v>
          </cell>
          <cell r="B1898">
            <v>0</v>
          </cell>
          <cell r="C1898" t="str">
            <v>Alumínio em superfície galvanizada e/ou alumínio, inclusive preparo</v>
          </cell>
          <cell r="D1898" t="str">
            <v>m²</v>
          </cell>
          <cell r="E1898">
            <v>10.62</v>
          </cell>
          <cell r="F1898">
            <v>19.68</v>
          </cell>
          <cell r="G1898">
            <v>30.3</v>
          </cell>
        </row>
        <row r="1899">
          <cell r="A1899" t="str">
            <v>33.11.040</v>
          </cell>
          <cell r="B1899">
            <v>0</v>
          </cell>
          <cell r="C1899" t="str">
            <v>Esmalte em superfície galvanizada e/ou de alumínio, inclusive preparo</v>
          </cell>
          <cell r="D1899" t="str">
            <v>m²</v>
          </cell>
          <cell r="E1899">
            <v>9.6300000000000008</v>
          </cell>
          <cell r="F1899">
            <v>19.68</v>
          </cell>
          <cell r="G1899">
            <v>29.31</v>
          </cell>
        </row>
        <row r="1900">
          <cell r="A1900" t="str">
            <v>33.12</v>
          </cell>
          <cell r="B1900" t="str">
            <v>Pintura em superfície de madeira, inclusive preparo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>33.12.010</v>
          </cell>
          <cell r="B1901">
            <v>0</v>
          </cell>
          <cell r="C1901" t="str">
            <v>Esmalte em superfície de madeira, inclusive preparo</v>
          </cell>
          <cell r="D1901" t="str">
            <v>m²</v>
          </cell>
          <cell r="E1901">
            <v>8.8000000000000007</v>
          </cell>
          <cell r="F1901">
            <v>19.68</v>
          </cell>
          <cell r="G1901">
            <v>28.48</v>
          </cell>
        </row>
        <row r="1902">
          <cell r="A1902" t="str">
            <v>34</v>
          </cell>
          <cell r="B1902" t="str">
            <v>PAISAGISMO E FECHAMENTOS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34.01</v>
          </cell>
          <cell r="B1903" t="str">
            <v>Preparação de solo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34.01.010</v>
          </cell>
          <cell r="B1904">
            <v>0</v>
          </cell>
          <cell r="C1904" t="str">
            <v>Terra vegetal orgânica comum</v>
          </cell>
          <cell r="D1904" t="str">
            <v>m³</v>
          </cell>
          <cell r="E1904">
            <v>99.04</v>
          </cell>
          <cell r="F1904">
            <v>36.9</v>
          </cell>
          <cell r="G1904">
            <v>135.94</v>
          </cell>
        </row>
        <row r="1905">
          <cell r="A1905" t="str">
            <v>34.01.020</v>
          </cell>
          <cell r="B1905">
            <v>0</v>
          </cell>
          <cell r="C1905" t="str">
            <v>Limpeza e regularização de áreas para ajardinamento (jardins e canteiros)</v>
          </cell>
          <cell r="D1905" t="str">
            <v>m²</v>
          </cell>
          <cell r="E1905">
            <v>0</v>
          </cell>
          <cell r="F1905">
            <v>1.47</v>
          </cell>
          <cell r="G1905">
            <v>1.47</v>
          </cell>
        </row>
        <row r="1906">
          <cell r="A1906" t="str">
            <v>34.02</v>
          </cell>
          <cell r="B1906" t="str">
            <v>Vegetação rasteira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>34.02.020</v>
          </cell>
          <cell r="B1907">
            <v>0</v>
          </cell>
          <cell r="C1907" t="str">
            <v>Plantio de grama batatais em placas (praças e áreas abertas)</v>
          </cell>
          <cell r="D1907" t="str">
            <v>m²</v>
          </cell>
          <cell r="E1907">
            <v>5.33</v>
          </cell>
          <cell r="F1907">
            <v>2.38</v>
          </cell>
          <cell r="G1907">
            <v>7.71</v>
          </cell>
        </row>
        <row r="1908">
          <cell r="A1908" t="str">
            <v>34.02.040</v>
          </cell>
          <cell r="B1908">
            <v>0</v>
          </cell>
          <cell r="C1908" t="str">
            <v>Plantio de grama batatais em placas (jardins e canteiros)</v>
          </cell>
          <cell r="D1908" t="str">
            <v>m²</v>
          </cell>
          <cell r="E1908">
            <v>4.99</v>
          </cell>
          <cell r="F1908">
            <v>3.58</v>
          </cell>
          <cell r="G1908">
            <v>8.57</v>
          </cell>
        </row>
        <row r="1909">
          <cell r="A1909" t="str">
            <v>34.02.070</v>
          </cell>
          <cell r="B1909">
            <v>0</v>
          </cell>
          <cell r="C1909" t="str">
            <v>Forração com Lírio Amarelo, mínimo 18 mudas / m² - h= 0,50 m</v>
          </cell>
          <cell r="D1909" t="str">
            <v>m²</v>
          </cell>
          <cell r="E1909">
            <v>49.04</v>
          </cell>
          <cell r="F1909">
            <v>4.51</v>
          </cell>
          <cell r="G1909">
            <v>53.55</v>
          </cell>
        </row>
        <row r="1910">
          <cell r="A1910" t="str">
            <v>34.02.080</v>
          </cell>
          <cell r="B1910">
            <v>0</v>
          </cell>
          <cell r="C1910" t="str">
            <v>Plantio de grama São Carlos em placas (jardins e canteiros)</v>
          </cell>
          <cell r="D1910" t="str">
            <v>m²</v>
          </cell>
          <cell r="E1910">
            <v>7.58</v>
          </cell>
          <cell r="F1910">
            <v>3.58</v>
          </cell>
          <cell r="G1910">
            <v>11.16</v>
          </cell>
        </row>
        <row r="1911">
          <cell r="A1911" t="str">
            <v>34.02.090</v>
          </cell>
          <cell r="B1911">
            <v>0</v>
          </cell>
          <cell r="C1911" t="str">
            <v>Forração com Hera Inglesa, mínimo 18 mudas / m² - h= 0,15 m</v>
          </cell>
          <cell r="D1911" t="str">
            <v>m²</v>
          </cell>
          <cell r="E1911">
            <v>26.72</v>
          </cell>
          <cell r="F1911">
            <v>4.51</v>
          </cell>
          <cell r="G1911">
            <v>31.23</v>
          </cell>
        </row>
        <row r="1912">
          <cell r="A1912" t="str">
            <v>34.02.100</v>
          </cell>
          <cell r="B1912">
            <v>0</v>
          </cell>
          <cell r="C1912" t="str">
            <v>Plantio de grama esmeralda em placas (jardins e canteiros)</v>
          </cell>
          <cell r="D1912" t="str">
            <v>m²</v>
          </cell>
          <cell r="E1912">
            <v>5.3</v>
          </cell>
          <cell r="F1912">
            <v>3.58</v>
          </cell>
          <cell r="G1912">
            <v>8.8800000000000008</v>
          </cell>
        </row>
        <row r="1913">
          <cell r="A1913" t="str">
            <v>34.02.110</v>
          </cell>
          <cell r="B1913">
            <v>0</v>
          </cell>
          <cell r="C1913" t="str">
            <v>Forração com clorofito, mínimo de 20 mudas / m² - h= 0,15 m</v>
          </cell>
          <cell r="D1913" t="str">
            <v>m²</v>
          </cell>
          <cell r="E1913">
            <v>30.16</v>
          </cell>
          <cell r="F1913">
            <v>4.51</v>
          </cell>
          <cell r="G1913">
            <v>34.67</v>
          </cell>
        </row>
        <row r="1914">
          <cell r="A1914" t="str">
            <v>34.02.400</v>
          </cell>
          <cell r="B1914">
            <v>0</v>
          </cell>
          <cell r="C1914" t="str">
            <v>Plantio de grama pelo processo hidrossemeadura</v>
          </cell>
          <cell r="D1914" t="str">
            <v>m²</v>
          </cell>
          <cell r="E1914">
            <v>5.27</v>
          </cell>
          <cell r="F1914">
            <v>0</v>
          </cell>
          <cell r="G1914">
            <v>5.27</v>
          </cell>
        </row>
        <row r="1915">
          <cell r="A1915" t="str">
            <v>34.03</v>
          </cell>
          <cell r="B1915" t="str">
            <v>Vegetação arbustiva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34.03.020</v>
          </cell>
          <cell r="B1916">
            <v>0</v>
          </cell>
          <cell r="C1916" t="str">
            <v>Arbusto Azaléa - h= 0,60 a 0,80 m</v>
          </cell>
          <cell r="D1916" t="str">
            <v>un</v>
          </cell>
          <cell r="E1916">
            <v>25.44</v>
          </cell>
          <cell r="F1916">
            <v>2.57</v>
          </cell>
          <cell r="G1916">
            <v>28.01</v>
          </cell>
        </row>
        <row r="1917">
          <cell r="A1917" t="str">
            <v>34.03.120</v>
          </cell>
          <cell r="B1917">
            <v>0</v>
          </cell>
          <cell r="C1917" t="str">
            <v>Arbusto Moréia - h= 0,50 m</v>
          </cell>
          <cell r="D1917" t="str">
            <v>un</v>
          </cell>
          <cell r="E1917">
            <v>21.66</v>
          </cell>
          <cell r="F1917">
            <v>2.57</v>
          </cell>
          <cell r="G1917">
            <v>24.23</v>
          </cell>
        </row>
        <row r="1918">
          <cell r="A1918" t="str">
            <v>34.03.130</v>
          </cell>
          <cell r="B1918">
            <v>0</v>
          </cell>
          <cell r="C1918" t="str">
            <v>Arbusto Alamanda - h= 0,60 a 0,80 m</v>
          </cell>
          <cell r="D1918" t="str">
            <v>un</v>
          </cell>
          <cell r="E1918">
            <v>19.920000000000002</v>
          </cell>
          <cell r="F1918">
            <v>2.57</v>
          </cell>
          <cell r="G1918">
            <v>22.49</v>
          </cell>
        </row>
        <row r="1919">
          <cell r="A1919" t="str">
            <v>34.03.150</v>
          </cell>
          <cell r="B1919">
            <v>0</v>
          </cell>
          <cell r="C1919" t="str">
            <v>Arbusto Curcúligo - h= 0,60 a 0,80 m</v>
          </cell>
          <cell r="D1919" t="str">
            <v>un</v>
          </cell>
          <cell r="E1919">
            <v>28.86</v>
          </cell>
          <cell r="F1919">
            <v>2.57</v>
          </cell>
          <cell r="G1919">
            <v>31.43</v>
          </cell>
        </row>
        <row r="1920">
          <cell r="A1920" t="str">
            <v>34.04</v>
          </cell>
          <cell r="B1920" t="str">
            <v>Árvores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34.04.050</v>
          </cell>
          <cell r="B1921">
            <v>0</v>
          </cell>
          <cell r="C1921" t="str">
            <v>Árvore ornamental tipo Pata de Vaca - h= 2,00 m</v>
          </cell>
          <cell r="D1921" t="str">
            <v>un</v>
          </cell>
          <cell r="E1921">
            <v>58.76</v>
          </cell>
          <cell r="F1921">
            <v>22.5</v>
          </cell>
          <cell r="G1921">
            <v>81.260000000000005</v>
          </cell>
        </row>
        <row r="1922">
          <cell r="A1922" t="str">
            <v>34.04.130</v>
          </cell>
          <cell r="B1922">
            <v>0</v>
          </cell>
          <cell r="C1922" t="str">
            <v>Árvore ornamental tipo Ipê Amarelo - h= 2,00 m</v>
          </cell>
          <cell r="D1922" t="str">
            <v>un</v>
          </cell>
          <cell r="E1922">
            <v>57.65</v>
          </cell>
          <cell r="F1922">
            <v>22.5</v>
          </cell>
          <cell r="G1922">
            <v>80.150000000000006</v>
          </cell>
        </row>
        <row r="1923">
          <cell r="A1923" t="str">
            <v>34.04.160</v>
          </cell>
          <cell r="B1923">
            <v>0</v>
          </cell>
          <cell r="C1923" t="str">
            <v>Árvore ornamental tipo Areca Bambu - h= 2,00 m</v>
          </cell>
          <cell r="D1923" t="str">
            <v>un</v>
          </cell>
          <cell r="E1923">
            <v>58.66</v>
          </cell>
          <cell r="F1923">
            <v>22.5</v>
          </cell>
          <cell r="G1923">
            <v>81.16</v>
          </cell>
        </row>
        <row r="1924">
          <cell r="A1924" t="str">
            <v>34.04.280</v>
          </cell>
          <cell r="B1924">
            <v>0</v>
          </cell>
          <cell r="C1924" t="str">
            <v>Árvore ornamental tipo Manacá-da-serra</v>
          </cell>
          <cell r="D1924" t="str">
            <v>un</v>
          </cell>
          <cell r="E1924">
            <v>228.4</v>
          </cell>
          <cell r="F1924">
            <v>22.5</v>
          </cell>
          <cell r="G1924">
            <v>250.9</v>
          </cell>
        </row>
        <row r="1925">
          <cell r="A1925" t="str">
            <v>34.04.360</v>
          </cell>
          <cell r="B1925">
            <v>0</v>
          </cell>
          <cell r="C1925" t="str">
            <v>Árvore ornamental tipo coqueiro Jerivá - h= 4,00 m</v>
          </cell>
          <cell r="D1925" t="str">
            <v>un</v>
          </cell>
          <cell r="E1925">
            <v>171.49</v>
          </cell>
          <cell r="F1925">
            <v>22.5</v>
          </cell>
          <cell r="G1925">
            <v>193.99</v>
          </cell>
        </row>
        <row r="1926">
          <cell r="A1926" t="str">
            <v>34.04.370</v>
          </cell>
          <cell r="B1926">
            <v>0</v>
          </cell>
          <cell r="C1926" t="str">
            <v>Árvore ornamental tipo Quaresmeira (Tibouchina granulosa) - h= 1,50 / 2,00 m</v>
          </cell>
          <cell r="D1926" t="str">
            <v>un</v>
          </cell>
          <cell r="E1926">
            <v>35.479999999999997</v>
          </cell>
          <cell r="F1926">
            <v>22.5</v>
          </cell>
          <cell r="G1926">
            <v>57.98</v>
          </cell>
        </row>
        <row r="1927">
          <cell r="A1927" t="str">
            <v>34.05</v>
          </cell>
          <cell r="B1927" t="str">
            <v>Cercas e fechamentos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34.05.010</v>
          </cell>
          <cell r="B1928">
            <v>0</v>
          </cell>
          <cell r="C1928" t="str">
            <v>Cerca em arame farpado com mourões de eucalipto</v>
          </cell>
          <cell r="D1928" t="str">
            <v>m</v>
          </cell>
          <cell r="E1928">
            <v>27.04</v>
          </cell>
          <cell r="F1928">
            <v>23.01</v>
          </cell>
          <cell r="G1928">
            <v>50.05</v>
          </cell>
        </row>
        <row r="1929">
          <cell r="A1929" t="str">
            <v>34.05.020</v>
          </cell>
          <cell r="B1929">
            <v>0</v>
          </cell>
          <cell r="C1929" t="str">
            <v>Cerca em arame farpado com mourões de concreto</v>
          </cell>
          <cell r="D1929" t="str">
            <v>m</v>
          </cell>
          <cell r="E1929">
            <v>15.94</v>
          </cell>
          <cell r="F1929">
            <v>23.7</v>
          </cell>
          <cell r="G1929">
            <v>39.64</v>
          </cell>
        </row>
        <row r="1930">
          <cell r="A1930" t="str">
            <v>34.05.030</v>
          </cell>
          <cell r="B1930">
            <v>0</v>
          </cell>
          <cell r="C1930" t="str">
            <v>Cerca em arame farpado com mourões de concreto, com ponta inclinada</v>
          </cell>
          <cell r="D1930" t="str">
            <v>m</v>
          </cell>
          <cell r="E1930">
            <v>20.12</v>
          </cell>
          <cell r="F1930">
            <v>23.7</v>
          </cell>
          <cell r="G1930">
            <v>43.82</v>
          </cell>
        </row>
        <row r="1931">
          <cell r="A1931" t="str">
            <v>34.05.032</v>
          </cell>
          <cell r="B1931">
            <v>0</v>
          </cell>
          <cell r="C1931" t="str">
            <v>Cerca em arame farpado com mourões de concreto, com ponta inclinada, 12 fiadas</v>
          </cell>
          <cell r="D1931" t="str">
            <v>m</v>
          </cell>
          <cell r="E1931">
            <v>22.41</v>
          </cell>
          <cell r="F1931">
            <v>23.7</v>
          </cell>
          <cell r="G1931">
            <v>46.11</v>
          </cell>
        </row>
        <row r="1932">
          <cell r="A1932" t="str">
            <v>34.05.034</v>
          </cell>
          <cell r="B1932">
            <v>0</v>
          </cell>
          <cell r="C1932" t="str">
            <v>Cerca de arame liso com mourões de concreto reto</v>
          </cell>
          <cell r="D1932" t="str">
            <v>m</v>
          </cell>
          <cell r="E1932">
            <v>24.8</v>
          </cell>
          <cell r="F1932">
            <v>18.920000000000002</v>
          </cell>
          <cell r="G1932">
            <v>43.72</v>
          </cell>
        </row>
        <row r="1933">
          <cell r="A1933" t="str">
            <v>34.05.050</v>
          </cell>
          <cell r="B1933">
            <v>0</v>
          </cell>
          <cell r="C1933" t="str">
            <v>Cerca em tela de aço galvanizado de 2´, montantes em mourões de concreto com ponta inclinada e arame farpado</v>
          </cell>
          <cell r="D1933" t="str">
            <v>m</v>
          </cell>
          <cell r="E1933">
            <v>81.81</v>
          </cell>
          <cell r="F1933">
            <v>37.79</v>
          </cell>
          <cell r="G1933">
            <v>119.6</v>
          </cell>
        </row>
        <row r="1934">
          <cell r="A1934" t="str">
            <v>34.05.080</v>
          </cell>
          <cell r="B1934">
            <v>0</v>
          </cell>
          <cell r="C1934" t="str">
            <v>Alambrado em tela de aço galvanizado de 2´, montantes metálicos e arame farpado, até 4,00 m de altura</v>
          </cell>
          <cell r="D1934" t="str">
            <v>m²</v>
          </cell>
          <cell r="E1934">
            <v>136.69</v>
          </cell>
          <cell r="F1934">
            <v>0</v>
          </cell>
          <cell r="G1934">
            <v>136.69</v>
          </cell>
        </row>
        <row r="1935">
          <cell r="A1935" t="str">
            <v>34.05.110</v>
          </cell>
          <cell r="B1935">
            <v>0</v>
          </cell>
          <cell r="C1935" t="str">
            <v>Alambrado em tela de aço galvanizado de 2´, montantes metálicos e arame farpado, acima de 4,00 m de altura</v>
          </cell>
          <cell r="D1935" t="str">
            <v>m²</v>
          </cell>
          <cell r="E1935">
            <v>109.06</v>
          </cell>
          <cell r="F1935">
            <v>0</v>
          </cell>
          <cell r="G1935">
            <v>109.06</v>
          </cell>
        </row>
        <row r="1936">
          <cell r="A1936" t="str">
            <v>34.05.120</v>
          </cell>
          <cell r="B1936">
            <v>0</v>
          </cell>
          <cell r="C1936" t="str">
            <v>Alambrado em tela de aço galvanizado de 1´, montantes metálicos e arame farpado</v>
          </cell>
          <cell r="D1936" t="str">
            <v>m²</v>
          </cell>
          <cell r="E1936">
            <v>118.65</v>
          </cell>
          <cell r="F1936">
            <v>0</v>
          </cell>
          <cell r="G1936">
            <v>118.65</v>
          </cell>
        </row>
        <row r="1937">
          <cell r="A1937" t="str">
            <v>34.05.170</v>
          </cell>
          <cell r="B1937">
            <v>0</v>
          </cell>
          <cell r="C1937" t="str">
            <v>Barreira de proteção perimetral em aço inoxidável AISI 430, dupla</v>
          </cell>
          <cell r="D1937" t="str">
            <v>m</v>
          </cell>
          <cell r="E1937">
            <v>27.33</v>
          </cell>
          <cell r="F1937">
            <v>0</v>
          </cell>
          <cell r="G1937">
            <v>27.33</v>
          </cell>
        </row>
        <row r="1938">
          <cell r="A1938" t="str">
            <v>34.05.210</v>
          </cell>
          <cell r="B1938">
            <v>0</v>
          </cell>
          <cell r="C1938" t="str">
            <v>Alambrado em tela de aço galvanizado de 2´, montantes metálicos com extremo superior duplo e arame farpado, acima de 4,00 m de altura</v>
          </cell>
          <cell r="D1938" t="str">
            <v>m²</v>
          </cell>
          <cell r="E1938">
            <v>132.63999999999999</v>
          </cell>
          <cell r="F1938">
            <v>0</v>
          </cell>
          <cell r="G1938">
            <v>132.63999999999999</v>
          </cell>
        </row>
        <row r="1939">
          <cell r="A1939" t="str">
            <v>34.05.260</v>
          </cell>
          <cell r="B1939">
            <v>0</v>
          </cell>
          <cell r="C1939" t="str">
            <v>Gradil em aço galvanizado eletrofundido, malha 65 x 132 mm, e pintura eletrostática</v>
          </cell>
          <cell r="D1939" t="str">
            <v>m²</v>
          </cell>
          <cell r="E1939">
            <v>221.07</v>
          </cell>
          <cell r="F1939">
            <v>48.58</v>
          </cell>
          <cell r="G1939">
            <v>269.64999999999998</v>
          </cell>
        </row>
        <row r="1940">
          <cell r="A1940" t="str">
            <v>34.05.270</v>
          </cell>
          <cell r="B1940">
            <v>0</v>
          </cell>
          <cell r="C1940" t="str">
            <v>Alambrado em tela de aço galvanizado de 2´, montantes metálicos retos</v>
          </cell>
          <cell r="D1940" t="str">
            <v>m²</v>
          </cell>
          <cell r="E1940">
            <v>106.68</v>
          </cell>
          <cell r="F1940">
            <v>0</v>
          </cell>
          <cell r="G1940">
            <v>106.68</v>
          </cell>
        </row>
        <row r="1941">
          <cell r="A1941" t="str">
            <v>34.05.290</v>
          </cell>
          <cell r="B1941">
            <v>0</v>
          </cell>
          <cell r="C1941" t="str">
            <v>Portão de abrir em grade de aço galvanizado eletrofundida, malha 65 x 132 mm, e pintura eletrostática</v>
          </cell>
          <cell r="D1941" t="str">
            <v>m²</v>
          </cell>
          <cell r="E1941">
            <v>1141.79</v>
          </cell>
          <cell r="F1941">
            <v>72.41</v>
          </cell>
          <cell r="G1941">
            <v>1214.2</v>
          </cell>
        </row>
        <row r="1942">
          <cell r="A1942" t="str">
            <v>34.05.300</v>
          </cell>
          <cell r="B1942">
            <v>0</v>
          </cell>
          <cell r="C1942" t="str">
            <v>Portão de correr em grade de aço galvanizado eletrofundida, malha 65 x 132 mm, e pintura eletrostática</v>
          </cell>
          <cell r="D1942" t="str">
            <v>m²</v>
          </cell>
          <cell r="E1942">
            <v>723.17</v>
          </cell>
          <cell r="F1942">
            <v>72.41</v>
          </cell>
          <cell r="G1942">
            <v>795.58</v>
          </cell>
        </row>
        <row r="1943">
          <cell r="A1943" t="str">
            <v>34.05.310</v>
          </cell>
          <cell r="B1943">
            <v>0</v>
          </cell>
          <cell r="C1943" t="str">
            <v>Gradil de ferro perfilado, tipo parque</v>
          </cell>
          <cell r="D1943" t="str">
            <v>m²</v>
          </cell>
          <cell r="E1943">
            <v>255.11</v>
          </cell>
          <cell r="F1943">
            <v>28.36</v>
          </cell>
          <cell r="G1943">
            <v>283.47000000000003</v>
          </cell>
        </row>
        <row r="1944">
          <cell r="A1944" t="str">
            <v>34.05.320</v>
          </cell>
          <cell r="B1944">
            <v>0</v>
          </cell>
          <cell r="C1944" t="str">
            <v>Portão de ferro perfilado, tipo parque</v>
          </cell>
          <cell r="D1944" t="str">
            <v>m²</v>
          </cell>
          <cell r="E1944">
            <v>360.3</v>
          </cell>
          <cell r="F1944">
            <v>24.51</v>
          </cell>
          <cell r="G1944">
            <v>384.81</v>
          </cell>
        </row>
        <row r="1945">
          <cell r="A1945" t="str">
            <v>34.05.350</v>
          </cell>
          <cell r="B1945">
            <v>0</v>
          </cell>
          <cell r="C1945" t="str">
            <v>Portão de abrir em gradil eletrofundido, malha 5 x 15 cm</v>
          </cell>
          <cell r="D1945" t="str">
            <v>m²</v>
          </cell>
          <cell r="E1945">
            <v>1008.1</v>
          </cell>
          <cell r="F1945">
            <v>56.97</v>
          </cell>
          <cell r="G1945">
            <v>1065.07</v>
          </cell>
        </row>
        <row r="1946">
          <cell r="A1946" t="str">
            <v>34.05.360</v>
          </cell>
          <cell r="B1946">
            <v>0</v>
          </cell>
          <cell r="C1946" t="str">
            <v>Gradil tela eletrosoldado, malha de 5 x 15cm, galvanizado</v>
          </cell>
          <cell r="D1946" t="str">
            <v>m²</v>
          </cell>
          <cell r="E1946">
            <v>54.97</v>
          </cell>
          <cell r="F1946">
            <v>70.989999999999995</v>
          </cell>
          <cell r="G1946">
            <v>125.96</v>
          </cell>
        </row>
        <row r="1947">
          <cell r="A1947" t="str">
            <v>34.05.370</v>
          </cell>
          <cell r="B1947">
            <v>0</v>
          </cell>
          <cell r="C1947" t="str">
            <v>Fechamento de divisa - mourão com placas pré moldadas</v>
          </cell>
          <cell r="D1947" t="str">
            <v>m</v>
          </cell>
          <cell r="E1947">
            <v>91.15</v>
          </cell>
          <cell r="F1947">
            <v>38.29</v>
          </cell>
          <cell r="G1947">
            <v>129.44</v>
          </cell>
        </row>
        <row r="1948">
          <cell r="A1948" t="str">
            <v>34.07</v>
          </cell>
          <cell r="B1948" t="str">
            <v>Árvores.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34.07.780</v>
          </cell>
          <cell r="B1949">
            <v>0</v>
          </cell>
          <cell r="C1949" t="str">
            <v>Árvore tipo Aroeira salsa - h= 2,00 m</v>
          </cell>
          <cell r="D1949" t="str">
            <v>un</v>
          </cell>
          <cell r="E1949">
            <v>133.5</v>
          </cell>
          <cell r="F1949">
            <v>2.4900000000000002</v>
          </cell>
          <cell r="G1949">
            <v>135.99</v>
          </cell>
        </row>
        <row r="1950">
          <cell r="A1950" t="str">
            <v>34.12</v>
          </cell>
          <cell r="B1950" t="str">
            <v>Árvores..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34.12.410</v>
          </cell>
          <cell r="B1951">
            <v>0</v>
          </cell>
          <cell r="C1951" t="str">
            <v>Árvore do tipo Falso barbatimão - h = 2,00m</v>
          </cell>
          <cell r="D1951" t="str">
            <v>un</v>
          </cell>
          <cell r="E1951">
            <v>144.25</v>
          </cell>
          <cell r="F1951">
            <v>2.4900000000000002</v>
          </cell>
          <cell r="G1951">
            <v>146.74</v>
          </cell>
        </row>
        <row r="1952">
          <cell r="A1952" t="str">
            <v>34.13</v>
          </cell>
          <cell r="B1952" t="str">
            <v>Corte, poda e transplante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34.13.011</v>
          </cell>
          <cell r="B1953">
            <v>0</v>
          </cell>
          <cell r="C1953" t="str">
            <v>Corte, recorte e remoção de árvore  inclusive as raízes - diâmetro (DAP)&gt;5cm&lt;15cm</v>
          </cell>
          <cell r="D1953" t="str">
            <v>un</v>
          </cell>
          <cell r="E1953">
            <v>97.57</v>
          </cell>
          <cell r="F1953">
            <v>114.68</v>
          </cell>
          <cell r="G1953">
            <v>212.25</v>
          </cell>
        </row>
        <row r="1954">
          <cell r="A1954" t="str">
            <v>34.13.021</v>
          </cell>
          <cell r="B1954">
            <v>0</v>
          </cell>
          <cell r="C1954" t="str">
            <v>Corte, recorte e remoção de árvore inclusive as raízes - diâmetro (DAP)&gt;15cm&lt;30cm</v>
          </cell>
          <cell r="D1954" t="str">
            <v>un</v>
          </cell>
          <cell r="E1954">
            <v>390.96</v>
          </cell>
          <cell r="F1954">
            <v>141.58000000000001</v>
          </cell>
          <cell r="G1954">
            <v>532.54</v>
          </cell>
        </row>
        <row r="1955">
          <cell r="A1955" t="str">
            <v>34.13.031</v>
          </cell>
          <cell r="B1955">
            <v>0</v>
          </cell>
          <cell r="C1955" t="str">
            <v>Corte, recorte e remoção de árvore inclusive as raízes - diâmetro (DAP)&gt;30cm&lt;45cm</v>
          </cell>
          <cell r="D1955" t="str">
            <v>un</v>
          </cell>
          <cell r="E1955">
            <v>1211</v>
          </cell>
          <cell r="F1955">
            <v>256.26</v>
          </cell>
          <cell r="G1955">
            <v>1467.26</v>
          </cell>
        </row>
        <row r="1956">
          <cell r="A1956" t="str">
            <v>34.13.041</v>
          </cell>
          <cell r="B1956">
            <v>0</v>
          </cell>
          <cell r="C1956" t="str">
            <v>Corte, recorte e remoção de árvore inclusive as raízes - diâmetro (DAP)&gt;45cm&lt;60cm</v>
          </cell>
          <cell r="D1956" t="str">
            <v>un</v>
          </cell>
          <cell r="E1956">
            <v>1672.24</v>
          </cell>
          <cell r="F1956">
            <v>692.8</v>
          </cell>
          <cell r="G1956">
            <v>2365.04</v>
          </cell>
        </row>
        <row r="1957">
          <cell r="A1957" t="str">
            <v>34.13.051</v>
          </cell>
          <cell r="B1957">
            <v>0</v>
          </cell>
          <cell r="C1957" t="str">
            <v>Corte, recorte e remoção de árvore inclusive as raízes - diâmetro (DAP)&gt;60cm&lt;100cm</v>
          </cell>
          <cell r="D1957" t="str">
            <v>un</v>
          </cell>
          <cell r="E1957">
            <v>3475.04</v>
          </cell>
          <cell r="F1957">
            <v>1385.6</v>
          </cell>
          <cell r="G1957">
            <v>4860.6400000000003</v>
          </cell>
        </row>
        <row r="1958">
          <cell r="A1958" t="str">
            <v>34.13.060</v>
          </cell>
          <cell r="B1958">
            <v>0</v>
          </cell>
          <cell r="C1958" t="str">
            <v>Corte, recorte e remoção de árvore inclusive as raízes - diâmetro (DAP) acima de 100 cm</v>
          </cell>
          <cell r="D1958" t="str">
            <v>un</v>
          </cell>
          <cell r="E1958">
            <v>5117.84</v>
          </cell>
          <cell r="F1958">
            <v>1610.24</v>
          </cell>
          <cell r="G1958">
            <v>6728.08</v>
          </cell>
        </row>
        <row r="1959">
          <cell r="A1959" t="str">
            <v>34.20</v>
          </cell>
          <cell r="B1959" t="str">
            <v>Reparos, conservações e complementos - GRUPO 34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34.20.050</v>
          </cell>
          <cell r="B1960">
            <v>0</v>
          </cell>
          <cell r="C1960" t="str">
            <v>Tela de arame galvanizado fio nº 22 BWG, malha de 2´, tipo galinheiro</v>
          </cell>
          <cell r="D1960" t="str">
            <v>m²</v>
          </cell>
          <cell r="E1960">
            <v>3.8</v>
          </cell>
          <cell r="F1960">
            <v>5.7</v>
          </cell>
          <cell r="G1960">
            <v>9.5</v>
          </cell>
        </row>
        <row r="1961">
          <cell r="A1961" t="str">
            <v>34.20.080</v>
          </cell>
          <cell r="B1961">
            <v>0</v>
          </cell>
          <cell r="C1961" t="str">
            <v>Tela de aço galvanizado fio nº 10 BWG, malha de 2´, tipo alambrado de segurança</v>
          </cell>
          <cell r="D1961" t="str">
            <v>m²</v>
          </cell>
          <cell r="E1961">
            <v>35.79</v>
          </cell>
          <cell r="F1961">
            <v>7.84</v>
          </cell>
          <cell r="G1961">
            <v>43.63</v>
          </cell>
        </row>
        <row r="1962">
          <cell r="A1962" t="str">
            <v>34.20.110</v>
          </cell>
          <cell r="B1962">
            <v>0</v>
          </cell>
          <cell r="C1962" t="str">
            <v>Recolocação de barreira de proteção perimetral, simples ou dupla</v>
          </cell>
          <cell r="D1962" t="str">
            <v>m</v>
          </cell>
          <cell r="E1962">
            <v>9.76</v>
          </cell>
          <cell r="F1962">
            <v>0</v>
          </cell>
          <cell r="G1962">
            <v>9.76</v>
          </cell>
        </row>
        <row r="1963">
          <cell r="A1963" t="str">
            <v>34.20.120</v>
          </cell>
          <cell r="B1963">
            <v>0</v>
          </cell>
          <cell r="C1963" t="str">
            <v>Seixo rolado</v>
          </cell>
          <cell r="D1963" t="str">
            <v>m³</v>
          </cell>
          <cell r="E1963">
            <v>542.04</v>
          </cell>
          <cell r="F1963">
            <v>59.04</v>
          </cell>
          <cell r="G1963">
            <v>601.08000000000004</v>
          </cell>
        </row>
        <row r="1964">
          <cell r="A1964" t="str">
            <v>34.20.160</v>
          </cell>
          <cell r="B1964">
            <v>0</v>
          </cell>
          <cell r="C1964" t="str">
            <v>Recolocação de alambrado, com altura até 4,50 m</v>
          </cell>
          <cell r="D1964" t="str">
            <v>m²</v>
          </cell>
          <cell r="E1964">
            <v>0.95</v>
          </cell>
          <cell r="F1964">
            <v>11.86</v>
          </cell>
          <cell r="G1964">
            <v>12.81</v>
          </cell>
        </row>
        <row r="1965">
          <cell r="A1965" t="str">
            <v>34.20.170</v>
          </cell>
          <cell r="B1965">
            <v>0</v>
          </cell>
          <cell r="C1965" t="str">
            <v>Recolocação de alambrado, com altura acima de 4,50 m</v>
          </cell>
          <cell r="D1965" t="str">
            <v>m²</v>
          </cell>
          <cell r="E1965">
            <v>0.99</v>
          </cell>
          <cell r="F1965">
            <v>15.89</v>
          </cell>
          <cell r="G1965">
            <v>16.88</v>
          </cell>
        </row>
        <row r="1966">
          <cell r="A1966" t="str">
            <v>34.20.380</v>
          </cell>
          <cell r="B1966">
            <v>0</v>
          </cell>
          <cell r="C1966" t="str">
            <v>Suporte para apoio de bicicletas em tubo de aço galvanizado, diâmetro de 2 1/2´</v>
          </cell>
          <cell r="D1966" t="str">
            <v>un</v>
          </cell>
          <cell r="E1966">
            <v>212.14</v>
          </cell>
          <cell r="F1966">
            <v>130.05000000000001</v>
          </cell>
          <cell r="G1966">
            <v>342.19</v>
          </cell>
        </row>
        <row r="1967">
          <cell r="A1967" t="str">
            <v>34.20.390</v>
          </cell>
          <cell r="B1967">
            <v>0</v>
          </cell>
          <cell r="C1967" t="str">
            <v>Grelha arvoreira em ferro fundido</v>
          </cell>
          <cell r="D1967" t="str">
            <v>m²</v>
          </cell>
          <cell r="E1967">
            <v>485.71</v>
          </cell>
          <cell r="F1967">
            <v>16.260000000000002</v>
          </cell>
          <cell r="G1967">
            <v>501.97</v>
          </cell>
        </row>
        <row r="1968">
          <cell r="A1968" t="str">
            <v>35</v>
          </cell>
          <cell r="B1968" t="str">
            <v>PLAYGROUND E EQUIPAMENTO RECREATIVO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35.01</v>
          </cell>
          <cell r="B1969" t="str">
            <v>Quadra e equipamento de esportes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35.01.070</v>
          </cell>
          <cell r="B1970">
            <v>0</v>
          </cell>
          <cell r="C1970" t="str">
            <v>Tela de arame galvanizado fio nº 12 BWG, malha de 2´</v>
          </cell>
          <cell r="D1970" t="str">
            <v>m²</v>
          </cell>
          <cell r="E1970">
            <v>22.36</v>
          </cell>
          <cell r="F1970">
            <v>4.9000000000000004</v>
          </cell>
          <cell r="G1970">
            <v>27.26</v>
          </cell>
        </row>
        <row r="1971">
          <cell r="A1971" t="str">
            <v>35.01.150</v>
          </cell>
          <cell r="B1971">
            <v>0</v>
          </cell>
          <cell r="C1971" t="str">
            <v>Trave oficial completa com rede para futebol de salão</v>
          </cell>
          <cell r="D1971" t="str">
            <v>cj</v>
          </cell>
          <cell r="E1971">
            <v>953.41</v>
          </cell>
          <cell r="F1971">
            <v>117.5</v>
          </cell>
          <cell r="G1971">
            <v>1070.9100000000001</v>
          </cell>
        </row>
        <row r="1972">
          <cell r="A1972" t="str">
            <v>35.01.160</v>
          </cell>
          <cell r="B1972">
            <v>0</v>
          </cell>
          <cell r="C1972" t="str">
            <v>Tabela completa com suporte e rede para basquete</v>
          </cell>
          <cell r="D1972" t="str">
            <v>un</v>
          </cell>
          <cell r="E1972">
            <v>1009.77</v>
          </cell>
          <cell r="F1972">
            <v>1451.95</v>
          </cell>
          <cell r="G1972">
            <v>2461.7199999999998</v>
          </cell>
        </row>
        <row r="1973">
          <cell r="A1973" t="str">
            <v>35.01.170</v>
          </cell>
          <cell r="B1973">
            <v>0</v>
          </cell>
          <cell r="C1973" t="str">
            <v>Poste oficial completo com rede para voleibol</v>
          </cell>
          <cell r="D1973" t="str">
            <v>cj</v>
          </cell>
          <cell r="E1973">
            <v>864.7</v>
          </cell>
          <cell r="F1973">
            <v>117.5</v>
          </cell>
          <cell r="G1973">
            <v>982.2</v>
          </cell>
        </row>
        <row r="1974">
          <cell r="A1974" t="str">
            <v>35.01.550</v>
          </cell>
          <cell r="B1974">
            <v>0</v>
          </cell>
          <cell r="C1974" t="str">
            <v>Piso em fibra de polipropileno corrugado para quadra de esportes, inclusive pintura</v>
          </cell>
          <cell r="D1974" t="str">
            <v>m²</v>
          </cell>
          <cell r="E1974">
            <v>102.36</v>
          </cell>
          <cell r="F1974">
            <v>22.55</v>
          </cell>
          <cell r="G1974">
            <v>124.91</v>
          </cell>
        </row>
        <row r="1975">
          <cell r="A1975" t="str">
            <v>35.03</v>
          </cell>
          <cell r="B1975" t="str">
            <v>Abrigo, guarita e quiosque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35.03.030</v>
          </cell>
          <cell r="B1976">
            <v>0</v>
          </cell>
          <cell r="C1976" t="str">
            <v>Cancela automática metálica com barreira de alumínio até 3,50 m</v>
          </cell>
          <cell r="D1976" t="str">
            <v>un</v>
          </cell>
          <cell r="E1976">
            <v>2763.33</v>
          </cell>
          <cell r="F1976">
            <v>0</v>
          </cell>
          <cell r="G1976">
            <v>2763.33</v>
          </cell>
        </row>
        <row r="1977">
          <cell r="A1977" t="str">
            <v>35.04</v>
          </cell>
          <cell r="B1977" t="str">
            <v>Bancos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35.04.020</v>
          </cell>
          <cell r="B1978">
            <v>0</v>
          </cell>
          <cell r="C1978" t="str">
            <v>Banco contínuo em concreto vazado</v>
          </cell>
          <cell r="D1978" t="str">
            <v>m</v>
          </cell>
          <cell r="E1978">
            <v>60.6</v>
          </cell>
          <cell r="F1978">
            <v>69.64</v>
          </cell>
          <cell r="G1978">
            <v>130.24</v>
          </cell>
        </row>
        <row r="1979">
          <cell r="A1979" t="str">
            <v>35.04.120</v>
          </cell>
          <cell r="B1979">
            <v>0</v>
          </cell>
          <cell r="C1979" t="str">
            <v>Banco em concreto pré-moldado, dimensões 150 x 45 x 45 cm</v>
          </cell>
          <cell r="D1979" t="str">
            <v>un</v>
          </cell>
          <cell r="E1979">
            <v>283.04000000000002</v>
          </cell>
          <cell r="F1979">
            <v>15.81</v>
          </cell>
          <cell r="G1979">
            <v>298.85000000000002</v>
          </cell>
        </row>
        <row r="1980">
          <cell r="A1980" t="str">
            <v>35.04.130</v>
          </cell>
          <cell r="B1980">
            <v>0</v>
          </cell>
          <cell r="C1980" t="str">
            <v>Banco de madeira sobre alvenaria</v>
          </cell>
          <cell r="D1980" t="str">
            <v>m²</v>
          </cell>
          <cell r="E1980">
            <v>82.63</v>
          </cell>
          <cell r="F1980">
            <v>41.98</v>
          </cell>
          <cell r="G1980">
            <v>124.61</v>
          </cell>
        </row>
        <row r="1981">
          <cell r="A1981" t="str">
            <v>35.04.140</v>
          </cell>
          <cell r="B1981">
            <v>0</v>
          </cell>
          <cell r="C1981" t="str">
            <v>Banco em concreto pré-moldado com pés vazados, dimensões 200 x 42 x 47 cm</v>
          </cell>
          <cell r="D1981" t="str">
            <v>un</v>
          </cell>
          <cell r="E1981">
            <v>315.75</v>
          </cell>
          <cell r="F1981">
            <v>22.22</v>
          </cell>
          <cell r="G1981">
            <v>337.97</v>
          </cell>
        </row>
        <row r="1982">
          <cell r="A1982" t="str">
            <v>35.04.150</v>
          </cell>
          <cell r="B1982">
            <v>0</v>
          </cell>
          <cell r="C1982" t="str">
            <v>Banco em concreto pré-moldado com 3 pés, dimensões aproximadas de 300 x 42 x 47 cm</v>
          </cell>
          <cell r="D1982" t="str">
            <v>un</v>
          </cell>
          <cell r="E1982">
            <v>580.57000000000005</v>
          </cell>
          <cell r="F1982">
            <v>33.33</v>
          </cell>
          <cell r="G1982">
            <v>613.9</v>
          </cell>
        </row>
        <row r="1983">
          <cell r="A1983" t="str">
            <v>35.05</v>
          </cell>
          <cell r="B1983" t="str">
            <v>Equipamento recreativo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35.05.200</v>
          </cell>
          <cell r="B1984">
            <v>0</v>
          </cell>
          <cell r="C1984" t="str">
            <v>Centro de atividades em madeira rústica</v>
          </cell>
          <cell r="D1984" t="str">
            <v>cj</v>
          </cell>
          <cell r="E1984">
            <v>2667.88</v>
          </cell>
          <cell r="F1984">
            <v>156.04</v>
          </cell>
          <cell r="G1984">
            <v>2823.92</v>
          </cell>
        </row>
        <row r="1985">
          <cell r="A1985" t="str">
            <v>35.05.210</v>
          </cell>
          <cell r="B1985">
            <v>0</v>
          </cell>
          <cell r="C1985" t="str">
            <v>Balanço duplo em madeira rústica</v>
          </cell>
          <cell r="D1985" t="str">
            <v>cj</v>
          </cell>
          <cell r="E1985">
            <v>1044.06</v>
          </cell>
          <cell r="F1985">
            <v>156.04</v>
          </cell>
          <cell r="G1985">
            <v>1200.0999999999999</v>
          </cell>
        </row>
        <row r="1986">
          <cell r="A1986" t="str">
            <v>35.05.220</v>
          </cell>
          <cell r="B1986">
            <v>0</v>
          </cell>
          <cell r="C1986" t="str">
            <v>Gangorra dupla em madeira rústica</v>
          </cell>
          <cell r="D1986" t="str">
            <v>cj</v>
          </cell>
          <cell r="E1986">
            <v>685.64</v>
          </cell>
          <cell r="F1986">
            <v>156.04</v>
          </cell>
          <cell r="G1986">
            <v>841.68</v>
          </cell>
        </row>
        <row r="1987">
          <cell r="A1987" t="str">
            <v>35.05.240</v>
          </cell>
          <cell r="B1987">
            <v>0</v>
          </cell>
          <cell r="C1987" t="str">
            <v>Gira-gira em ferro com assento de madeira (8 lugares)</v>
          </cell>
          <cell r="D1987" t="str">
            <v>cj</v>
          </cell>
          <cell r="E1987">
            <v>994.55</v>
          </cell>
          <cell r="F1987">
            <v>156.04</v>
          </cell>
          <cell r="G1987">
            <v>1150.5899999999999</v>
          </cell>
        </row>
        <row r="1988">
          <cell r="A1988" t="str">
            <v>35.07</v>
          </cell>
          <cell r="B1988" t="str">
            <v>Mastro para bandeiras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35.07.020</v>
          </cell>
          <cell r="B1989">
            <v>0</v>
          </cell>
          <cell r="C1989" t="str">
            <v>Plataforma com 3 mastros galvanizados, h= 7,00 m</v>
          </cell>
          <cell r="D1989" t="str">
            <v>cj</v>
          </cell>
          <cell r="E1989">
            <v>2935.06</v>
          </cell>
          <cell r="F1989">
            <v>248.23</v>
          </cell>
          <cell r="G1989">
            <v>3183.29</v>
          </cell>
        </row>
        <row r="1990">
          <cell r="A1990" t="str">
            <v>35.07.030</v>
          </cell>
          <cell r="B1990">
            <v>0</v>
          </cell>
          <cell r="C1990" t="str">
            <v>Plataforma com 3 mastros galvanizados, h= 9,00 m</v>
          </cell>
          <cell r="D1990" t="str">
            <v>cj</v>
          </cell>
          <cell r="E1990">
            <v>4400.7299999999996</v>
          </cell>
          <cell r="F1990">
            <v>248.23</v>
          </cell>
          <cell r="G1990">
            <v>4648.96</v>
          </cell>
        </row>
        <row r="1991">
          <cell r="A1991" t="str">
            <v>35.07.060</v>
          </cell>
          <cell r="B1991">
            <v>0</v>
          </cell>
          <cell r="C1991" t="str">
            <v>Mastro para bandeira galvanizado, h= 9,00 m</v>
          </cell>
          <cell r="D1991" t="str">
            <v>un</v>
          </cell>
          <cell r="E1991">
            <v>1457.15</v>
          </cell>
          <cell r="F1991">
            <v>36.82</v>
          </cell>
          <cell r="G1991">
            <v>1493.97</v>
          </cell>
        </row>
        <row r="1992">
          <cell r="A1992" t="str">
            <v>35.07.070</v>
          </cell>
          <cell r="B1992">
            <v>0</v>
          </cell>
          <cell r="C1992" t="str">
            <v>Mastro para bandeira galvanizado, h= 7,00 m</v>
          </cell>
          <cell r="D1992" t="str">
            <v>un</v>
          </cell>
          <cell r="E1992">
            <v>968.61</v>
          </cell>
          <cell r="F1992">
            <v>36.82</v>
          </cell>
          <cell r="G1992">
            <v>1005.43</v>
          </cell>
        </row>
        <row r="1993">
          <cell r="A1993" t="str">
            <v>35.20</v>
          </cell>
          <cell r="B1993" t="str">
            <v>Reparos, conservações e complementos - GRUPO 35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35.20.010</v>
          </cell>
          <cell r="B1994">
            <v>0</v>
          </cell>
          <cell r="C1994" t="str">
            <v>Tela em poliamida (nylon), malha 10 x 10 cm, fio 2 mm</v>
          </cell>
          <cell r="D1994" t="str">
            <v>m²</v>
          </cell>
          <cell r="E1994">
            <v>9.57</v>
          </cell>
          <cell r="F1994">
            <v>0</v>
          </cell>
          <cell r="G1994">
            <v>9.57</v>
          </cell>
        </row>
        <row r="1995">
          <cell r="A1995" t="str">
            <v>36</v>
          </cell>
          <cell r="B1995" t="str">
            <v>ENTRADA DE ENERGIA ELÉTRICA E TELEFONIA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36.01</v>
          </cell>
          <cell r="B1996" t="str">
            <v>Entrada de energia - componentes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36.01.242</v>
          </cell>
          <cell r="B1997">
            <v>0</v>
          </cell>
          <cell r="C1997" t="str">
            <v>Cubículo de média tensão, para uso ao tempo, classe 24 kV</v>
          </cell>
          <cell r="D1997" t="str">
            <v>cj</v>
          </cell>
          <cell r="E1997">
            <v>99734.82</v>
          </cell>
          <cell r="F1997">
            <v>185.65</v>
          </cell>
          <cell r="G1997">
            <v>99920.47</v>
          </cell>
        </row>
        <row r="1998">
          <cell r="A1998" t="str">
            <v>36.01.252</v>
          </cell>
          <cell r="B1998">
            <v>0</v>
          </cell>
          <cell r="C1998" t="str">
            <v>Cubículo de média tensão, para uso ao tempo, classe 17,5 kV</v>
          </cell>
          <cell r="D1998" t="str">
            <v>cj</v>
          </cell>
          <cell r="E1998">
            <v>80775.5</v>
          </cell>
          <cell r="F1998">
            <v>185.65</v>
          </cell>
          <cell r="G1998">
            <v>80961.149999999994</v>
          </cell>
        </row>
        <row r="1999">
          <cell r="A1999" t="str">
            <v>36.01.260</v>
          </cell>
          <cell r="B1999">
            <v>0</v>
          </cell>
          <cell r="C1999" t="str">
            <v>Cubículo de entrada e medição para uso abrigado, classe 15 kV</v>
          </cell>
          <cell r="D1999" t="str">
            <v>cj</v>
          </cell>
          <cell r="E1999">
            <v>75014.06</v>
          </cell>
          <cell r="F1999">
            <v>371.3</v>
          </cell>
          <cell r="G1999">
            <v>75385.36</v>
          </cell>
        </row>
        <row r="2000">
          <cell r="A2000" t="str">
            <v>36.03</v>
          </cell>
          <cell r="B2000" t="str">
            <v>Caixas de entrada / medição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>36.03.010</v>
          </cell>
          <cell r="B2001">
            <v>0</v>
          </cell>
          <cell r="C2001" t="str">
            <v>Caixa de medição tipo II (300 x 560 x 200) mm, padrão concessionárias</v>
          </cell>
          <cell r="D2001" t="str">
            <v>un</v>
          </cell>
          <cell r="E2001">
            <v>98.97</v>
          </cell>
          <cell r="F2001">
            <v>121.43</v>
          </cell>
          <cell r="G2001">
            <v>220.4</v>
          </cell>
        </row>
        <row r="2002">
          <cell r="A2002" t="str">
            <v>36.03.020</v>
          </cell>
          <cell r="B2002">
            <v>0</v>
          </cell>
          <cell r="C2002" t="str">
            <v>Caixa de medição polifásica (500 x 600 x 200) mm, padrão concessionárias</v>
          </cell>
          <cell r="D2002" t="str">
            <v>un</v>
          </cell>
          <cell r="E2002">
            <v>154.32</v>
          </cell>
          <cell r="F2002">
            <v>121.43</v>
          </cell>
          <cell r="G2002">
            <v>275.75</v>
          </cell>
        </row>
        <row r="2003">
          <cell r="A2003" t="str">
            <v>36.03.030</v>
          </cell>
          <cell r="B2003">
            <v>0</v>
          </cell>
          <cell r="C2003" t="str">
            <v>Caixa de medição externa tipo ´L´ (900 x 600 x 270) mm, padrão Eletropaulo</v>
          </cell>
          <cell r="D2003" t="str">
            <v>un</v>
          </cell>
          <cell r="E2003">
            <v>379.42</v>
          </cell>
          <cell r="F2003">
            <v>138.36000000000001</v>
          </cell>
          <cell r="G2003">
            <v>517.78</v>
          </cell>
        </row>
        <row r="2004">
          <cell r="A2004" t="str">
            <v>36.03.050</v>
          </cell>
          <cell r="B2004">
            <v>0</v>
          </cell>
          <cell r="C2004" t="str">
            <v>Caixa de medição externa tipo ´N´ (1300 x 1200 x 270) mm, padrão Eletropaulo</v>
          </cell>
          <cell r="D2004" t="str">
            <v>un</v>
          </cell>
          <cell r="E2004">
            <v>1381.44</v>
          </cell>
          <cell r="F2004">
            <v>138.36000000000001</v>
          </cell>
          <cell r="G2004">
            <v>1519.8</v>
          </cell>
        </row>
        <row r="2005">
          <cell r="A2005" t="str">
            <v>36.03.060</v>
          </cell>
          <cell r="B2005">
            <v>0</v>
          </cell>
          <cell r="C2005" t="str">
            <v>Caixa de medição externa tipo ´M´ (900 x 1200 x 270) mm, padrão Eletropaulo</v>
          </cell>
          <cell r="D2005" t="str">
            <v>un</v>
          </cell>
          <cell r="E2005">
            <v>996.95</v>
          </cell>
          <cell r="F2005">
            <v>138.36000000000001</v>
          </cell>
          <cell r="G2005">
            <v>1135.31</v>
          </cell>
        </row>
        <row r="2006">
          <cell r="A2006" t="str">
            <v>36.03.080</v>
          </cell>
          <cell r="B2006">
            <v>0</v>
          </cell>
          <cell r="C2006" t="str">
            <v>Caixa para seccionadora tipo ´T´ (900 x 600 x 250) mm, padrão Eletropaulo</v>
          </cell>
          <cell r="D2006" t="str">
            <v>un</v>
          </cell>
          <cell r="E2006">
            <v>344.54</v>
          </cell>
          <cell r="F2006">
            <v>103.77</v>
          </cell>
          <cell r="G2006">
            <v>448.31</v>
          </cell>
        </row>
        <row r="2007">
          <cell r="A2007" t="str">
            <v>36.03.090</v>
          </cell>
          <cell r="B2007">
            <v>0</v>
          </cell>
          <cell r="C2007" t="str">
            <v>Caixa de medição interna tipo ´A1´ (1000 x 1000 x 300) mm, padrão Eletropaulo</v>
          </cell>
          <cell r="D2007" t="str">
            <v>un</v>
          </cell>
          <cell r="E2007">
            <v>1569.06</v>
          </cell>
          <cell r="F2007">
            <v>145.88</v>
          </cell>
          <cell r="G2007">
            <v>1714.94</v>
          </cell>
        </row>
        <row r="2008">
          <cell r="A2008" t="str">
            <v>36.03.120</v>
          </cell>
          <cell r="B2008">
            <v>0</v>
          </cell>
          <cell r="C2008" t="str">
            <v>Caixa de proteção para transformador de corrente, (1000 x 750 x 300) mm, padrão CPFL</v>
          </cell>
          <cell r="D2008" t="str">
            <v>un</v>
          </cell>
          <cell r="E2008">
            <v>479.92</v>
          </cell>
          <cell r="F2008">
            <v>138.36000000000001</v>
          </cell>
          <cell r="G2008">
            <v>618.28</v>
          </cell>
        </row>
        <row r="2009">
          <cell r="A2009" t="str">
            <v>36.03.130</v>
          </cell>
          <cell r="B2009">
            <v>0</v>
          </cell>
          <cell r="C2009" t="str">
            <v>Caixa de proteção dos bornes do medidor, (300 x 250 x 90) mm, padrão CPFL</v>
          </cell>
          <cell r="D2009" t="str">
            <v>un</v>
          </cell>
          <cell r="E2009">
            <v>58.57</v>
          </cell>
          <cell r="F2009">
            <v>69.180000000000007</v>
          </cell>
          <cell r="G2009">
            <v>127.75</v>
          </cell>
        </row>
        <row r="2010">
          <cell r="A2010" t="str">
            <v>36.03.150</v>
          </cell>
          <cell r="B2010">
            <v>0</v>
          </cell>
          <cell r="C2010" t="str">
            <v>Caixa de entrada tipo ´E´ (560 x 350 x 210) mm - padrão Eletropaulo</v>
          </cell>
          <cell r="D2010" t="str">
            <v>un</v>
          </cell>
          <cell r="E2010">
            <v>125.56</v>
          </cell>
          <cell r="F2010">
            <v>121.43</v>
          </cell>
          <cell r="G2010">
            <v>246.99</v>
          </cell>
        </row>
        <row r="2011">
          <cell r="A2011" t="str">
            <v>36.03.160</v>
          </cell>
          <cell r="B2011">
            <v>0</v>
          </cell>
          <cell r="C2011" t="str">
            <v>Caixa base lateral tipo ´N´ (130 x 40 x 25) cm</v>
          </cell>
          <cell r="D2011" t="str">
            <v>un</v>
          </cell>
          <cell r="E2011">
            <v>301.56</v>
          </cell>
          <cell r="F2011">
            <v>138.36000000000001</v>
          </cell>
          <cell r="G2011">
            <v>439.92</v>
          </cell>
        </row>
        <row r="2012">
          <cell r="A2012" t="str">
            <v>36.04</v>
          </cell>
          <cell r="B2012" t="str">
            <v>Suporte (Braquet)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36.04.010</v>
          </cell>
          <cell r="B2013">
            <v>0</v>
          </cell>
          <cell r="C2013" t="str">
            <v>Suporte para 1 isolador de baixa tensão</v>
          </cell>
          <cell r="D2013" t="str">
            <v>un</v>
          </cell>
          <cell r="E2013">
            <v>10.3</v>
          </cell>
          <cell r="F2013">
            <v>10.38</v>
          </cell>
          <cell r="G2013">
            <v>20.68</v>
          </cell>
        </row>
        <row r="2014">
          <cell r="A2014" t="str">
            <v>36.04.030</v>
          </cell>
          <cell r="B2014">
            <v>0</v>
          </cell>
          <cell r="C2014" t="str">
            <v>Suporte para 2 isoladores de baixa tensão</v>
          </cell>
          <cell r="D2014" t="str">
            <v>un</v>
          </cell>
          <cell r="E2014">
            <v>19.420000000000002</v>
          </cell>
          <cell r="F2014">
            <v>10.38</v>
          </cell>
          <cell r="G2014">
            <v>29.8</v>
          </cell>
        </row>
        <row r="2015">
          <cell r="A2015" t="str">
            <v>36.04.050</v>
          </cell>
          <cell r="B2015">
            <v>0</v>
          </cell>
          <cell r="C2015" t="str">
            <v>Suporte para 3 isoladores de baixa tensão</v>
          </cell>
          <cell r="D2015" t="str">
            <v>un</v>
          </cell>
          <cell r="E2015">
            <v>33.24</v>
          </cell>
          <cell r="F2015">
            <v>10.38</v>
          </cell>
          <cell r="G2015">
            <v>43.62</v>
          </cell>
        </row>
        <row r="2016">
          <cell r="A2016" t="str">
            <v>36.04.070</v>
          </cell>
          <cell r="B2016">
            <v>0</v>
          </cell>
          <cell r="C2016" t="str">
            <v>Suporte para 4 isoladores de baixa tensão</v>
          </cell>
          <cell r="D2016" t="str">
            <v>un</v>
          </cell>
          <cell r="E2016">
            <v>45.28</v>
          </cell>
          <cell r="F2016">
            <v>10.38</v>
          </cell>
          <cell r="G2016">
            <v>55.66</v>
          </cell>
        </row>
        <row r="2017">
          <cell r="A2017" t="str">
            <v>36.05</v>
          </cell>
          <cell r="B2017" t="str">
            <v>Isoladores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36.05.010</v>
          </cell>
          <cell r="B2018">
            <v>0</v>
          </cell>
          <cell r="C2018" t="str">
            <v>Isolador tipo roldana para baixa tensão de 76 x 79 mm</v>
          </cell>
          <cell r="D2018" t="str">
            <v>un</v>
          </cell>
          <cell r="E2018">
            <v>14.93</v>
          </cell>
          <cell r="F2018">
            <v>6.92</v>
          </cell>
          <cell r="G2018">
            <v>21.85</v>
          </cell>
        </row>
        <row r="2019">
          <cell r="A2019" t="str">
            <v>36.05.020</v>
          </cell>
          <cell r="B2019">
            <v>0</v>
          </cell>
          <cell r="C2019" t="str">
            <v>Isolador tipo castanha incluindo grampo de sustentação</v>
          </cell>
          <cell r="D2019" t="str">
            <v>un</v>
          </cell>
          <cell r="E2019">
            <v>17.23</v>
          </cell>
          <cell r="F2019">
            <v>6.92</v>
          </cell>
          <cell r="G2019">
            <v>24.15</v>
          </cell>
        </row>
        <row r="2020">
          <cell r="A2020" t="str">
            <v>36.05.030</v>
          </cell>
          <cell r="B2020">
            <v>0</v>
          </cell>
          <cell r="C2020" t="str">
            <v>Isolador tipo disco para 23 kV (poste)</v>
          </cell>
          <cell r="D2020" t="str">
            <v>un</v>
          </cell>
          <cell r="E2020">
            <v>64.41</v>
          </cell>
          <cell r="F2020">
            <v>10.31</v>
          </cell>
          <cell r="G2020">
            <v>74.72</v>
          </cell>
        </row>
        <row r="2021">
          <cell r="A2021" t="str">
            <v>36.05.040</v>
          </cell>
          <cell r="B2021">
            <v>0</v>
          </cell>
          <cell r="C2021" t="str">
            <v>Isolador tipo disco para 15 kV de 6´ - 150 mm</v>
          </cell>
          <cell r="D2021" t="str">
            <v>un</v>
          </cell>
          <cell r="E2021">
            <v>54.27</v>
          </cell>
          <cell r="F2021">
            <v>6.92</v>
          </cell>
          <cell r="G2021">
            <v>61.19</v>
          </cell>
        </row>
        <row r="2022">
          <cell r="A2022" t="str">
            <v>36.05.070</v>
          </cell>
          <cell r="B2022">
            <v>0</v>
          </cell>
          <cell r="C2022" t="str">
            <v>Isolador tipo pino para 25 kV, inclusive pino (poste)</v>
          </cell>
          <cell r="D2022" t="str">
            <v>un</v>
          </cell>
          <cell r="E2022">
            <v>47.26</v>
          </cell>
          <cell r="F2022">
            <v>25.95</v>
          </cell>
          <cell r="G2022">
            <v>73.209999999999994</v>
          </cell>
        </row>
        <row r="2023">
          <cell r="A2023" t="str">
            <v>36.05.080</v>
          </cell>
          <cell r="B2023">
            <v>0</v>
          </cell>
          <cell r="C2023" t="str">
            <v>Isolador tipo pino para 15 kV, inclusive pino (poste)</v>
          </cell>
          <cell r="D2023" t="str">
            <v>un</v>
          </cell>
          <cell r="E2023">
            <v>32.89</v>
          </cell>
          <cell r="F2023">
            <v>25.95</v>
          </cell>
          <cell r="G2023">
            <v>58.84</v>
          </cell>
        </row>
        <row r="2024">
          <cell r="A2024" t="str">
            <v>36.05.100</v>
          </cell>
          <cell r="B2024">
            <v>0</v>
          </cell>
          <cell r="C2024" t="str">
            <v>Isolador pedestal para 15 kV</v>
          </cell>
          <cell r="D2024" t="str">
            <v>un</v>
          </cell>
          <cell r="E2024">
            <v>58.23</v>
          </cell>
          <cell r="F2024">
            <v>6.92</v>
          </cell>
          <cell r="G2024">
            <v>65.150000000000006</v>
          </cell>
        </row>
        <row r="2025">
          <cell r="A2025" t="str">
            <v>36.05.110</v>
          </cell>
          <cell r="B2025">
            <v>0</v>
          </cell>
          <cell r="C2025" t="str">
            <v>Isolador pedestal para 25 kV</v>
          </cell>
          <cell r="D2025" t="str">
            <v>un</v>
          </cell>
          <cell r="E2025">
            <v>89.21</v>
          </cell>
          <cell r="F2025">
            <v>6.92</v>
          </cell>
          <cell r="G2025">
            <v>96.13</v>
          </cell>
        </row>
        <row r="2026">
          <cell r="A2026" t="str">
            <v>36.06</v>
          </cell>
          <cell r="B2026" t="str">
            <v>Muflas e terminais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36.06.010</v>
          </cell>
          <cell r="B2027">
            <v>0</v>
          </cell>
          <cell r="C2027" t="str">
            <v>Terminal modular (mufla) unipolar interno para cabo até 120 mm²/25 kV</v>
          </cell>
          <cell r="D2027" t="str">
            <v>cj</v>
          </cell>
          <cell r="E2027">
            <v>334.57</v>
          </cell>
          <cell r="F2027">
            <v>17.3</v>
          </cell>
          <cell r="G2027">
            <v>351.87</v>
          </cell>
        </row>
        <row r="2028">
          <cell r="A2028" t="str">
            <v>36.06.030</v>
          </cell>
          <cell r="B2028">
            <v>0</v>
          </cell>
          <cell r="C2028" t="str">
            <v>Terminal modular (mufla) unipolar externo para cabo até 70 mm²/25 kV</v>
          </cell>
          <cell r="D2028" t="str">
            <v>cj</v>
          </cell>
          <cell r="E2028">
            <v>332.52</v>
          </cell>
          <cell r="F2028">
            <v>17.3</v>
          </cell>
          <cell r="G2028">
            <v>349.82</v>
          </cell>
        </row>
        <row r="2029">
          <cell r="A2029" t="str">
            <v>36.06.060</v>
          </cell>
          <cell r="B2029">
            <v>0</v>
          </cell>
          <cell r="C2029" t="str">
            <v>Terminal modular (mufla) unipolar externo para cabo até 70 mm²/15 kV</v>
          </cell>
          <cell r="D2029" t="str">
            <v>cj</v>
          </cell>
          <cell r="E2029">
            <v>370.49</v>
          </cell>
          <cell r="F2029">
            <v>17.3</v>
          </cell>
          <cell r="G2029">
            <v>387.79</v>
          </cell>
        </row>
        <row r="2030">
          <cell r="A2030" t="str">
            <v>36.06.080</v>
          </cell>
          <cell r="B2030">
            <v>0</v>
          </cell>
          <cell r="C2030" t="str">
            <v>Terminal modular (mufla) unipolar interno para cabo até 70 mm²/15 kV</v>
          </cell>
          <cell r="D2030" t="str">
            <v>cj</v>
          </cell>
          <cell r="E2030">
            <v>312.70999999999998</v>
          </cell>
          <cell r="F2030">
            <v>17.3</v>
          </cell>
          <cell r="G2030">
            <v>330.01</v>
          </cell>
        </row>
        <row r="2031">
          <cell r="A2031" t="str">
            <v>36.07</v>
          </cell>
          <cell r="B2031" t="str">
            <v>Para-raios de média tensão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36.07.010</v>
          </cell>
          <cell r="B2032">
            <v>0</v>
          </cell>
          <cell r="C2032" t="str">
            <v>Para-raios de distribuição, classe 12 kV/5 kA, completo, encapsulado com polímero</v>
          </cell>
          <cell r="D2032" t="str">
            <v>un</v>
          </cell>
          <cell r="E2032">
            <v>139.75</v>
          </cell>
          <cell r="F2032">
            <v>16.29</v>
          </cell>
          <cell r="G2032">
            <v>156.04</v>
          </cell>
        </row>
        <row r="2033">
          <cell r="A2033" t="str">
            <v>36.07.030</v>
          </cell>
          <cell r="B2033">
            <v>0</v>
          </cell>
          <cell r="C2033" t="str">
            <v>Para-raios de distribuição, classe 12 kV/10 kA, completo, encapsulado com polímero</v>
          </cell>
          <cell r="D2033" t="str">
            <v>un</v>
          </cell>
          <cell r="E2033">
            <v>155.91</v>
          </cell>
          <cell r="F2033">
            <v>16.29</v>
          </cell>
          <cell r="G2033">
            <v>172.2</v>
          </cell>
        </row>
        <row r="2034">
          <cell r="A2034" t="str">
            <v>36.07.050</v>
          </cell>
          <cell r="B2034">
            <v>0</v>
          </cell>
          <cell r="C2034" t="str">
            <v>Para-raios de distribuição, classe 15 kV/5 kA, completo, encapsulado com polímero</v>
          </cell>
          <cell r="D2034" t="str">
            <v>un</v>
          </cell>
          <cell r="E2034">
            <v>154.5</v>
          </cell>
          <cell r="F2034">
            <v>16.29</v>
          </cell>
          <cell r="G2034">
            <v>170.79</v>
          </cell>
        </row>
        <row r="2035">
          <cell r="A2035" t="str">
            <v>36.07.060</v>
          </cell>
          <cell r="B2035">
            <v>0</v>
          </cell>
          <cell r="C2035" t="str">
            <v>Para-raios de distribuição, classe 15 kV/10 kA, completo, encapsulado com polímero</v>
          </cell>
          <cell r="D2035" t="str">
            <v>un</v>
          </cell>
          <cell r="E2035">
            <v>160.69</v>
          </cell>
          <cell r="F2035">
            <v>16.29</v>
          </cell>
          <cell r="G2035">
            <v>176.98</v>
          </cell>
        </row>
        <row r="2036">
          <cell r="A2036" t="str">
            <v>36.07.070</v>
          </cell>
          <cell r="B2036">
            <v>0</v>
          </cell>
          <cell r="C2036" t="str">
            <v>Para-raios de distribuição, classe 21 kV/5 kA, completo, encapsulado com polímero</v>
          </cell>
          <cell r="D2036" t="str">
            <v>un</v>
          </cell>
          <cell r="E2036">
            <v>213.03</v>
          </cell>
          <cell r="F2036">
            <v>16.29</v>
          </cell>
          <cell r="G2036">
            <v>229.32</v>
          </cell>
        </row>
        <row r="2037">
          <cell r="A2037" t="str">
            <v>36.08</v>
          </cell>
          <cell r="B2037" t="str">
            <v>Gerador e grupo gerador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</row>
        <row r="2038">
          <cell r="A2038" t="str">
            <v>36.08.030</v>
          </cell>
          <cell r="B2038">
            <v>0</v>
          </cell>
          <cell r="C2038" t="str">
            <v>Grupo gerador com potência de 250/228 kVA, variação de + ou - 5% - completo</v>
          </cell>
          <cell r="D2038" t="str">
            <v>un</v>
          </cell>
          <cell r="E2038">
            <v>111195.15</v>
          </cell>
          <cell r="F2038">
            <v>1356.12</v>
          </cell>
          <cell r="G2038">
            <v>112551.27</v>
          </cell>
        </row>
        <row r="2039">
          <cell r="A2039" t="str">
            <v>36.08.040</v>
          </cell>
          <cell r="B2039">
            <v>0</v>
          </cell>
          <cell r="C2039" t="str">
            <v>Grupo gerador com potência de 350/320 kVA, variação de + ou - 10% - completo</v>
          </cell>
          <cell r="D2039" t="str">
            <v>un</v>
          </cell>
          <cell r="E2039">
            <v>151139.10999999999</v>
          </cell>
          <cell r="F2039">
            <v>1356.12</v>
          </cell>
          <cell r="G2039">
            <v>152495.23000000001</v>
          </cell>
        </row>
        <row r="2040">
          <cell r="A2040" t="str">
            <v>36.08.050</v>
          </cell>
          <cell r="B2040">
            <v>0</v>
          </cell>
          <cell r="C2040" t="str">
            <v>Grupo gerador com potência de 88/80 kVA, variação de + ou - 10% - completo</v>
          </cell>
          <cell r="D2040" t="str">
            <v>un</v>
          </cell>
          <cell r="E2040">
            <v>63211.69</v>
          </cell>
          <cell r="F2040">
            <v>1356.12</v>
          </cell>
          <cell r="G2040">
            <v>64567.81</v>
          </cell>
        </row>
        <row r="2041">
          <cell r="A2041" t="str">
            <v>36.08.060</v>
          </cell>
          <cell r="B2041">
            <v>0</v>
          </cell>
          <cell r="C2041" t="str">
            <v>Grupo gerador com potência de 165/150 kVA, variação de + ou - 5% - completo</v>
          </cell>
          <cell r="D2041" t="str">
            <v>un</v>
          </cell>
          <cell r="E2041">
            <v>76982.8</v>
          </cell>
          <cell r="F2041">
            <v>1356.12</v>
          </cell>
          <cell r="G2041">
            <v>78338.92</v>
          </cell>
        </row>
        <row r="2042">
          <cell r="A2042" t="str">
            <v>36.08.100</v>
          </cell>
          <cell r="B2042">
            <v>0</v>
          </cell>
          <cell r="C2042" t="str">
            <v>Grupo gerador com potência de 55/50 kVA, variação de + ou - 10% - completo</v>
          </cell>
          <cell r="D2042" t="str">
            <v>un</v>
          </cell>
          <cell r="E2042">
            <v>52135.75</v>
          </cell>
          <cell r="F2042">
            <v>725.35</v>
          </cell>
          <cell r="G2042">
            <v>52861.1</v>
          </cell>
        </row>
        <row r="2043">
          <cell r="A2043" t="str">
            <v>36.08.110</v>
          </cell>
          <cell r="B2043">
            <v>0</v>
          </cell>
          <cell r="C2043" t="str">
            <v>Grupo gerador com potência de 180/168 kVA, variação de + ou - 5% - completo</v>
          </cell>
          <cell r="D2043" t="str">
            <v>un</v>
          </cell>
          <cell r="E2043">
            <v>95732.5</v>
          </cell>
          <cell r="F2043">
            <v>1356.12</v>
          </cell>
          <cell r="G2043">
            <v>97088.62</v>
          </cell>
        </row>
        <row r="2044">
          <cell r="A2044" t="str">
            <v>36.08.290</v>
          </cell>
          <cell r="B2044">
            <v>0</v>
          </cell>
          <cell r="C2044" t="str">
            <v>Grupo gerador com potência de 563/513 kVA, variação de + ou - 10% - completo</v>
          </cell>
          <cell r="D2044" t="str">
            <v>un</v>
          </cell>
          <cell r="E2044">
            <v>192937.05</v>
          </cell>
          <cell r="F2044">
            <v>1501.19</v>
          </cell>
          <cell r="G2044">
            <v>194438.24</v>
          </cell>
        </row>
        <row r="2045">
          <cell r="A2045" t="str">
            <v>36.08.350</v>
          </cell>
          <cell r="B2045">
            <v>0</v>
          </cell>
          <cell r="C2045" t="str">
            <v>Grupo gerador carenado com potência de 150/136 kVA, variação de + ou - 5% - completo</v>
          </cell>
          <cell r="D2045" t="str">
            <v>un</v>
          </cell>
          <cell r="E2045">
            <v>102118.78</v>
          </cell>
          <cell r="F2045">
            <v>1356.12</v>
          </cell>
          <cell r="G2045">
            <v>103474.9</v>
          </cell>
        </row>
        <row r="2046">
          <cell r="A2046" t="str">
            <v>36.08.360</v>
          </cell>
          <cell r="B2046">
            <v>0</v>
          </cell>
          <cell r="C2046" t="str">
            <v>Grupo gerador carenado com potência de 460/434 kVA, variação de + ou - 10% - completo</v>
          </cell>
          <cell r="D2046" t="str">
            <v>un</v>
          </cell>
          <cell r="E2046">
            <v>236134.06</v>
          </cell>
          <cell r="F2046">
            <v>1475.92</v>
          </cell>
          <cell r="G2046">
            <v>237609.98</v>
          </cell>
        </row>
        <row r="2047">
          <cell r="A2047" t="str">
            <v>36.08.540</v>
          </cell>
          <cell r="B2047">
            <v>0</v>
          </cell>
          <cell r="C2047" t="str">
            <v>Grupo gerador com potência de 460/434 kVA, variação de + ou - 10% - completo</v>
          </cell>
          <cell r="D2047" t="str">
            <v>un</v>
          </cell>
          <cell r="E2047">
            <v>169203.5</v>
          </cell>
          <cell r="F2047">
            <v>1501.19</v>
          </cell>
          <cell r="G2047">
            <v>170704.69</v>
          </cell>
        </row>
        <row r="2048">
          <cell r="A2048" t="str">
            <v>36.09</v>
          </cell>
          <cell r="B2048" t="str">
            <v>Transformador de entrada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36.09.020</v>
          </cell>
          <cell r="B2049">
            <v>0</v>
          </cell>
          <cell r="C2049" t="str">
            <v>Transformador de potência trifásico de 225 kVA, classe 15 kV, a óleo</v>
          </cell>
          <cell r="D2049" t="str">
            <v>un</v>
          </cell>
          <cell r="E2049">
            <v>13796.71</v>
          </cell>
          <cell r="F2049">
            <v>725.35</v>
          </cell>
          <cell r="G2049">
            <v>14522.06</v>
          </cell>
        </row>
        <row r="2050">
          <cell r="A2050" t="str">
            <v>36.09.030</v>
          </cell>
          <cell r="B2050">
            <v>0</v>
          </cell>
          <cell r="C2050" t="str">
            <v>Transformador de potência trifásico de 75 kVA, classe 1,2 kV, a seco</v>
          </cell>
          <cell r="D2050" t="str">
            <v>un</v>
          </cell>
          <cell r="E2050">
            <v>10108.5</v>
          </cell>
          <cell r="F2050">
            <v>290.14</v>
          </cell>
          <cell r="G2050">
            <v>10398.64</v>
          </cell>
        </row>
        <row r="2051">
          <cell r="A2051" t="str">
            <v>36.09.050</v>
          </cell>
          <cell r="B2051">
            <v>0</v>
          </cell>
          <cell r="C2051" t="str">
            <v>Transformador de potência trifásico de 150 kVA, classe 15 kV, a óleo</v>
          </cell>
          <cell r="D2051" t="str">
            <v>un</v>
          </cell>
          <cell r="E2051">
            <v>10469</v>
          </cell>
          <cell r="F2051">
            <v>725.35</v>
          </cell>
          <cell r="G2051">
            <v>11194.35</v>
          </cell>
        </row>
        <row r="2052">
          <cell r="A2052" t="str">
            <v>36.09.060</v>
          </cell>
          <cell r="B2052">
            <v>0</v>
          </cell>
          <cell r="C2052" t="str">
            <v>Transformador de potência trifásico de 500 kVA, classe 15 kV, a seco</v>
          </cell>
          <cell r="D2052" t="str">
            <v>un</v>
          </cell>
          <cell r="E2052">
            <v>35314.67</v>
          </cell>
          <cell r="F2052">
            <v>1160.56</v>
          </cell>
          <cell r="G2052">
            <v>36475.230000000003</v>
          </cell>
        </row>
        <row r="2053">
          <cell r="A2053" t="str">
            <v>36.09.070</v>
          </cell>
          <cell r="B2053">
            <v>0</v>
          </cell>
          <cell r="C2053" t="str">
            <v>Transformador de potência trifásico de 1000 kVA, classe 15 kV, a seco com cabine</v>
          </cell>
          <cell r="D2053" t="str">
            <v>un</v>
          </cell>
          <cell r="E2053">
            <v>68708.17</v>
          </cell>
          <cell r="F2053">
            <v>1160.56</v>
          </cell>
          <cell r="G2053">
            <v>69868.73</v>
          </cell>
        </row>
        <row r="2054">
          <cell r="A2054" t="str">
            <v>36.09.100</v>
          </cell>
          <cell r="B2054">
            <v>0</v>
          </cell>
          <cell r="C2054" t="str">
            <v>Transformador de potência trifásico de 5 kVA, classe 0,6 kV, a seco com cabine</v>
          </cell>
          <cell r="D2054" t="str">
            <v>un</v>
          </cell>
          <cell r="E2054">
            <v>2371.17</v>
          </cell>
          <cell r="F2054">
            <v>290.14</v>
          </cell>
          <cell r="G2054">
            <v>2661.31</v>
          </cell>
        </row>
        <row r="2055">
          <cell r="A2055" t="str">
            <v>36.09.110</v>
          </cell>
          <cell r="B2055">
            <v>0</v>
          </cell>
          <cell r="C2055" t="str">
            <v>Transformador de potência trifásico de 7,5 kVA, classe 0,6 kV, a seco com cabine</v>
          </cell>
          <cell r="D2055" t="str">
            <v>un</v>
          </cell>
          <cell r="E2055">
            <v>2570.42</v>
          </cell>
          <cell r="F2055">
            <v>290.14</v>
          </cell>
          <cell r="G2055">
            <v>2860.56</v>
          </cell>
        </row>
        <row r="2056">
          <cell r="A2056" t="str">
            <v>36.09.130</v>
          </cell>
          <cell r="B2056">
            <v>0</v>
          </cell>
          <cell r="C2056" t="str">
            <v>Transformador de potência trifásico de 15 kVA, classe 1,2 kV, a seco com cabine</v>
          </cell>
          <cell r="D2056" t="str">
            <v>un</v>
          </cell>
          <cell r="E2056">
            <v>5603.19</v>
          </cell>
          <cell r="F2056">
            <v>290.14</v>
          </cell>
          <cell r="G2056">
            <v>5893.33</v>
          </cell>
        </row>
        <row r="2057">
          <cell r="A2057" t="str">
            <v>36.09.150</v>
          </cell>
          <cell r="B2057">
            <v>0</v>
          </cell>
          <cell r="C2057" t="str">
            <v>Transformador de potência trifásico de 75 kVA, classe 15 kV, a óleo</v>
          </cell>
          <cell r="D2057" t="str">
            <v>un</v>
          </cell>
          <cell r="E2057">
            <v>7440.24</v>
          </cell>
          <cell r="F2057">
            <v>725.35</v>
          </cell>
          <cell r="G2057">
            <v>8165.59</v>
          </cell>
        </row>
        <row r="2058">
          <cell r="A2058" t="str">
            <v>36.09.160</v>
          </cell>
          <cell r="B2058">
            <v>0</v>
          </cell>
          <cell r="C2058" t="str">
            <v>Transformador de potência trifásico de 225 kVA, classe 23 kV, a óleo</v>
          </cell>
          <cell r="D2058" t="str">
            <v>un</v>
          </cell>
          <cell r="E2058">
            <v>15210.96</v>
          </cell>
          <cell r="F2058">
            <v>725.35</v>
          </cell>
          <cell r="G2058">
            <v>15936.31</v>
          </cell>
        </row>
        <row r="2059">
          <cell r="A2059" t="str">
            <v>36.09.170</v>
          </cell>
          <cell r="B2059">
            <v>0</v>
          </cell>
          <cell r="C2059" t="str">
            <v>Transformador de potência trifásico de 300 kVA, classe 15 kV, a óleo</v>
          </cell>
          <cell r="D2059" t="str">
            <v>un</v>
          </cell>
          <cell r="E2059">
            <v>16625.349999999999</v>
          </cell>
          <cell r="F2059">
            <v>725.35</v>
          </cell>
          <cell r="G2059">
            <v>17350.7</v>
          </cell>
        </row>
        <row r="2060">
          <cell r="A2060" t="str">
            <v>36.09.180</v>
          </cell>
          <cell r="B2060">
            <v>0</v>
          </cell>
          <cell r="C2060" t="str">
            <v>Transformador de potência trifásico de 112,5 kVA, classe 15 kV, a óleo</v>
          </cell>
          <cell r="D2060" t="str">
            <v>un</v>
          </cell>
          <cell r="E2060">
            <v>8262.39</v>
          </cell>
          <cell r="F2060">
            <v>725.35</v>
          </cell>
          <cell r="G2060">
            <v>8987.74</v>
          </cell>
        </row>
        <row r="2061">
          <cell r="A2061" t="str">
            <v>36.09.220</v>
          </cell>
          <cell r="B2061">
            <v>0</v>
          </cell>
          <cell r="C2061" t="str">
            <v>Transformador de potência trifásico de 500 kVA, classe 15 kV, a seco com cabine</v>
          </cell>
          <cell r="D2061" t="str">
            <v>un</v>
          </cell>
          <cell r="E2061">
            <v>47511.02</v>
          </cell>
          <cell r="F2061">
            <v>1160.56</v>
          </cell>
          <cell r="G2061">
            <v>48671.58</v>
          </cell>
        </row>
        <row r="2062">
          <cell r="A2062" t="str">
            <v>36.09.230</v>
          </cell>
          <cell r="B2062">
            <v>0</v>
          </cell>
          <cell r="C2062" t="str">
            <v>Transformador de potência trifásico de 30 kVA, classe 1,2 KV, a seco com cabine</v>
          </cell>
          <cell r="D2062" t="str">
            <v>un</v>
          </cell>
          <cell r="E2062">
            <v>8248.9500000000007</v>
          </cell>
          <cell r="F2062">
            <v>290.14</v>
          </cell>
          <cell r="G2062">
            <v>8539.09</v>
          </cell>
        </row>
        <row r="2063">
          <cell r="A2063" t="str">
            <v>36.09.250</v>
          </cell>
          <cell r="B2063">
            <v>0</v>
          </cell>
          <cell r="C2063" t="str">
            <v>Transformador de potência trifásico de 500 kVA, classe 15 kV, a óleo</v>
          </cell>
          <cell r="D2063" t="str">
            <v>un</v>
          </cell>
          <cell r="E2063">
            <v>31370.12</v>
          </cell>
          <cell r="F2063">
            <v>1160.56</v>
          </cell>
          <cell r="G2063">
            <v>32530.68</v>
          </cell>
        </row>
        <row r="2064">
          <cell r="A2064" t="str">
            <v>36.09.300</v>
          </cell>
          <cell r="B2064">
            <v>0</v>
          </cell>
          <cell r="C2064" t="str">
            <v>Transformador de potência trifásico de 750 kVA, classe 15 kV, a óleo</v>
          </cell>
          <cell r="D2064" t="str">
            <v>un</v>
          </cell>
          <cell r="E2064">
            <v>36202.82</v>
          </cell>
          <cell r="F2064">
            <v>1160.56</v>
          </cell>
          <cell r="G2064">
            <v>37363.379999999997</v>
          </cell>
        </row>
        <row r="2065">
          <cell r="A2065" t="str">
            <v>36.09.360</v>
          </cell>
          <cell r="B2065">
            <v>0</v>
          </cell>
          <cell r="C2065" t="str">
            <v>Transformador de potência trifásico de 750 kVA, classe 15 kV, a seco</v>
          </cell>
          <cell r="D2065" t="str">
            <v>un</v>
          </cell>
          <cell r="E2065">
            <v>68313.62</v>
          </cell>
          <cell r="F2065">
            <v>1160.56</v>
          </cell>
          <cell r="G2065">
            <v>69474.179999999993</v>
          </cell>
        </row>
        <row r="2066">
          <cell r="A2066" t="str">
            <v>36.09.370</v>
          </cell>
          <cell r="B2066">
            <v>0</v>
          </cell>
          <cell r="C2066" t="str">
            <v>Transformador de potência trifásico de 300 kVA, classe 15 kV, a seco</v>
          </cell>
          <cell r="D2066" t="str">
            <v>un</v>
          </cell>
          <cell r="E2066">
            <v>32757.86</v>
          </cell>
          <cell r="F2066">
            <v>725.35</v>
          </cell>
          <cell r="G2066">
            <v>33483.21</v>
          </cell>
        </row>
        <row r="2067">
          <cell r="A2067" t="str">
            <v>36.09.410</v>
          </cell>
          <cell r="B2067">
            <v>0</v>
          </cell>
          <cell r="C2067" t="str">
            <v>Transformador de potência trifásico de 45 kVA, classe 15 kV, a seco</v>
          </cell>
          <cell r="D2067" t="str">
            <v>un</v>
          </cell>
          <cell r="E2067">
            <v>11802.94</v>
          </cell>
          <cell r="F2067">
            <v>725.35</v>
          </cell>
          <cell r="G2067">
            <v>12528.29</v>
          </cell>
        </row>
        <row r="2068">
          <cell r="A2068" t="str">
            <v>36.09.440</v>
          </cell>
          <cell r="B2068">
            <v>0</v>
          </cell>
          <cell r="C2068" t="str">
            <v>Transformador de potência trifásico de 500 kVA, classe 15 kV, a óleo - tipo pedestal</v>
          </cell>
          <cell r="D2068" t="str">
            <v>un</v>
          </cell>
          <cell r="E2068">
            <v>71205.72</v>
          </cell>
          <cell r="F2068">
            <v>1160.56</v>
          </cell>
          <cell r="G2068">
            <v>72366.28</v>
          </cell>
        </row>
        <row r="2069">
          <cell r="A2069" t="str">
            <v>36.09.480</v>
          </cell>
          <cell r="B2069">
            <v>0</v>
          </cell>
          <cell r="C2069" t="str">
            <v>Transformador trifásico a seco de 112,5 kVA, encapsulado em resina epóxi sob vácuo</v>
          </cell>
          <cell r="D2069" t="str">
            <v>un</v>
          </cell>
          <cell r="E2069">
            <v>17565.439999999999</v>
          </cell>
          <cell r="F2069">
            <v>725.35</v>
          </cell>
          <cell r="G2069">
            <v>18290.79</v>
          </cell>
        </row>
        <row r="2070">
          <cell r="A2070" t="str">
            <v>36.09.490</v>
          </cell>
          <cell r="B2070">
            <v>0</v>
          </cell>
          <cell r="C2070" t="str">
            <v>Transformador trifásico a seco de 150 kVA, encapsulado em resina epóxi sob vácuo</v>
          </cell>
          <cell r="D2070" t="str">
            <v>un</v>
          </cell>
          <cell r="E2070">
            <v>20099.7</v>
          </cell>
          <cell r="F2070">
            <v>725.35</v>
          </cell>
          <cell r="G2070">
            <v>20825.05</v>
          </cell>
        </row>
        <row r="2071">
          <cell r="A2071" t="str">
            <v>36.09.670</v>
          </cell>
          <cell r="B2071">
            <v>0</v>
          </cell>
          <cell r="C2071" t="str">
            <v>Transformador de potência trifásico 45kVA, classe 24,2kV, encapsulado a vácuo em resina epóxi</v>
          </cell>
          <cell r="D2071" t="str">
            <v>un</v>
          </cell>
          <cell r="E2071">
            <v>17065.72</v>
          </cell>
          <cell r="F2071">
            <v>290.14</v>
          </cell>
          <cell r="G2071">
            <v>17355.86</v>
          </cell>
        </row>
        <row r="2072">
          <cell r="A2072" t="str">
            <v>36.09.680</v>
          </cell>
          <cell r="B2072">
            <v>0</v>
          </cell>
          <cell r="C2072" t="str">
            <v>Transformador de potência trifásico 750kVA, classe 25kV, encapsulado a vácuo em resina epóxi</v>
          </cell>
          <cell r="D2072" t="str">
            <v>un</v>
          </cell>
          <cell r="E2072">
            <v>50650.400000000001</v>
          </cell>
          <cell r="F2072">
            <v>1160.56</v>
          </cell>
          <cell r="G2072">
            <v>51810.96</v>
          </cell>
        </row>
        <row r="2073">
          <cell r="A2073" t="str">
            <v>36.09.690</v>
          </cell>
          <cell r="B2073">
            <v>0</v>
          </cell>
          <cell r="C2073" t="str">
            <v>Transformador de potência trifásico de 300 kVA, classe 25kV, a óleo</v>
          </cell>
          <cell r="D2073" t="str">
            <v>un</v>
          </cell>
          <cell r="E2073">
            <v>20361.7</v>
          </cell>
          <cell r="F2073">
            <v>725.35</v>
          </cell>
          <cell r="G2073">
            <v>21087.05</v>
          </cell>
        </row>
        <row r="2074">
          <cell r="A2074" t="str">
            <v>36.09.700</v>
          </cell>
          <cell r="B2074">
            <v>0</v>
          </cell>
          <cell r="C2074" t="str">
            <v>Transformador de potência trifásico de 500 kVA, classe 25kV, encapsulado a vácuo em resina epóxi</v>
          </cell>
          <cell r="D2074" t="str">
            <v>un</v>
          </cell>
          <cell r="E2074">
            <v>40753.39</v>
          </cell>
          <cell r="F2074">
            <v>1160.56</v>
          </cell>
          <cell r="G2074">
            <v>41913.949999999997</v>
          </cell>
        </row>
        <row r="2075">
          <cell r="A2075" t="str">
            <v>36.20</v>
          </cell>
          <cell r="B2075" t="str">
            <v>Reparos, conservações e complementos - GRUPO 36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</row>
        <row r="2076">
          <cell r="A2076" t="str">
            <v>36.20.010</v>
          </cell>
          <cell r="B2076">
            <v>0</v>
          </cell>
          <cell r="C2076" t="str">
            <v>Vergalhão de cobre eletrolítico, diâmetro de 3/8´</v>
          </cell>
          <cell r="D2076" t="str">
            <v>m</v>
          </cell>
          <cell r="E2076">
            <v>27.26</v>
          </cell>
          <cell r="F2076">
            <v>13.84</v>
          </cell>
          <cell r="G2076">
            <v>41.1</v>
          </cell>
        </row>
        <row r="2077">
          <cell r="A2077" t="str">
            <v>36.20.030</v>
          </cell>
          <cell r="B2077">
            <v>0</v>
          </cell>
          <cell r="C2077" t="str">
            <v>União angular para vergalhão, diâmetro de 3/8´</v>
          </cell>
          <cell r="D2077" t="str">
            <v>un</v>
          </cell>
          <cell r="E2077">
            <v>30.58</v>
          </cell>
          <cell r="F2077">
            <v>6.92</v>
          </cell>
          <cell r="G2077">
            <v>37.5</v>
          </cell>
        </row>
        <row r="2078">
          <cell r="A2078" t="str">
            <v>36.20.040</v>
          </cell>
          <cell r="B2078">
            <v>0</v>
          </cell>
          <cell r="C2078" t="str">
            <v>Bobina mínima para disjuntor (a óleo)</v>
          </cell>
          <cell r="D2078" t="str">
            <v>un</v>
          </cell>
          <cell r="E2078">
            <v>936.49</v>
          </cell>
          <cell r="F2078">
            <v>47.29</v>
          </cell>
          <cell r="G2078">
            <v>983.78</v>
          </cell>
        </row>
        <row r="2079">
          <cell r="A2079" t="str">
            <v>36.20.050</v>
          </cell>
          <cell r="B2079">
            <v>0</v>
          </cell>
          <cell r="C2079" t="str">
            <v>Terminal para vergalhão, diâmetro de 3/8´</v>
          </cell>
          <cell r="D2079" t="str">
            <v>un</v>
          </cell>
          <cell r="E2079">
            <v>10.78</v>
          </cell>
          <cell r="F2079">
            <v>6.92</v>
          </cell>
          <cell r="G2079">
            <v>17.7</v>
          </cell>
        </row>
        <row r="2080">
          <cell r="A2080" t="str">
            <v>36.20.060</v>
          </cell>
          <cell r="B2080">
            <v>0</v>
          </cell>
          <cell r="C2080" t="str">
            <v>Braçadeira para fixação de eletroduto, até 4´</v>
          </cell>
          <cell r="D2080" t="str">
            <v>un</v>
          </cell>
          <cell r="E2080">
            <v>1.6</v>
          </cell>
          <cell r="F2080">
            <v>5.2</v>
          </cell>
          <cell r="G2080">
            <v>6.8</v>
          </cell>
        </row>
        <row r="2081">
          <cell r="A2081" t="str">
            <v>36.20.070</v>
          </cell>
          <cell r="B2081">
            <v>0</v>
          </cell>
          <cell r="C2081" t="str">
            <v>Prensa vergalhão ´T´, diâmetro de 3/8´</v>
          </cell>
          <cell r="D2081" t="str">
            <v>un</v>
          </cell>
          <cell r="E2081">
            <v>11.86</v>
          </cell>
          <cell r="F2081">
            <v>6.92</v>
          </cell>
          <cell r="G2081">
            <v>18.78</v>
          </cell>
        </row>
        <row r="2082">
          <cell r="A2082" t="str">
            <v>36.20.090</v>
          </cell>
          <cell r="B2082">
            <v>0</v>
          </cell>
          <cell r="C2082" t="str">
            <v>Vara para manobra em cabine em fibra de vidro, para tensão até 36 kV</v>
          </cell>
          <cell r="D2082" t="str">
            <v>un</v>
          </cell>
          <cell r="E2082">
            <v>310.61</v>
          </cell>
          <cell r="F2082">
            <v>0.71</v>
          </cell>
          <cell r="G2082">
            <v>311.32</v>
          </cell>
        </row>
        <row r="2083">
          <cell r="A2083" t="str">
            <v>36.20.100</v>
          </cell>
          <cell r="B2083">
            <v>0</v>
          </cell>
          <cell r="C2083" t="str">
            <v>Bucha para passagem interna/externa com isolação para 15 kV</v>
          </cell>
          <cell r="D2083" t="str">
            <v>un</v>
          </cell>
          <cell r="E2083">
            <v>234.36</v>
          </cell>
          <cell r="F2083">
            <v>17.3</v>
          </cell>
          <cell r="G2083">
            <v>251.66</v>
          </cell>
        </row>
        <row r="2084">
          <cell r="A2084" t="str">
            <v>36.20.120</v>
          </cell>
          <cell r="B2084">
            <v>0</v>
          </cell>
          <cell r="C2084" t="str">
            <v>Chapa de ferro de 1,50 x 0,50 m para bucha de passagem</v>
          </cell>
          <cell r="D2084" t="str">
            <v>un</v>
          </cell>
          <cell r="E2084">
            <v>94.9</v>
          </cell>
          <cell r="F2084">
            <v>17.3</v>
          </cell>
          <cell r="G2084">
            <v>112.2</v>
          </cell>
        </row>
        <row r="2085">
          <cell r="A2085" t="str">
            <v>36.20.140</v>
          </cell>
          <cell r="B2085">
            <v>0</v>
          </cell>
          <cell r="C2085" t="str">
            <v>Cruzeta de madeira de 2400 mm</v>
          </cell>
          <cell r="D2085" t="str">
            <v>un</v>
          </cell>
          <cell r="E2085">
            <v>146.16999999999999</v>
          </cell>
          <cell r="F2085">
            <v>97.78</v>
          </cell>
          <cell r="G2085">
            <v>243.95</v>
          </cell>
        </row>
        <row r="2086">
          <cell r="A2086" t="str">
            <v>36.20.150</v>
          </cell>
          <cell r="B2086">
            <v>0</v>
          </cell>
          <cell r="C2086" t="str">
            <v>Cruzeta de madeira de 90 x 115 x 3500 mm</v>
          </cell>
          <cell r="D2086" t="str">
            <v>un</v>
          </cell>
          <cell r="E2086">
            <v>125.37</v>
          </cell>
          <cell r="F2086">
            <v>97.78</v>
          </cell>
          <cell r="G2086">
            <v>223.15</v>
          </cell>
        </row>
        <row r="2087">
          <cell r="A2087" t="str">
            <v>36.20.180</v>
          </cell>
          <cell r="B2087">
            <v>0</v>
          </cell>
          <cell r="C2087" t="str">
            <v>Luva isolante de borracha, acima de 10 até 20 kV</v>
          </cell>
          <cell r="D2087" t="str">
            <v>par</v>
          </cell>
          <cell r="E2087">
            <v>385.45</v>
          </cell>
          <cell r="F2087">
            <v>0.71</v>
          </cell>
          <cell r="G2087">
            <v>386.16</v>
          </cell>
        </row>
        <row r="2088">
          <cell r="A2088" t="str">
            <v>36.20.190</v>
          </cell>
          <cell r="B2088">
            <v>0</v>
          </cell>
          <cell r="C2088" t="str">
            <v>Luva isolante de borracha, acima de 20 até 30 kV</v>
          </cell>
          <cell r="D2088" t="str">
            <v>par</v>
          </cell>
          <cell r="E2088">
            <v>971.41</v>
          </cell>
          <cell r="F2088">
            <v>0.71</v>
          </cell>
          <cell r="G2088">
            <v>972.12</v>
          </cell>
        </row>
        <row r="2089">
          <cell r="A2089" t="str">
            <v>36.20.200</v>
          </cell>
          <cell r="B2089">
            <v>0</v>
          </cell>
          <cell r="C2089" t="str">
            <v>Mão francesa de 700 mm</v>
          </cell>
          <cell r="D2089" t="str">
            <v>un</v>
          </cell>
          <cell r="E2089">
            <v>14.07</v>
          </cell>
          <cell r="F2089">
            <v>34.590000000000003</v>
          </cell>
          <cell r="G2089">
            <v>48.66</v>
          </cell>
        </row>
        <row r="2090">
          <cell r="A2090" t="str">
            <v>36.20.210</v>
          </cell>
          <cell r="B2090">
            <v>0</v>
          </cell>
          <cell r="C2090" t="str">
            <v>Luva isolante de borracha, até 10 kV</v>
          </cell>
          <cell r="D2090" t="str">
            <v>par</v>
          </cell>
          <cell r="E2090">
            <v>289.13</v>
          </cell>
          <cell r="F2090">
            <v>0.71</v>
          </cell>
          <cell r="G2090">
            <v>289.83999999999997</v>
          </cell>
        </row>
        <row r="2091">
          <cell r="A2091" t="str">
            <v>36.20.220</v>
          </cell>
          <cell r="B2091">
            <v>0</v>
          </cell>
          <cell r="C2091" t="str">
            <v>Mudança de tap do transformador</v>
          </cell>
          <cell r="D2091" t="str">
            <v>un</v>
          </cell>
          <cell r="E2091">
            <v>0</v>
          </cell>
          <cell r="F2091">
            <v>195.56</v>
          </cell>
          <cell r="G2091">
            <v>195.56</v>
          </cell>
        </row>
        <row r="2092">
          <cell r="A2092" t="str">
            <v>36.20.230</v>
          </cell>
          <cell r="B2092">
            <v>0</v>
          </cell>
          <cell r="C2092" t="str">
            <v>Luva isolante de borracha, acima de 30 até 40 kV</v>
          </cell>
          <cell r="D2092" t="str">
            <v>par</v>
          </cell>
          <cell r="E2092">
            <v>1030.93</v>
          </cell>
          <cell r="F2092">
            <v>0.71</v>
          </cell>
          <cell r="G2092">
            <v>1031.6400000000001</v>
          </cell>
        </row>
        <row r="2093">
          <cell r="A2093" t="str">
            <v>36.20.240</v>
          </cell>
          <cell r="B2093">
            <v>0</v>
          </cell>
          <cell r="C2093" t="str">
            <v>Óleo para disjuntor</v>
          </cell>
          <cell r="D2093" t="str">
            <v>l</v>
          </cell>
          <cell r="E2093">
            <v>10.6</v>
          </cell>
          <cell r="F2093">
            <v>0.56999999999999995</v>
          </cell>
          <cell r="G2093">
            <v>11.17</v>
          </cell>
        </row>
        <row r="2094">
          <cell r="A2094" t="str">
            <v>36.20.260</v>
          </cell>
          <cell r="B2094">
            <v>0</v>
          </cell>
          <cell r="C2094" t="str">
            <v>Óleo para transformador</v>
          </cell>
          <cell r="D2094" t="str">
            <v>l</v>
          </cell>
          <cell r="E2094">
            <v>10.6</v>
          </cell>
          <cell r="F2094">
            <v>0.85</v>
          </cell>
          <cell r="G2094">
            <v>11.45</v>
          </cell>
        </row>
        <row r="2095">
          <cell r="A2095" t="str">
            <v>36.20.280</v>
          </cell>
          <cell r="B2095">
            <v>0</v>
          </cell>
          <cell r="C2095" t="str">
            <v>Placa de advertência ´Perigo Alta Tensão´ em cabine primária, nas dimensões 400 x 300 mm, chapa 18</v>
          </cell>
          <cell r="D2095" t="str">
            <v>un</v>
          </cell>
          <cell r="E2095">
            <v>29.36</v>
          </cell>
          <cell r="F2095">
            <v>7.15</v>
          </cell>
          <cell r="G2095">
            <v>36.51</v>
          </cell>
        </row>
        <row r="2096">
          <cell r="A2096" t="str">
            <v>36.20.330</v>
          </cell>
          <cell r="B2096">
            <v>0</v>
          </cell>
          <cell r="C2096" t="str">
            <v>Luva de couro para proteção de luva isolante</v>
          </cell>
          <cell r="D2096" t="str">
            <v>par</v>
          </cell>
          <cell r="E2096">
            <v>29.71</v>
          </cell>
          <cell r="F2096">
            <v>0.71</v>
          </cell>
          <cell r="G2096">
            <v>30.42</v>
          </cell>
        </row>
        <row r="2097">
          <cell r="A2097" t="str">
            <v>36.20.340</v>
          </cell>
          <cell r="B2097">
            <v>0</v>
          </cell>
          <cell r="C2097" t="str">
            <v>Sela para cruzeta de madeira</v>
          </cell>
          <cell r="D2097" t="str">
            <v>un</v>
          </cell>
          <cell r="E2097">
            <v>8.5500000000000007</v>
          </cell>
          <cell r="F2097">
            <v>48.89</v>
          </cell>
          <cell r="G2097">
            <v>57.44</v>
          </cell>
        </row>
        <row r="2098">
          <cell r="A2098" t="str">
            <v>36.20.350</v>
          </cell>
          <cell r="B2098">
            <v>0</v>
          </cell>
          <cell r="C2098" t="str">
            <v>Caixa porta luvas em madeira, com tampa</v>
          </cell>
          <cell r="D2098" t="str">
            <v>un</v>
          </cell>
          <cell r="E2098">
            <v>29.21</v>
          </cell>
          <cell r="F2098">
            <v>0.71</v>
          </cell>
          <cell r="G2098">
            <v>29.92</v>
          </cell>
        </row>
        <row r="2099">
          <cell r="A2099" t="str">
            <v>36.20.360</v>
          </cell>
          <cell r="B2099">
            <v>0</v>
          </cell>
          <cell r="C2099" t="str">
            <v>Suporte de transformador em poste ou estaleiro</v>
          </cell>
          <cell r="D2099" t="str">
            <v>un</v>
          </cell>
          <cell r="E2099">
            <v>87.87</v>
          </cell>
          <cell r="F2099">
            <v>97.78</v>
          </cell>
          <cell r="G2099">
            <v>185.65</v>
          </cell>
        </row>
        <row r="2100">
          <cell r="A2100" t="str">
            <v>36.20.380</v>
          </cell>
          <cell r="B2100">
            <v>0</v>
          </cell>
          <cell r="C2100" t="str">
            <v>Tapete de borracha isolante elétrico de 1000 x 1000 mm</v>
          </cell>
          <cell r="D2100" t="str">
            <v>un</v>
          </cell>
          <cell r="E2100">
            <v>244.84</v>
          </cell>
          <cell r="F2100">
            <v>0.71</v>
          </cell>
          <cell r="G2100">
            <v>245.55</v>
          </cell>
        </row>
        <row r="2101">
          <cell r="A2101" t="str">
            <v>36.20.540</v>
          </cell>
          <cell r="B2101">
            <v>0</v>
          </cell>
          <cell r="C2101" t="str">
            <v>Cruzeta metálica de 2400 mm, para fixação de mufla ou para-raios</v>
          </cell>
          <cell r="D2101" t="str">
            <v>un</v>
          </cell>
          <cell r="E2101">
            <v>285.5</v>
          </cell>
          <cell r="F2101">
            <v>97.78</v>
          </cell>
          <cell r="G2101">
            <v>383.28</v>
          </cell>
        </row>
        <row r="2102">
          <cell r="A2102" t="str">
            <v>36.20.560</v>
          </cell>
          <cell r="B2102">
            <v>0</v>
          </cell>
          <cell r="C2102" t="str">
            <v>Dispositivo Soft Starter para motor 15 cv, trifásico 220 V</v>
          </cell>
          <cell r="D2102" t="str">
            <v>un</v>
          </cell>
          <cell r="E2102">
            <v>1767.92</v>
          </cell>
          <cell r="F2102">
            <v>34.590000000000003</v>
          </cell>
          <cell r="G2102">
            <v>1802.51</v>
          </cell>
        </row>
        <row r="2103">
          <cell r="A2103" t="str">
            <v>36.20.570</v>
          </cell>
          <cell r="B2103">
            <v>0</v>
          </cell>
          <cell r="C2103" t="str">
            <v>Dispositivo Soft Starter para motor 25 cv, trifásico 220 V</v>
          </cell>
          <cell r="D2103" t="str">
            <v>un</v>
          </cell>
          <cell r="E2103">
            <v>2639.81</v>
          </cell>
          <cell r="F2103">
            <v>34.590000000000003</v>
          </cell>
          <cell r="G2103">
            <v>2674.4</v>
          </cell>
        </row>
        <row r="2104">
          <cell r="A2104" t="str">
            <v>36.20.580</v>
          </cell>
          <cell r="B2104">
            <v>0</v>
          </cell>
          <cell r="C2104" t="str">
            <v>Dispositivo Soft Starter para motor 50 cv, trifásico 220 V</v>
          </cell>
          <cell r="D2104" t="str">
            <v>un</v>
          </cell>
          <cell r="E2104">
            <v>2856.27</v>
          </cell>
          <cell r="F2104">
            <v>34.590000000000003</v>
          </cell>
          <cell r="G2104">
            <v>2890.86</v>
          </cell>
        </row>
        <row r="2105">
          <cell r="A2105" t="str">
            <v>37</v>
          </cell>
          <cell r="B2105" t="str">
            <v>QUADRO E PAINEL PARA ENERGIA ELÉTRICA E TELEFONIA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</row>
        <row r="2106">
          <cell r="A2106" t="str">
            <v>37.01</v>
          </cell>
          <cell r="B2106" t="str">
            <v>Quadro para telefonia embutir, proteção IP40 chapa nº 16msg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</row>
        <row r="2107">
          <cell r="A2107" t="str">
            <v>37.01.020</v>
          </cell>
          <cell r="B2107">
            <v>0</v>
          </cell>
          <cell r="C2107" t="str">
            <v>Quadro Telebrás de embutir de 200 x 200 x 120 mm</v>
          </cell>
          <cell r="D2107" t="str">
            <v>un</v>
          </cell>
          <cell r="E2107">
            <v>40.299999999999997</v>
          </cell>
          <cell r="F2107">
            <v>60.7</v>
          </cell>
          <cell r="G2107">
            <v>101</v>
          </cell>
        </row>
        <row r="2108">
          <cell r="A2108" t="str">
            <v>37.01.080</v>
          </cell>
          <cell r="B2108">
            <v>0</v>
          </cell>
          <cell r="C2108" t="str">
            <v>Quadro Telebrás de embutir de 400 x 400 x 120 mm</v>
          </cell>
          <cell r="D2108" t="str">
            <v>un</v>
          </cell>
          <cell r="E2108">
            <v>82.32</v>
          </cell>
          <cell r="F2108">
            <v>84.53</v>
          </cell>
          <cell r="G2108">
            <v>166.85</v>
          </cell>
        </row>
        <row r="2109">
          <cell r="A2109" t="str">
            <v>37.01.120</v>
          </cell>
          <cell r="B2109">
            <v>0</v>
          </cell>
          <cell r="C2109" t="str">
            <v>Quadro Telebrás de embutir de 600 x 600 x 120 mm</v>
          </cell>
          <cell r="D2109" t="str">
            <v>un</v>
          </cell>
          <cell r="E2109">
            <v>151.07</v>
          </cell>
          <cell r="F2109">
            <v>108.35</v>
          </cell>
          <cell r="G2109">
            <v>259.42</v>
          </cell>
        </row>
        <row r="2110">
          <cell r="A2110" t="str">
            <v>37.01.160</v>
          </cell>
          <cell r="B2110">
            <v>0</v>
          </cell>
          <cell r="C2110" t="str">
            <v>Quadro Telebrás de embutir de 800 x 800 x 120 mm</v>
          </cell>
          <cell r="D2110" t="str">
            <v>un</v>
          </cell>
          <cell r="E2110">
            <v>218.65</v>
          </cell>
          <cell r="F2110">
            <v>134.19999999999999</v>
          </cell>
          <cell r="G2110">
            <v>352.85</v>
          </cell>
        </row>
        <row r="2111">
          <cell r="A2111" t="str">
            <v>37.01.220</v>
          </cell>
          <cell r="B2111">
            <v>0</v>
          </cell>
          <cell r="C2111" t="str">
            <v>Quadro Telebrás de embutir de 1200 x 1200 x 120 mm</v>
          </cell>
          <cell r="D2111" t="str">
            <v>un</v>
          </cell>
          <cell r="E2111">
            <v>426.77</v>
          </cell>
          <cell r="F2111">
            <v>179.82</v>
          </cell>
          <cell r="G2111">
            <v>606.59</v>
          </cell>
        </row>
        <row r="2112">
          <cell r="A2112" t="str">
            <v>37.02</v>
          </cell>
          <cell r="B2112" t="str">
            <v>Quadro para telefonia de sobrepor, proteção IP 40 chapa nº 16msg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</row>
        <row r="2113">
          <cell r="A2113" t="str">
            <v>37.02.020</v>
          </cell>
          <cell r="B2113">
            <v>0</v>
          </cell>
          <cell r="C2113" t="str">
            <v>Quadro Telebrás de sobrepor de 200 x 200 x 120 mm</v>
          </cell>
          <cell r="D2113" t="str">
            <v>un</v>
          </cell>
          <cell r="E2113">
            <v>45.73</v>
          </cell>
          <cell r="F2113">
            <v>51.89</v>
          </cell>
          <cell r="G2113">
            <v>97.62</v>
          </cell>
        </row>
        <row r="2114">
          <cell r="A2114" t="str">
            <v>37.02.060</v>
          </cell>
          <cell r="B2114">
            <v>0</v>
          </cell>
          <cell r="C2114" t="str">
            <v>Quadro Telebrás de sobrepor de 400 x 400 x 120 mm</v>
          </cell>
          <cell r="D2114" t="str">
            <v>un</v>
          </cell>
          <cell r="E2114">
            <v>91.74</v>
          </cell>
          <cell r="F2114">
            <v>69.180000000000007</v>
          </cell>
          <cell r="G2114">
            <v>160.91999999999999</v>
          </cell>
        </row>
        <row r="2115">
          <cell r="A2115" t="str">
            <v>37.02.100</v>
          </cell>
          <cell r="B2115">
            <v>0</v>
          </cell>
          <cell r="C2115" t="str">
            <v>Quadro Telebrás de sobrepor de 600 x 600 x 120 mm</v>
          </cell>
          <cell r="D2115" t="str">
            <v>un</v>
          </cell>
          <cell r="E2115">
            <v>174.98</v>
          </cell>
          <cell r="F2115">
            <v>86.48</v>
          </cell>
          <cell r="G2115">
            <v>261.45999999999998</v>
          </cell>
        </row>
        <row r="2116">
          <cell r="A2116" t="str">
            <v>37.02.140</v>
          </cell>
          <cell r="B2116">
            <v>0</v>
          </cell>
          <cell r="C2116" t="str">
            <v>Quadro Telebrás de sobrepor de 800 x 800 x 120 mm</v>
          </cell>
          <cell r="D2116" t="str">
            <v>un</v>
          </cell>
          <cell r="E2116">
            <v>294.35000000000002</v>
          </cell>
          <cell r="F2116">
            <v>103.77</v>
          </cell>
          <cell r="G2116">
            <v>398.12</v>
          </cell>
        </row>
        <row r="2117">
          <cell r="A2117" t="str">
            <v>37.03</v>
          </cell>
          <cell r="B2117" t="str">
            <v>Quadro distribuição de luz e força de embutir universal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</row>
        <row r="2118">
          <cell r="A2118" t="str">
            <v>37.03.200</v>
          </cell>
          <cell r="B2118">
            <v>0</v>
          </cell>
          <cell r="C2118" t="str">
            <v>Quadro de distribuição universal de embutir, para disjuntores 16 DIN / 12 Bolt-on - 150 A - sem componentes</v>
          </cell>
          <cell r="D2118" t="str">
            <v>un</v>
          </cell>
          <cell r="E2118">
            <v>268.17</v>
          </cell>
          <cell r="F2118">
            <v>104.94</v>
          </cell>
          <cell r="G2118">
            <v>373.11</v>
          </cell>
        </row>
        <row r="2119">
          <cell r="A2119" t="str">
            <v>37.03.210</v>
          </cell>
          <cell r="B2119">
            <v>0</v>
          </cell>
          <cell r="C2119" t="str">
            <v>Quadro de distribuição universal de embutir, para disjuntores 24 DIN / 18 Bolt-on - 150 A - sem componentes</v>
          </cell>
          <cell r="D2119" t="str">
            <v>un</v>
          </cell>
          <cell r="E2119">
            <v>320.62</v>
          </cell>
          <cell r="F2119">
            <v>104.94</v>
          </cell>
          <cell r="G2119">
            <v>425.56</v>
          </cell>
        </row>
        <row r="2120">
          <cell r="A2120" t="str">
            <v>37.03.220</v>
          </cell>
          <cell r="B2120">
            <v>0</v>
          </cell>
          <cell r="C2120" t="str">
            <v>Quadro de distribuição universal de embutir, para disjuntores 34 DIN / 24 Bolt-on - 150 A - sem componentes</v>
          </cell>
          <cell r="D2120" t="str">
            <v>un</v>
          </cell>
          <cell r="E2120">
            <v>352.66</v>
          </cell>
          <cell r="F2120">
            <v>131.18</v>
          </cell>
          <cell r="G2120">
            <v>483.84</v>
          </cell>
        </row>
        <row r="2121">
          <cell r="A2121" t="str">
            <v>37.03.230</v>
          </cell>
          <cell r="B2121">
            <v>0</v>
          </cell>
          <cell r="C2121" t="str">
            <v>Quadro de distribuição universal de embutir, para disjuntores 44 DIN / 32 Bolt-on - 150 A - sem componentes</v>
          </cell>
          <cell r="D2121" t="str">
            <v>un</v>
          </cell>
          <cell r="E2121">
            <v>408.99</v>
          </cell>
          <cell r="F2121">
            <v>131.18</v>
          </cell>
          <cell r="G2121">
            <v>540.16999999999996</v>
          </cell>
        </row>
        <row r="2122">
          <cell r="A2122" t="str">
            <v>37.03.240</v>
          </cell>
          <cell r="B2122">
            <v>0</v>
          </cell>
          <cell r="C2122" t="str">
            <v>Quadro de distribuição universal de embutir, para disjuntores 56 DIN / 40 Bolt-on - 225 A - sem componentes</v>
          </cell>
          <cell r="D2122" t="str">
            <v>un</v>
          </cell>
          <cell r="E2122">
            <v>561.96</v>
          </cell>
          <cell r="F2122">
            <v>157.41</v>
          </cell>
          <cell r="G2122">
            <v>719.37</v>
          </cell>
        </row>
        <row r="2123">
          <cell r="A2123" t="str">
            <v>37.03.250</v>
          </cell>
          <cell r="B2123">
            <v>0</v>
          </cell>
          <cell r="C2123" t="str">
            <v>Quadro de distribuição universal de embutir, para disjuntores 70 DIN / 50 Bolt-on - 225 A - sem componentes</v>
          </cell>
          <cell r="D2123" t="str">
            <v>un</v>
          </cell>
          <cell r="E2123">
            <v>785.5</v>
          </cell>
          <cell r="F2123">
            <v>157.41</v>
          </cell>
          <cell r="G2123">
            <v>942.91</v>
          </cell>
        </row>
        <row r="2124">
          <cell r="A2124" t="str">
            <v>37.04</v>
          </cell>
          <cell r="B2124" t="str">
            <v>Quadro distribuição de luz e força de sobrepor universal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</row>
        <row r="2125">
          <cell r="A2125" t="str">
            <v>37.04.250</v>
          </cell>
          <cell r="B2125">
            <v>0</v>
          </cell>
          <cell r="C2125" t="str">
            <v>Quadro de distribuição universal de sobrepor, para disjuntores 16 DIN / 12 Bolt-on - 150 A - sem componentes</v>
          </cell>
          <cell r="D2125" t="str">
            <v>un</v>
          </cell>
          <cell r="E2125">
            <v>329.13</v>
          </cell>
          <cell r="F2125">
            <v>78.709999999999994</v>
          </cell>
          <cell r="G2125">
            <v>407.84</v>
          </cell>
        </row>
        <row r="2126">
          <cell r="A2126" t="str">
            <v>37.04.260</v>
          </cell>
          <cell r="B2126">
            <v>0</v>
          </cell>
          <cell r="C2126" t="str">
            <v>Quadro de distribuição universal de sobrepor, para disjuntores 24 DIN / 18 Bolt-on - 150 A - sem componentes</v>
          </cell>
          <cell r="D2126" t="str">
            <v>un</v>
          </cell>
          <cell r="E2126">
            <v>370.47</v>
          </cell>
          <cell r="F2126">
            <v>78.709999999999994</v>
          </cell>
          <cell r="G2126">
            <v>449.18</v>
          </cell>
        </row>
        <row r="2127">
          <cell r="A2127" t="str">
            <v>37.04.270</v>
          </cell>
          <cell r="B2127">
            <v>0</v>
          </cell>
          <cell r="C2127" t="str">
            <v>Quadro de distribuição universal de sobrepor, para disjuntores 34 DIN / 24 Bolt-on - 150 A - sem componentes</v>
          </cell>
          <cell r="D2127" t="str">
            <v>un</v>
          </cell>
          <cell r="E2127">
            <v>443.41</v>
          </cell>
          <cell r="F2127">
            <v>104.94</v>
          </cell>
          <cell r="G2127">
            <v>548.35</v>
          </cell>
        </row>
        <row r="2128">
          <cell r="A2128" t="str">
            <v>37.04.280</v>
          </cell>
          <cell r="B2128">
            <v>0</v>
          </cell>
          <cell r="C2128" t="str">
            <v>Quadro de distribuição universal de sobrepor, para disjuntores 44 DIN / 32 Bolt-on - 150 A - sem componentes</v>
          </cell>
          <cell r="D2128" t="str">
            <v>un</v>
          </cell>
          <cell r="E2128">
            <v>513.24</v>
          </cell>
          <cell r="F2128">
            <v>104.94</v>
          </cell>
          <cell r="G2128">
            <v>618.17999999999995</v>
          </cell>
        </row>
        <row r="2129">
          <cell r="A2129" t="str">
            <v>37.04.290</v>
          </cell>
          <cell r="B2129">
            <v>0</v>
          </cell>
          <cell r="C2129" t="str">
            <v>Quadro de distribuição universal de sobrepor, para disjuntores 56 DIN / 40 Bolt-on - 225 A - sem componentes</v>
          </cell>
          <cell r="D2129" t="str">
            <v>un</v>
          </cell>
          <cell r="E2129">
            <v>710.07</v>
          </cell>
          <cell r="F2129">
            <v>131.18</v>
          </cell>
          <cell r="G2129">
            <v>841.25</v>
          </cell>
        </row>
        <row r="2130">
          <cell r="A2130" t="str">
            <v>37.04.300</v>
          </cell>
          <cell r="B2130">
            <v>0</v>
          </cell>
          <cell r="C2130" t="str">
            <v>Quadro de distribuição universal de sobrepor, para disjuntores 70 DIN / 50 Bolt-on - 225 A - sem componentes</v>
          </cell>
          <cell r="D2130" t="str">
            <v>un</v>
          </cell>
          <cell r="E2130">
            <v>891.58</v>
          </cell>
          <cell r="F2130">
            <v>131.18</v>
          </cell>
          <cell r="G2130">
            <v>1022.76</v>
          </cell>
        </row>
        <row r="2131">
          <cell r="A2131" t="str">
            <v>37.06</v>
          </cell>
          <cell r="B2131" t="str">
            <v>Painel autoportante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</row>
        <row r="2132">
          <cell r="A2132" t="str">
            <v>37.06.010</v>
          </cell>
          <cell r="B2132">
            <v>0</v>
          </cell>
          <cell r="C2132" t="str">
            <v>Painel monobloco autoportante em chapa de aço de 2,0 mm de espessura, com proteção mínima IP 54 - sem componentes</v>
          </cell>
          <cell r="D2132" t="str">
            <v>m²</v>
          </cell>
          <cell r="E2132">
            <v>2230.4899999999998</v>
          </cell>
          <cell r="F2132">
            <v>92.83</v>
          </cell>
          <cell r="G2132">
            <v>2323.3200000000002</v>
          </cell>
        </row>
        <row r="2133">
          <cell r="A2133" t="str">
            <v>37.10</v>
          </cell>
          <cell r="B2133" t="str">
            <v>Barramentos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</row>
        <row r="2134">
          <cell r="A2134" t="str">
            <v>37.10.010</v>
          </cell>
          <cell r="B2134">
            <v>0</v>
          </cell>
          <cell r="C2134" t="str">
            <v>Barramento de cobre nu</v>
          </cell>
          <cell r="D2134" t="str">
            <v>kg</v>
          </cell>
          <cell r="E2134">
            <v>42.42</v>
          </cell>
          <cell r="F2134">
            <v>6.09</v>
          </cell>
          <cell r="G2134">
            <v>48.51</v>
          </cell>
        </row>
        <row r="2135">
          <cell r="A2135" t="str">
            <v>37.11</v>
          </cell>
          <cell r="B2135" t="str">
            <v>Bases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</row>
        <row r="2136">
          <cell r="A2136" t="str">
            <v>37.11.020</v>
          </cell>
          <cell r="B2136">
            <v>0</v>
          </cell>
          <cell r="C2136" t="str">
            <v>Base de fusível Diazed completa para 25 A</v>
          </cell>
          <cell r="D2136" t="str">
            <v>un</v>
          </cell>
          <cell r="E2136">
            <v>21.4</v>
          </cell>
          <cell r="F2136">
            <v>10.38</v>
          </cell>
          <cell r="G2136">
            <v>31.78</v>
          </cell>
        </row>
        <row r="2137">
          <cell r="A2137" t="str">
            <v>37.11.040</v>
          </cell>
          <cell r="B2137">
            <v>0</v>
          </cell>
          <cell r="C2137" t="str">
            <v>Base de fusível Diazed completa para 63 A</v>
          </cell>
          <cell r="D2137" t="str">
            <v>un</v>
          </cell>
          <cell r="E2137">
            <v>33.54</v>
          </cell>
          <cell r="F2137">
            <v>17.3</v>
          </cell>
          <cell r="G2137">
            <v>50.84</v>
          </cell>
        </row>
        <row r="2138">
          <cell r="A2138" t="str">
            <v>37.11.060</v>
          </cell>
          <cell r="B2138">
            <v>0</v>
          </cell>
          <cell r="C2138" t="str">
            <v>Base de fusível NH até 125 A, com fusível</v>
          </cell>
          <cell r="D2138" t="str">
            <v>un</v>
          </cell>
          <cell r="E2138">
            <v>30.76</v>
          </cell>
          <cell r="F2138">
            <v>34.590000000000003</v>
          </cell>
          <cell r="G2138">
            <v>65.349999999999994</v>
          </cell>
        </row>
        <row r="2139">
          <cell r="A2139" t="str">
            <v>37.11.080</v>
          </cell>
          <cell r="B2139">
            <v>0</v>
          </cell>
          <cell r="C2139" t="str">
            <v>Base de fusível NH até 250 A, com fusível</v>
          </cell>
          <cell r="D2139" t="str">
            <v>un</v>
          </cell>
          <cell r="E2139">
            <v>92.81</v>
          </cell>
          <cell r="F2139">
            <v>34.590000000000003</v>
          </cell>
          <cell r="G2139">
            <v>127.4</v>
          </cell>
        </row>
        <row r="2140">
          <cell r="A2140" t="str">
            <v>37.11.100</v>
          </cell>
          <cell r="B2140">
            <v>0</v>
          </cell>
          <cell r="C2140" t="str">
            <v>Base de fusível NH até 400 A, com fusível</v>
          </cell>
          <cell r="D2140" t="str">
            <v>un</v>
          </cell>
          <cell r="E2140">
            <v>136.13999999999999</v>
          </cell>
          <cell r="F2140">
            <v>34.590000000000003</v>
          </cell>
          <cell r="G2140">
            <v>170.73</v>
          </cell>
        </row>
        <row r="2141">
          <cell r="A2141" t="str">
            <v>37.11.120</v>
          </cell>
          <cell r="B2141">
            <v>0</v>
          </cell>
          <cell r="C2141" t="str">
            <v>Base de fusível tripolar de 15 kV</v>
          </cell>
          <cell r="D2141" t="str">
            <v>un</v>
          </cell>
          <cell r="E2141">
            <v>528.08000000000004</v>
          </cell>
          <cell r="F2141">
            <v>41.51</v>
          </cell>
          <cell r="G2141">
            <v>569.59</v>
          </cell>
        </row>
        <row r="2142">
          <cell r="A2142" t="str">
            <v>37.11.130</v>
          </cell>
          <cell r="B2142">
            <v>0</v>
          </cell>
          <cell r="C2142" t="str">
            <v>Base de fusível tripolar de 25 kV</v>
          </cell>
          <cell r="D2142" t="str">
            <v>un</v>
          </cell>
          <cell r="E2142">
            <v>726.33</v>
          </cell>
          <cell r="F2142">
            <v>41.51</v>
          </cell>
          <cell r="G2142">
            <v>767.84</v>
          </cell>
        </row>
        <row r="2143">
          <cell r="A2143" t="str">
            <v>37.11.140</v>
          </cell>
          <cell r="B2143">
            <v>0</v>
          </cell>
          <cell r="C2143" t="str">
            <v>Base de fusível unipolar de 15 kV</v>
          </cell>
          <cell r="D2143" t="str">
            <v>un</v>
          </cell>
          <cell r="E2143">
            <v>212.79</v>
          </cell>
          <cell r="F2143">
            <v>41.51</v>
          </cell>
          <cell r="G2143">
            <v>254.3</v>
          </cell>
        </row>
        <row r="2144">
          <cell r="A2144" t="str">
            <v>37.12</v>
          </cell>
          <cell r="B2144" t="str">
            <v>Fusíveis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</row>
        <row r="2145">
          <cell r="A2145" t="str">
            <v>37.12.020</v>
          </cell>
          <cell r="B2145">
            <v>0</v>
          </cell>
          <cell r="C2145" t="str">
            <v>Fusível tipo NH 00 de 6 A até 160 A</v>
          </cell>
          <cell r="D2145" t="str">
            <v>un</v>
          </cell>
          <cell r="E2145">
            <v>13.85</v>
          </cell>
          <cell r="F2145">
            <v>6.92</v>
          </cell>
          <cell r="G2145">
            <v>20.77</v>
          </cell>
        </row>
        <row r="2146">
          <cell r="A2146" t="str">
            <v>37.12.040</v>
          </cell>
          <cell r="B2146">
            <v>0</v>
          </cell>
          <cell r="C2146" t="str">
            <v>Fusível tipo NH 1 de 36 A até 250 A</v>
          </cell>
          <cell r="D2146" t="str">
            <v>un</v>
          </cell>
          <cell r="E2146">
            <v>33.450000000000003</v>
          </cell>
          <cell r="F2146">
            <v>6.92</v>
          </cell>
          <cell r="G2146">
            <v>40.369999999999997</v>
          </cell>
        </row>
        <row r="2147">
          <cell r="A2147" t="str">
            <v>37.12.060</v>
          </cell>
          <cell r="B2147">
            <v>0</v>
          </cell>
          <cell r="C2147" t="str">
            <v>Fusível tipo NH 2 de 224 A até 400 A</v>
          </cell>
          <cell r="D2147" t="str">
            <v>un</v>
          </cell>
          <cell r="E2147">
            <v>51.79</v>
          </cell>
          <cell r="F2147">
            <v>6.92</v>
          </cell>
          <cell r="G2147">
            <v>58.71</v>
          </cell>
        </row>
        <row r="2148">
          <cell r="A2148" t="str">
            <v>37.12.080</v>
          </cell>
          <cell r="B2148">
            <v>0</v>
          </cell>
          <cell r="C2148" t="str">
            <v>Fusível tipo NH 3 de 400 A até 630 A</v>
          </cell>
          <cell r="D2148" t="str">
            <v>un</v>
          </cell>
          <cell r="E2148">
            <v>80.5</v>
          </cell>
          <cell r="F2148">
            <v>6.92</v>
          </cell>
          <cell r="G2148">
            <v>87.42</v>
          </cell>
        </row>
        <row r="2149">
          <cell r="A2149" t="str">
            <v>37.12.100</v>
          </cell>
          <cell r="B2149">
            <v>0</v>
          </cell>
          <cell r="C2149" t="str">
            <v>Fusível tipo NH 4 de 800 A até 1250 A</v>
          </cell>
          <cell r="D2149" t="str">
            <v>un</v>
          </cell>
          <cell r="E2149">
            <v>587</v>
          </cell>
          <cell r="F2149">
            <v>6.92</v>
          </cell>
          <cell r="G2149">
            <v>593.91999999999996</v>
          </cell>
        </row>
        <row r="2150">
          <cell r="A2150" t="str">
            <v>37.12.120</v>
          </cell>
          <cell r="B2150">
            <v>0</v>
          </cell>
          <cell r="C2150" t="str">
            <v>Fusível tipo HH para 15 kV de 2,5 A até 50 A</v>
          </cell>
          <cell r="D2150" t="str">
            <v>un</v>
          </cell>
          <cell r="E2150">
            <v>156.46</v>
          </cell>
          <cell r="F2150">
            <v>6.92</v>
          </cell>
          <cell r="G2150">
            <v>163.38</v>
          </cell>
        </row>
        <row r="2151">
          <cell r="A2151" t="str">
            <v>37.12.130</v>
          </cell>
          <cell r="B2151">
            <v>0</v>
          </cell>
          <cell r="C2151" t="str">
            <v>Fusível tipo HH para 25 kV de 6 A até 63 A</v>
          </cell>
          <cell r="D2151" t="str">
            <v>un</v>
          </cell>
          <cell r="E2151">
            <v>270.47000000000003</v>
          </cell>
          <cell r="F2151">
            <v>6.92</v>
          </cell>
          <cell r="G2151">
            <v>277.39</v>
          </cell>
        </row>
        <row r="2152">
          <cell r="A2152" t="str">
            <v>37.12.140</v>
          </cell>
          <cell r="B2152">
            <v>0</v>
          </cell>
          <cell r="C2152" t="str">
            <v>Fusível tipo HH para 15 kV de 60 A até 100 A</v>
          </cell>
          <cell r="D2152" t="str">
            <v>un</v>
          </cell>
          <cell r="E2152">
            <v>243.64</v>
          </cell>
          <cell r="F2152">
            <v>6.92</v>
          </cell>
          <cell r="G2152">
            <v>250.56</v>
          </cell>
        </row>
        <row r="2153">
          <cell r="A2153" t="str">
            <v>37.12.200</v>
          </cell>
          <cell r="B2153">
            <v>0</v>
          </cell>
          <cell r="C2153" t="str">
            <v>Fusível diazed retardado de 2 A até 25 A</v>
          </cell>
          <cell r="D2153" t="str">
            <v>un</v>
          </cell>
          <cell r="E2153">
            <v>2.96</v>
          </cell>
          <cell r="F2153">
            <v>6.92</v>
          </cell>
          <cell r="G2153">
            <v>9.8800000000000008</v>
          </cell>
        </row>
        <row r="2154">
          <cell r="A2154" t="str">
            <v>37.12.220</v>
          </cell>
          <cell r="B2154">
            <v>0</v>
          </cell>
          <cell r="C2154" t="str">
            <v>Fusível diazed retardado de 35 A até 63 A</v>
          </cell>
          <cell r="D2154" t="str">
            <v>un</v>
          </cell>
          <cell r="E2154">
            <v>4.46</v>
          </cell>
          <cell r="F2154">
            <v>6.92</v>
          </cell>
          <cell r="G2154">
            <v>11.38</v>
          </cell>
        </row>
        <row r="2155">
          <cell r="A2155" t="str">
            <v>37.12.300</v>
          </cell>
          <cell r="B2155">
            <v>0</v>
          </cell>
          <cell r="C2155" t="str">
            <v>Fusível em vidro para ´TP´ de 0,5 A</v>
          </cell>
          <cell r="D2155" t="str">
            <v>un</v>
          </cell>
          <cell r="E2155">
            <v>23.69</v>
          </cell>
          <cell r="F2155">
            <v>1.72</v>
          </cell>
          <cell r="G2155">
            <v>25.41</v>
          </cell>
        </row>
        <row r="2156">
          <cell r="A2156" t="str">
            <v>37.13</v>
          </cell>
          <cell r="B2156" t="str">
            <v>Disjuntores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</row>
        <row r="2157">
          <cell r="A2157" t="str">
            <v>37.13.510</v>
          </cell>
          <cell r="B2157">
            <v>0</v>
          </cell>
          <cell r="C2157" t="str">
            <v>Disjuntor fixo PVO trifásico, 17,5 kV, 630 A x 350 MVA, 50/60 Hz, com acessórios</v>
          </cell>
          <cell r="D2157" t="str">
            <v>un</v>
          </cell>
          <cell r="E2157">
            <v>13868.92</v>
          </cell>
          <cell r="F2157">
            <v>219.21</v>
          </cell>
          <cell r="G2157">
            <v>14088.13</v>
          </cell>
        </row>
        <row r="2158">
          <cell r="A2158" t="str">
            <v>37.13.520</v>
          </cell>
          <cell r="B2158">
            <v>0</v>
          </cell>
          <cell r="C2158" t="str">
            <v>Disjuntor a seco aberto trifásico, 600 V de 800 A, 50/60 Hz, com acessórios</v>
          </cell>
          <cell r="D2158" t="str">
            <v>un</v>
          </cell>
          <cell r="E2158">
            <v>17068.82</v>
          </cell>
          <cell r="F2158">
            <v>195.56</v>
          </cell>
          <cell r="G2158">
            <v>17264.38</v>
          </cell>
        </row>
        <row r="2159">
          <cell r="A2159" t="str">
            <v>37.13.530</v>
          </cell>
          <cell r="B2159">
            <v>0</v>
          </cell>
          <cell r="C2159" t="str">
            <v>Disjuntor fixo PVO trifásico, 15 kV, 630 A x 350 MVA, com relé de proteção de sobrecorrente e transformadores de corrente</v>
          </cell>
          <cell r="D2159" t="str">
            <v>cj</v>
          </cell>
          <cell r="E2159">
            <v>22612.48</v>
          </cell>
          <cell r="F2159">
            <v>289.8</v>
          </cell>
          <cell r="G2159">
            <v>22902.28</v>
          </cell>
        </row>
        <row r="2160">
          <cell r="A2160" t="str">
            <v>37.13.550</v>
          </cell>
          <cell r="B2160">
            <v>0</v>
          </cell>
          <cell r="C2160" t="str">
            <v>Disjuntor em caixa aberta tripolar extraível, 500V de 3200A, com acessórios</v>
          </cell>
          <cell r="D2160" t="str">
            <v>un</v>
          </cell>
          <cell r="E2160">
            <v>45200.03</v>
          </cell>
          <cell r="F2160">
            <v>34.590000000000003</v>
          </cell>
          <cell r="G2160">
            <v>45234.62</v>
          </cell>
        </row>
        <row r="2161">
          <cell r="A2161" t="str">
            <v>37.13.570</v>
          </cell>
          <cell r="B2161">
            <v>0</v>
          </cell>
          <cell r="C2161" t="str">
            <v>Disjuntor em caixa aberta tripolar extraível, 500V de 4000A, com acessórios</v>
          </cell>
          <cell r="D2161" t="str">
            <v>un</v>
          </cell>
          <cell r="E2161">
            <v>82267.22</v>
          </cell>
          <cell r="F2161">
            <v>34.590000000000003</v>
          </cell>
          <cell r="G2161">
            <v>82301.81</v>
          </cell>
        </row>
        <row r="2162">
          <cell r="A2162" t="str">
            <v>37.13.590</v>
          </cell>
          <cell r="B2162">
            <v>0</v>
          </cell>
          <cell r="C2162" t="str">
            <v>Disjuntor em caixa aberta tripolar extraível, 500V de 5000A, com acessórios</v>
          </cell>
          <cell r="D2162" t="str">
            <v>un</v>
          </cell>
          <cell r="E2162">
            <v>102838.15</v>
          </cell>
          <cell r="F2162">
            <v>34.590000000000003</v>
          </cell>
          <cell r="G2162">
            <v>102872.74</v>
          </cell>
        </row>
        <row r="2163">
          <cell r="A2163" t="str">
            <v>37.13.600</v>
          </cell>
          <cell r="B2163">
            <v>0</v>
          </cell>
          <cell r="C2163" t="str">
            <v>Disjuntor termomagnético, unipolar 127/220 V, corrente de 10 A até 30 A</v>
          </cell>
          <cell r="D2163" t="str">
            <v>un</v>
          </cell>
          <cell r="E2163">
            <v>9.17</v>
          </cell>
          <cell r="F2163">
            <v>10.38</v>
          </cell>
          <cell r="G2163">
            <v>19.55</v>
          </cell>
        </row>
        <row r="2164">
          <cell r="A2164" t="str">
            <v>37.13.610</v>
          </cell>
          <cell r="B2164">
            <v>0</v>
          </cell>
          <cell r="C2164" t="str">
            <v>Disjuntor termomagnético, unipolar 127/220 V, corrente de 35 A até 50 A</v>
          </cell>
          <cell r="D2164" t="str">
            <v>un</v>
          </cell>
          <cell r="E2164">
            <v>17.920000000000002</v>
          </cell>
          <cell r="F2164">
            <v>10.38</v>
          </cell>
          <cell r="G2164">
            <v>28.3</v>
          </cell>
        </row>
        <row r="2165">
          <cell r="A2165" t="str">
            <v>37.13.620</v>
          </cell>
          <cell r="B2165">
            <v>0</v>
          </cell>
          <cell r="C2165" t="str">
            <v>Disjuntor termomagnético, unipolar 127/220 V, corrente de 60 A até 70 A</v>
          </cell>
          <cell r="D2165" t="str">
            <v>un</v>
          </cell>
          <cell r="E2165">
            <v>34.46</v>
          </cell>
          <cell r="F2165">
            <v>10.38</v>
          </cell>
          <cell r="G2165">
            <v>44.84</v>
          </cell>
        </row>
        <row r="2166">
          <cell r="A2166" t="str">
            <v>37.13.630</v>
          </cell>
          <cell r="B2166">
            <v>0</v>
          </cell>
          <cell r="C2166" t="str">
            <v>Disjuntor termomagnético, bipolar 220/380 V, corrente de 10 A até 50 A</v>
          </cell>
          <cell r="D2166" t="str">
            <v>un</v>
          </cell>
          <cell r="E2166">
            <v>63.6</v>
          </cell>
          <cell r="F2166">
            <v>20.75</v>
          </cell>
          <cell r="G2166">
            <v>84.35</v>
          </cell>
        </row>
        <row r="2167">
          <cell r="A2167" t="str">
            <v>37.13.640</v>
          </cell>
          <cell r="B2167">
            <v>0</v>
          </cell>
          <cell r="C2167" t="str">
            <v>Disjuntor termomagnético, bipolar 220/380 V, corrente de 60 A até 100 A</v>
          </cell>
          <cell r="D2167" t="str">
            <v>un</v>
          </cell>
          <cell r="E2167">
            <v>101.1</v>
          </cell>
          <cell r="F2167">
            <v>20.75</v>
          </cell>
          <cell r="G2167">
            <v>121.85</v>
          </cell>
        </row>
        <row r="2168">
          <cell r="A2168" t="str">
            <v>37.13.650</v>
          </cell>
          <cell r="B2168">
            <v>0</v>
          </cell>
          <cell r="C2168" t="str">
            <v>Disjuntor termomagnético, tripolar 220/380 V, corrente de 10 A até 50 A</v>
          </cell>
          <cell r="D2168" t="str">
            <v>un</v>
          </cell>
          <cell r="E2168">
            <v>76.680000000000007</v>
          </cell>
          <cell r="F2168">
            <v>31.14</v>
          </cell>
          <cell r="G2168">
            <v>107.82</v>
          </cell>
        </row>
        <row r="2169">
          <cell r="A2169" t="str">
            <v>37.13.660</v>
          </cell>
          <cell r="B2169">
            <v>0</v>
          </cell>
          <cell r="C2169" t="str">
            <v>Disjuntor termomagnético, tripolar 220/380 V, corrente de 60 A até 100 A</v>
          </cell>
          <cell r="D2169" t="str">
            <v>un</v>
          </cell>
          <cell r="E2169">
            <v>97.36</v>
          </cell>
          <cell r="F2169">
            <v>31.14</v>
          </cell>
          <cell r="G2169">
            <v>128.5</v>
          </cell>
        </row>
        <row r="2170">
          <cell r="A2170" t="str">
            <v>37.13.690</v>
          </cell>
          <cell r="B2170">
            <v>0</v>
          </cell>
          <cell r="C2170" t="str">
            <v>Disjuntor série universal, em caixa moldada, térmico e magnético fixos, bipolar 480 V, corrente de 60 A até 100 A</v>
          </cell>
          <cell r="D2170" t="str">
            <v>un</v>
          </cell>
          <cell r="E2170">
            <v>310.08999999999997</v>
          </cell>
          <cell r="F2170">
            <v>34.590000000000003</v>
          </cell>
          <cell r="G2170">
            <v>344.68</v>
          </cell>
        </row>
        <row r="2171">
          <cell r="A2171" t="str">
            <v>37.13.700</v>
          </cell>
          <cell r="B2171">
            <v>0</v>
          </cell>
          <cell r="C2171" t="str">
            <v>Disjuntor série universal, em caixa moldada, térmico e magnético fixos, bipolar 480/600 V, corrente de 125 A</v>
          </cell>
          <cell r="D2171" t="str">
            <v>un</v>
          </cell>
          <cell r="E2171">
            <v>488.81</v>
          </cell>
          <cell r="F2171">
            <v>34.590000000000003</v>
          </cell>
          <cell r="G2171">
            <v>523.4</v>
          </cell>
        </row>
        <row r="2172">
          <cell r="A2172" t="str">
            <v>37.13.720</v>
          </cell>
          <cell r="B2172">
            <v>0</v>
          </cell>
          <cell r="C2172" t="str">
            <v>Disjuntor série universal, em caixa moldada, térmico fixo e magnético ajustável, tripolar 600 V, corrente de 300 A até 400 A</v>
          </cell>
          <cell r="D2172" t="str">
            <v>un</v>
          </cell>
          <cell r="E2172">
            <v>1623.74</v>
          </cell>
          <cell r="F2172">
            <v>69.180000000000007</v>
          </cell>
          <cell r="G2172">
            <v>1692.92</v>
          </cell>
        </row>
        <row r="2173">
          <cell r="A2173" t="str">
            <v>37.13.730</v>
          </cell>
          <cell r="B2173">
            <v>0</v>
          </cell>
          <cell r="C2173" t="str">
            <v>Disjuntor série universal, em caixa moldada, térmico fixo e magnético ajustável, tripolar 600 V, corrente de 500 A até 630 A</v>
          </cell>
          <cell r="D2173" t="str">
            <v>un</v>
          </cell>
          <cell r="E2173">
            <v>2673.3</v>
          </cell>
          <cell r="F2173">
            <v>69.180000000000007</v>
          </cell>
          <cell r="G2173">
            <v>2742.48</v>
          </cell>
        </row>
        <row r="2174">
          <cell r="A2174" t="str">
            <v>37.13.740</v>
          </cell>
          <cell r="B2174">
            <v>0</v>
          </cell>
          <cell r="C2174" t="str">
            <v>Disjuntor série universal, em caixa moldada, térmico fixo e magnético ajustável, tripolar 600 V, corrente de 700 A até 800 A</v>
          </cell>
          <cell r="D2174" t="str">
            <v>un</v>
          </cell>
          <cell r="E2174">
            <v>4825.71</v>
          </cell>
          <cell r="F2174">
            <v>69.180000000000007</v>
          </cell>
          <cell r="G2174">
            <v>4894.8900000000003</v>
          </cell>
        </row>
        <row r="2175">
          <cell r="A2175" t="str">
            <v>37.13.760</v>
          </cell>
          <cell r="B2175">
            <v>0</v>
          </cell>
          <cell r="C2175" t="str">
            <v>Disjuntor em caixa moldada, térmico e magnético ajustáveis, tripolar 630/690 V, faixa de ajuste de 440 até 630 A</v>
          </cell>
          <cell r="D2175" t="str">
            <v>un</v>
          </cell>
          <cell r="E2175">
            <v>3085.53</v>
          </cell>
          <cell r="F2175">
            <v>69.180000000000007</v>
          </cell>
          <cell r="G2175">
            <v>3154.71</v>
          </cell>
        </row>
        <row r="2176">
          <cell r="A2176" t="str">
            <v>37.13.770</v>
          </cell>
          <cell r="B2176">
            <v>0</v>
          </cell>
          <cell r="C2176" t="str">
            <v>Disjuntor em caixa moldada, térmico e magnético ajustáveis, tripolar 1250/690 V, faixa de ajuste de 800 até 1250 A</v>
          </cell>
          <cell r="D2176" t="str">
            <v>un</v>
          </cell>
          <cell r="E2176">
            <v>6901.8</v>
          </cell>
          <cell r="F2176">
            <v>69.180000000000007</v>
          </cell>
          <cell r="G2176">
            <v>6970.98</v>
          </cell>
        </row>
        <row r="2177">
          <cell r="A2177" t="str">
            <v>37.13.780</v>
          </cell>
          <cell r="B2177">
            <v>0</v>
          </cell>
          <cell r="C2177" t="str">
            <v>Disjuntor em caixa moldada, térmico e magnético ajustáveis, tripolar 1600/690 V, faixa de ajuste de 1000 até 1600 A</v>
          </cell>
          <cell r="D2177" t="str">
            <v>un</v>
          </cell>
          <cell r="E2177">
            <v>9571.3799999999992</v>
          </cell>
          <cell r="F2177">
            <v>69.180000000000007</v>
          </cell>
          <cell r="G2177">
            <v>9640.56</v>
          </cell>
        </row>
        <row r="2178">
          <cell r="A2178" t="str">
            <v>37.13.800</v>
          </cell>
          <cell r="B2178">
            <v>0</v>
          </cell>
          <cell r="C2178" t="str">
            <v>Mini-disjuntor termomagnético, unipolar 127/220 V, corrente de 10 A até 32 A</v>
          </cell>
          <cell r="D2178" t="str">
            <v>un</v>
          </cell>
          <cell r="E2178">
            <v>6.98</v>
          </cell>
          <cell r="F2178">
            <v>6.92</v>
          </cell>
          <cell r="G2178">
            <v>13.9</v>
          </cell>
        </row>
        <row r="2179">
          <cell r="A2179" t="str">
            <v>37.13.810</v>
          </cell>
          <cell r="B2179">
            <v>0</v>
          </cell>
          <cell r="C2179" t="str">
            <v>Mini-disjuntor termomagnético, unipolar 127/220 V, corrente de 40 A até 50 A</v>
          </cell>
          <cell r="D2179" t="str">
            <v>un</v>
          </cell>
          <cell r="E2179">
            <v>9.2100000000000009</v>
          </cell>
          <cell r="F2179">
            <v>6.92</v>
          </cell>
          <cell r="G2179">
            <v>16.13</v>
          </cell>
        </row>
        <row r="2180">
          <cell r="A2180" t="str">
            <v>37.13.820</v>
          </cell>
          <cell r="B2180">
            <v>0</v>
          </cell>
          <cell r="C2180" t="str">
            <v>Mini-disjuntor termomagnético, unipolar 127/220 V, corrente de 63 A</v>
          </cell>
          <cell r="D2180" t="str">
            <v>un</v>
          </cell>
          <cell r="E2180">
            <v>14.92</v>
          </cell>
          <cell r="F2180">
            <v>6.92</v>
          </cell>
          <cell r="G2180">
            <v>21.84</v>
          </cell>
        </row>
        <row r="2181">
          <cell r="A2181" t="str">
            <v>37.13.840</v>
          </cell>
          <cell r="B2181">
            <v>0</v>
          </cell>
          <cell r="C2181" t="str">
            <v>Mini-disjuntor termomagnético, bipolar 220/380 V, corrente de 10 A até 32 A</v>
          </cell>
          <cell r="D2181" t="str">
            <v>un</v>
          </cell>
          <cell r="E2181">
            <v>29.07</v>
          </cell>
          <cell r="F2181">
            <v>6.92</v>
          </cell>
          <cell r="G2181">
            <v>35.99</v>
          </cell>
        </row>
        <row r="2182">
          <cell r="A2182" t="str">
            <v>37.13.850</v>
          </cell>
          <cell r="B2182">
            <v>0</v>
          </cell>
          <cell r="C2182" t="str">
            <v>Mini-disjuntor termomagnético, bipolar 220/380 V, corrente de 40 A até 50 A</v>
          </cell>
          <cell r="D2182" t="str">
            <v>un</v>
          </cell>
          <cell r="E2182">
            <v>31.84</v>
          </cell>
          <cell r="F2182">
            <v>6.92</v>
          </cell>
          <cell r="G2182">
            <v>38.76</v>
          </cell>
        </row>
        <row r="2183">
          <cell r="A2183" t="str">
            <v>37.13.860</v>
          </cell>
          <cell r="B2183">
            <v>0</v>
          </cell>
          <cell r="C2183" t="str">
            <v>Mini-disjuntor termomagnético, bipolar 220/380 V, corrente de 63 A</v>
          </cell>
          <cell r="D2183" t="str">
            <v>un</v>
          </cell>
          <cell r="E2183">
            <v>40.25</v>
          </cell>
          <cell r="F2183">
            <v>6.92</v>
          </cell>
          <cell r="G2183">
            <v>47.17</v>
          </cell>
        </row>
        <row r="2184">
          <cell r="A2184" t="str">
            <v>37.13.870</v>
          </cell>
          <cell r="B2184">
            <v>0</v>
          </cell>
          <cell r="C2184" t="str">
            <v>Mini-disjuntor termomagnético, bipolar 400 V, corrente de 80 A até 100 A</v>
          </cell>
          <cell r="D2184" t="str">
            <v>un</v>
          </cell>
          <cell r="E2184">
            <v>587.08000000000004</v>
          </cell>
          <cell r="F2184">
            <v>6.92</v>
          </cell>
          <cell r="G2184">
            <v>594</v>
          </cell>
        </row>
        <row r="2185">
          <cell r="A2185" t="str">
            <v>37.13.880</v>
          </cell>
          <cell r="B2185">
            <v>0</v>
          </cell>
          <cell r="C2185" t="str">
            <v>Mini-disjuntor termomagnético, tripolar 220/380 V, corrente de 10 A até 32 A</v>
          </cell>
          <cell r="D2185" t="str">
            <v>un</v>
          </cell>
          <cell r="E2185">
            <v>40.22</v>
          </cell>
          <cell r="F2185">
            <v>6.92</v>
          </cell>
          <cell r="G2185">
            <v>47.14</v>
          </cell>
        </row>
        <row r="2186">
          <cell r="A2186" t="str">
            <v>37.13.890</v>
          </cell>
          <cell r="B2186">
            <v>0</v>
          </cell>
          <cell r="C2186" t="str">
            <v>Mini-disjuntor termomagnético, tripolar 220/380 V, corrente de 40 A até 50 A</v>
          </cell>
          <cell r="D2186" t="str">
            <v>un</v>
          </cell>
          <cell r="E2186">
            <v>40.67</v>
          </cell>
          <cell r="F2186">
            <v>6.92</v>
          </cell>
          <cell r="G2186">
            <v>47.59</v>
          </cell>
        </row>
        <row r="2187">
          <cell r="A2187" t="str">
            <v>37.13.900</v>
          </cell>
          <cell r="B2187">
            <v>0</v>
          </cell>
          <cell r="C2187" t="str">
            <v>Mini-disjuntor termomagnético, tripolar 220/380 V, corrente de 63 A</v>
          </cell>
          <cell r="D2187" t="str">
            <v>un</v>
          </cell>
          <cell r="E2187">
            <v>52.22</v>
          </cell>
          <cell r="F2187">
            <v>6.92</v>
          </cell>
          <cell r="G2187">
            <v>59.14</v>
          </cell>
        </row>
        <row r="2188">
          <cell r="A2188" t="str">
            <v>37.13.910</v>
          </cell>
          <cell r="B2188">
            <v>0</v>
          </cell>
          <cell r="C2188" t="str">
            <v>Mini-disjuntor termomagnético, tripolar 400 V, corrente de 80 A até 125 A</v>
          </cell>
          <cell r="D2188" t="str">
            <v>un</v>
          </cell>
          <cell r="E2188">
            <v>845.71</v>
          </cell>
          <cell r="F2188">
            <v>6.92</v>
          </cell>
          <cell r="G2188">
            <v>852.63</v>
          </cell>
        </row>
        <row r="2189">
          <cell r="A2189" t="str">
            <v>37.13.920</v>
          </cell>
          <cell r="B2189">
            <v>0</v>
          </cell>
          <cell r="C2189" t="str">
            <v>Disjuntor em caixa moldada, térmico ajustável e magnético fixo, tripolar 2000/1200 V, faixa de ajuste de 1600 até 2000 A</v>
          </cell>
          <cell r="D2189" t="str">
            <v>un</v>
          </cell>
          <cell r="E2189">
            <v>20982.37</v>
          </cell>
          <cell r="F2189">
            <v>69.180000000000007</v>
          </cell>
          <cell r="G2189">
            <v>21051.55</v>
          </cell>
        </row>
        <row r="2190">
          <cell r="A2190" t="str">
            <v>37.13.930</v>
          </cell>
          <cell r="B2190">
            <v>0</v>
          </cell>
          <cell r="C2190" t="str">
            <v>Disjuntor em caixa moldada, térmico ajustável e magnético fixo, tripolar 2500/1200 V, faixa de ajuste de 2000 até 2500 A</v>
          </cell>
          <cell r="D2190" t="str">
            <v>un</v>
          </cell>
          <cell r="E2190">
            <v>30626.75</v>
          </cell>
          <cell r="F2190">
            <v>69.180000000000007</v>
          </cell>
          <cell r="G2190">
            <v>30695.93</v>
          </cell>
        </row>
        <row r="2191">
          <cell r="A2191" t="str">
            <v>37.13.940</v>
          </cell>
          <cell r="B2191">
            <v>0</v>
          </cell>
          <cell r="C2191" t="str">
            <v>Disjuntor em caixa aberta tripolar extraível, 500 V de 6300 A, com acessórios</v>
          </cell>
          <cell r="D2191" t="str">
            <v>un</v>
          </cell>
          <cell r="E2191">
            <v>196085.89</v>
          </cell>
          <cell r="F2191">
            <v>34.590000000000003</v>
          </cell>
          <cell r="G2191">
            <v>196120.48</v>
          </cell>
        </row>
        <row r="2192">
          <cell r="A2192" t="str">
            <v>37.14</v>
          </cell>
          <cell r="B2192" t="str">
            <v>Chave de baixa tensão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</row>
        <row r="2193">
          <cell r="A2193" t="str">
            <v>37.14.050</v>
          </cell>
          <cell r="B2193">
            <v>0</v>
          </cell>
          <cell r="C2193" t="str">
            <v>Chave comutadora, reversão sob carga, tetrapolar, sem porta fusível, para 100 A</v>
          </cell>
          <cell r="D2193" t="str">
            <v>un</v>
          </cell>
          <cell r="E2193">
            <v>1927.27</v>
          </cell>
          <cell r="F2193">
            <v>34.590000000000003</v>
          </cell>
          <cell r="G2193">
            <v>1961.86</v>
          </cell>
        </row>
        <row r="2194">
          <cell r="A2194" t="str">
            <v>37.14.300</v>
          </cell>
          <cell r="B2194">
            <v>0</v>
          </cell>
          <cell r="C2194" t="str">
            <v>Chave seccionadora sob carga, tripolar, acionamento rotativo, com prolongador, sem porta-fusível, de 160 A</v>
          </cell>
          <cell r="D2194" t="str">
            <v>un</v>
          </cell>
          <cell r="E2194">
            <v>907.74</v>
          </cell>
          <cell r="F2194">
            <v>27.67</v>
          </cell>
          <cell r="G2194">
            <v>935.41</v>
          </cell>
        </row>
        <row r="2195">
          <cell r="A2195" t="str">
            <v>37.14.310</v>
          </cell>
          <cell r="B2195">
            <v>0</v>
          </cell>
          <cell r="C2195" t="str">
            <v>Chave seccionadora sob carga, tripolar, acionamento rotativo, com prolongador, sem porta-fusível, de 250 A</v>
          </cell>
          <cell r="D2195" t="str">
            <v>un</v>
          </cell>
          <cell r="E2195">
            <v>1035.8900000000001</v>
          </cell>
          <cell r="F2195">
            <v>27.67</v>
          </cell>
          <cell r="G2195">
            <v>1063.56</v>
          </cell>
        </row>
        <row r="2196">
          <cell r="A2196" t="str">
            <v>37.14.320</v>
          </cell>
          <cell r="B2196">
            <v>0</v>
          </cell>
          <cell r="C2196" t="str">
            <v>Chave seccionadora sob carga, tripolar, acionamento rotativo, com prolongador, sem porta-fusível, de 400 A</v>
          </cell>
          <cell r="D2196" t="str">
            <v>un</v>
          </cell>
          <cell r="E2196">
            <v>1218.9000000000001</v>
          </cell>
          <cell r="F2196">
            <v>34.590000000000003</v>
          </cell>
          <cell r="G2196">
            <v>1253.49</v>
          </cell>
        </row>
        <row r="2197">
          <cell r="A2197" t="str">
            <v>37.14.330</v>
          </cell>
          <cell r="B2197">
            <v>0</v>
          </cell>
          <cell r="C2197" t="str">
            <v>Chave seccionadora sob carga, tripolar, acionamento rotativo, com prolongador, sem porta-fusível, de 630 A</v>
          </cell>
          <cell r="D2197" t="str">
            <v>un</v>
          </cell>
          <cell r="E2197">
            <v>1666.31</v>
          </cell>
          <cell r="F2197">
            <v>41.51</v>
          </cell>
          <cell r="G2197">
            <v>1707.82</v>
          </cell>
        </row>
        <row r="2198">
          <cell r="A2198" t="str">
            <v>37.14.340</v>
          </cell>
          <cell r="B2198">
            <v>0</v>
          </cell>
          <cell r="C2198" t="str">
            <v>Chave seccionadora sob carga, tripolar, acionamento rotativo, com prolongador, sem porta-fusível, de 1000 A</v>
          </cell>
          <cell r="D2198" t="str">
            <v>un</v>
          </cell>
          <cell r="E2198">
            <v>2701.22</v>
          </cell>
          <cell r="F2198">
            <v>51.89</v>
          </cell>
          <cell r="G2198">
            <v>2753.11</v>
          </cell>
        </row>
        <row r="2199">
          <cell r="A2199" t="str">
            <v>37.14.350</v>
          </cell>
          <cell r="B2199">
            <v>0</v>
          </cell>
          <cell r="C2199" t="str">
            <v>Chave seccionadora sob carga, tripolar, acionamento rotativo, com prolongador, sem porta-fusível, de 1250 A</v>
          </cell>
          <cell r="D2199" t="str">
            <v>un</v>
          </cell>
          <cell r="E2199">
            <v>5717.3</v>
          </cell>
          <cell r="F2199">
            <v>51.89</v>
          </cell>
          <cell r="G2199">
            <v>5769.19</v>
          </cell>
        </row>
        <row r="2200">
          <cell r="A2200" t="str">
            <v>37.14.410</v>
          </cell>
          <cell r="B2200">
            <v>0</v>
          </cell>
          <cell r="C2200" t="str">
            <v>Chave seccionadora sob carga, tripolar, acionamento rotativo, com prolongador e porta-fusível até NH-00-125 A - sem fusíveis</v>
          </cell>
          <cell r="D2200" t="str">
            <v>un</v>
          </cell>
          <cell r="E2200">
            <v>1118.33</v>
          </cell>
          <cell r="F2200">
            <v>27.67</v>
          </cell>
          <cell r="G2200">
            <v>1146</v>
          </cell>
        </row>
        <row r="2201">
          <cell r="A2201" t="str">
            <v>37.14.420</v>
          </cell>
          <cell r="B2201">
            <v>0</v>
          </cell>
          <cell r="C2201" t="str">
            <v>Chave seccionadora sob carga, tripolar, acionamento rotativo, com prolongador e porta-fusível até NH-00-160 A - sem fusíveis</v>
          </cell>
          <cell r="D2201" t="str">
            <v>un</v>
          </cell>
          <cell r="E2201">
            <v>1106.6600000000001</v>
          </cell>
          <cell r="F2201">
            <v>27.67</v>
          </cell>
          <cell r="G2201">
            <v>1134.33</v>
          </cell>
        </row>
        <row r="2202">
          <cell r="A2202" t="str">
            <v>37.14.430</v>
          </cell>
          <cell r="B2202">
            <v>0</v>
          </cell>
          <cell r="C2202" t="str">
            <v>Chave seccionadora sob carga, tripolar, acionamento rotativo, com prolongador e porta-fusível até NH-1-250 A - sem fusíveis</v>
          </cell>
          <cell r="D2202" t="str">
            <v>un</v>
          </cell>
          <cell r="E2202">
            <v>2094.75</v>
          </cell>
          <cell r="F2202">
            <v>27.67</v>
          </cell>
          <cell r="G2202">
            <v>2122.42</v>
          </cell>
        </row>
        <row r="2203">
          <cell r="A2203" t="str">
            <v>37.14.440</v>
          </cell>
          <cell r="B2203">
            <v>0</v>
          </cell>
          <cell r="C2203" t="str">
            <v>Chave seccionadora sob carga, tripolar, acionamento rotativo, com prolongador e porta-fusível até NH-2-400 A - sem fusíveis</v>
          </cell>
          <cell r="D2203" t="str">
            <v>un</v>
          </cell>
          <cell r="E2203">
            <v>2353.8200000000002</v>
          </cell>
          <cell r="F2203">
            <v>34.590000000000003</v>
          </cell>
          <cell r="G2203">
            <v>2388.41</v>
          </cell>
        </row>
        <row r="2204">
          <cell r="A2204" t="str">
            <v>37.14.450</v>
          </cell>
          <cell r="B2204">
            <v>0</v>
          </cell>
          <cell r="C2204" t="str">
            <v>Chave seccionadora sob carga, tripolar, acionamento rotativo, com prolongador e porta-fusível até NH-3-630 A - sem fusíveis</v>
          </cell>
          <cell r="D2204" t="str">
            <v>un</v>
          </cell>
          <cell r="E2204">
            <v>4517.63</v>
          </cell>
          <cell r="F2204">
            <v>41.51</v>
          </cell>
          <cell r="G2204">
            <v>4559.1400000000003</v>
          </cell>
        </row>
        <row r="2205">
          <cell r="A2205" t="str">
            <v>37.14.500</v>
          </cell>
          <cell r="B2205">
            <v>0</v>
          </cell>
          <cell r="C2205" t="str">
            <v>Chave seccionadora sob carga, tripolar, acionamento tipo punho, com porta-fusível até NH-00-160 A - sem fusíveis</v>
          </cell>
          <cell r="D2205" t="str">
            <v>un</v>
          </cell>
          <cell r="E2205">
            <v>201.86</v>
          </cell>
          <cell r="F2205">
            <v>27.67</v>
          </cell>
          <cell r="G2205">
            <v>229.53</v>
          </cell>
        </row>
        <row r="2206">
          <cell r="A2206" t="str">
            <v>37.14.510</v>
          </cell>
          <cell r="B2206">
            <v>0</v>
          </cell>
          <cell r="C2206" t="str">
            <v>Chave seccionadora sob carga, tripolar, acionamento tipo punho, com porta-fusível até NH-1-250 A - sem fusíveis</v>
          </cell>
          <cell r="D2206" t="str">
            <v>un</v>
          </cell>
          <cell r="E2206">
            <v>386.71</v>
          </cell>
          <cell r="F2206">
            <v>27.67</v>
          </cell>
          <cell r="G2206">
            <v>414.38</v>
          </cell>
        </row>
        <row r="2207">
          <cell r="A2207" t="str">
            <v>37.14.520</v>
          </cell>
          <cell r="B2207">
            <v>0</v>
          </cell>
          <cell r="C2207" t="str">
            <v>Chave seccionadora sob carga, tripolar, acionamento tipo punho, com porta-fusível até NH-2-400 A - sem fusíveis</v>
          </cell>
          <cell r="D2207" t="str">
            <v>un</v>
          </cell>
          <cell r="E2207">
            <v>551.20000000000005</v>
          </cell>
          <cell r="F2207">
            <v>34.590000000000003</v>
          </cell>
          <cell r="G2207">
            <v>585.79</v>
          </cell>
        </row>
        <row r="2208">
          <cell r="A2208" t="str">
            <v>37.14.530</v>
          </cell>
          <cell r="B2208">
            <v>0</v>
          </cell>
          <cell r="C2208" t="str">
            <v>Chave seccionadora sob carga, tripolar, acionamento tipo punho, com porta-fusível até NH-3-630 A - sem fusíveis</v>
          </cell>
          <cell r="D2208" t="str">
            <v>un</v>
          </cell>
          <cell r="E2208">
            <v>1077</v>
          </cell>
          <cell r="F2208">
            <v>41.51</v>
          </cell>
          <cell r="G2208">
            <v>1118.51</v>
          </cell>
        </row>
        <row r="2209">
          <cell r="A2209" t="str">
            <v>37.14.600</v>
          </cell>
          <cell r="B2209">
            <v>0</v>
          </cell>
          <cell r="C2209" t="str">
            <v>Chave comutadora, reversão sob carga, tripolar, sem porta fusível, para 400 A</v>
          </cell>
          <cell r="D2209" t="str">
            <v>un</v>
          </cell>
          <cell r="E2209">
            <v>3369.56</v>
          </cell>
          <cell r="F2209">
            <v>41.51</v>
          </cell>
          <cell r="G2209">
            <v>3411.07</v>
          </cell>
        </row>
        <row r="2210">
          <cell r="A2210" t="str">
            <v>37.14.610</v>
          </cell>
          <cell r="B2210">
            <v>0</v>
          </cell>
          <cell r="C2210" t="str">
            <v>Chave comutadora, reversão sob carga, tripolar, sem porta fusível, para 600/630 A</v>
          </cell>
          <cell r="D2210" t="str">
            <v>un</v>
          </cell>
          <cell r="E2210">
            <v>4637.1099999999997</v>
          </cell>
          <cell r="F2210">
            <v>51.89</v>
          </cell>
          <cell r="G2210">
            <v>4689</v>
          </cell>
        </row>
        <row r="2211">
          <cell r="A2211" t="str">
            <v>37.14.620</v>
          </cell>
          <cell r="B2211">
            <v>0</v>
          </cell>
          <cell r="C2211" t="str">
            <v>Chave comutadora, reversão sob carga, tripolar, sem porta fusível, para 1000 A</v>
          </cell>
          <cell r="D2211" t="str">
            <v>un</v>
          </cell>
          <cell r="E2211">
            <v>7006.47</v>
          </cell>
          <cell r="F2211">
            <v>62.26</v>
          </cell>
          <cell r="G2211">
            <v>7068.73</v>
          </cell>
        </row>
        <row r="2212">
          <cell r="A2212" t="str">
            <v>37.14.640</v>
          </cell>
          <cell r="B2212">
            <v>0</v>
          </cell>
          <cell r="C2212" t="str">
            <v>Chave comutadora, reversão sob carga, tetrapolar, sem porta fusível, para 630 A / 690 V</v>
          </cell>
          <cell r="D2212" t="str">
            <v>un</v>
          </cell>
          <cell r="E2212">
            <v>4593.4799999999996</v>
          </cell>
          <cell r="F2212">
            <v>81.88</v>
          </cell>
          <cell r="G2212">
            <v>4675.3599999999997</v>
          </cell>
        </row>
        <row r="2213">
          <cell r="A2213" t="str">
            <v>37.14.810</v>
          </cell>
          <cell r="B2213">
            <v>0</v>
          </cell>
          <cell r="C2213" t="str">
            <v>Barra de contato para chave seccionadora tipo NH1-250 A</v>
          </cell>
          <cell r="D2213" t="str">
            <v>un</v>
          </cell>
          <cell r="E2213">
            <v>19.77</v>
          </cell>
          <cell r="F2213">
            <v>6.92</v>
          </cell>
          <cell r="G2213">
            <v>26.69</v>
          </cell>
        </row>
        <row r="2214">
          <cell r="A2214" t="str">
            <v>37.14.820</v>
          </cell>
          <cell r="B2214">
            <v>0</v>
          </cell>
          <cell r="C2214" t="str">
            <v>Barra de contato para chave seccionadora tipo NH2-400 A</v>
          </cell>
          <cell r="D2214" t="str">
            <v>un</v>
          </cell>
          <cell r="E2214">
            <v>29.99</v>
          </cell>
          <cell r="F2214">
            <v>6.92</v>
          </cell>
          <cell r="G2214">
            <v>36.909999999999997</v>
          </cell>
        </row>
        <row r="2215">
          <cell r="A2215" t="str">
            <v>37.14.830</v>
          </cell>
          <cell r="B2215">
            <v>0</v>
          </cell>
          <cell r="C2215" t="str">
            <v>Barra de contato para chave seccionadora tipo NH3-630 A</v>
          </cell>
          <cell r="D2215" t="str">
            <v>un</v>
          </cell>
          <cell r="E2215">
            <v>45.36</v>
          </cell>
          <cell r="F2215">
            <v>6.92</v>
          </cell>
          <cell r="G2215">
            <v>52.28</v>
          </cell>
        </row>
        <row r="2216">
          <cell r="A2216" t="str">
            <v>37.14.910</v>
          </cell>
          <cell r="B2216">
            <v>0</v>
          </cell>
          <cell r="C2216" t="str">
            <v>Chave seccionadora tripolar, abertura sob carga seca até 160 A / 600 V</v>
          </cell>
          <cell r="D2216" t="str">
            <v>un</v>
          </cell>
          <cell r="E2216">
            <v>215</v>
          </cell>
          <cell r="F2216">
            <v>27.67</v>
          </cell>
          <cell r="G2216">
            <v>242.67</v>
          </cell>
        </row>
        <row r="2217">
          <cell r="A2217" t="str">
            <v>37.15</v>
          </cell>
          <cell r="B2217" t="str">
            <v>Chave de média tensão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</row>
        <row r="2218">
          <cell r="A2218" t="str">
            <v>37.15.110</v>
          </cell>
          <cell r="B2218">
            <v>0</v>
          </cell>
          <cell r="C2218" t="str">
            <v>Chave seccionadora tripolar sob carga para 400 A - 25 kV - com prolongador</v>
          </cell>
          <cell r="D2218" t="str">
            <v>un</v>
          </cell>
          <cell r="E2218">
            <v>1280.07</v>
          </cell>
          <cell r="F2218">
            <v>170.32</v>
          </cell>
          <cell r="G2218">
            <v>1450.39</v>
          </cell>
        </row>
        <row r="2219">
          <cell r="A2219" t="str">
            <v>37.15.120</v>
          </cell>
          <cell r="B2219">
            <v>0</v>
          </cell>
          <cell r="C2219" t="str">
            <v>Chave seccionadora tripolar sob carga para 400 A - 15 kV - com prolongador</v>
          </cell>
          <cell r="D2219" t="str">
            <v>un</v>
          </cell>
          <cell r="E2219">
            <v>926.21</v>
          </cell>
          <cell r="F2219">
            <v>170.32</v>
          </cell>
          <cell r="G2219">
            <v>1096.53</v>
          </cell>
        </row>
        <row r="2220">
          <cell r="A2220" t="str">
            <v>37.15.140</v>
          </cell>
          <cell r="B2220">
            <v>0</v>
          </cell>
          <cell r="C2220" t="str">
            <v>Chave seccionadora tripolar sob carga para 600/630 A - 15 kV - com prolongador</v>
          </cell>
          <cell r="D2220" t="str">
            <v>un</v>
          </cell>
          <cell r="E2220">
            <v>1142.07</v>
          </cell>
          <cell r="F2220">
            <v>170.32</v>
          </cell>
          <cell r="G2220">
            <v>1312.39</v>
          </cell>
        </row>
        <row r="2221">
          <cell r="A2221" t="str">
            <v>37.15.150</v>
          </cell>
          <cell r="B2221">
            <v>0</v>
          </cell>
          <cell r="C2221" t="str">
            <v>Chave fusível base ´C´ para 15 kV/100 A, com capacidade de ruptura até 10 kA, com fusível</v>
          </cell>
          <cell r="D2221" t="str">
            <v>un</v>
          </cell>
          <cell r="E2221">
            <v>228.19</v>
          </cell>
          <cell r="F2221">
            <v>63.08</v>
          </cell>
          <cell r="G2221">
            <v>291.27</v>
          </cell>
        </row>
        <row r="2222">
          <cell r="A2222" t="str">
            <v>37.15.160</v>
          </cell>
          <cell r="B2222">
            <v>0</v>
          </cell>
          <cell r="C2222" t="str">
            <v>Chave fusível base ´C´ para 15 kV/200 A, com capacidade de ruptura até 10 kA, com fusível</v>
          </cell>
          <cell r="D2222" t="str">
            <v>un</v>
          </cell>
          <cell r="E2222">
            <v>267.13</v>
          </cell>
          <cell r="F2222">
            <v>63.08</v>
          </cell>
          <cell r="G2222">
            <v>330.21</v>
          </cell>
        </row>
        <row r="2223">
          <cell r="A2223" t="str">
            <v>37.15.170</v>
          </cell>
          <cell r="B2223">
            <v>0</v>
          </cell>
          <cell r="C2223" t="str">
            <v>Chave fusível base ´C´ para 25 kV/100 A, com capacidade de ruptura até 6,3 kA, com fusível</v>
          </cell>
          <cell r="D2223" t="str">
            <v>un</v>
          </cell>
          <cell r="E2223">
            <v>243.99</v>
          </cell>
          <cell r="F2223">
            <v>63.08</v>
          </cell>
          <cell r="G2223">
            <v>307.07</v>
          </cell>
        </row>
        <row r="2224">
          <cell r="A2224" t="str">
            <v>37.15.200</v>
          </cell>
          <cell r="B2224">
            <v>0</v>
          </cell>
          <cell r="C2224" t="str">
            <v>Chave seccionadora tripolar seca para 400 A - 15 kV - com prolongador</v>
          </cell>
          <cell r="D2224" t="str">
            <v>un</v>
          </cell>
          <cell r="E2224">
            <v>788.64</v>
          </cell>
          <cell r="F2224">
            <v>170.32</v>
          </cell>
          <cell r="G2224">
            <v>958.96</v>
          </cell>
        </row>
        <row r="2225">
          <cell r="A2225" t="str">
            <v>37.15.210</v>
          </cell>
          <cell r="B2225">
            <v>0</v>
          </cell>
          <cell r="C2225" t="str">
            <v>Chave seccionadora tripolar seca para 600 / 630 A - 15 kV - com prolongador</v>
          </cell>
          <cell r="D2225" t="str">
            <v>un</v>
          </cell>
          <cell r="E2225">
            <v>873.89</v>
          </cell>
          <cell r="F2225">
            <v>170.32</v>
          </cell>
          <cell r="G2225">
            <v>1044.21</v>
          </cell>
        </row>
        <row r="2226">
          <cell r="A2226" t="str">
            <v>37.15.220</v>
          </cell>
          <cell r="B2226">
            <v>0</v>
          </cell>
          <cell r="C2226" t="str">
            <v>Chave seccionadora tripolar seca para 400 A - 25 kV - com prolongador</v>
          </cell>
          <cell r="D2226" t="str">
            <v>un</v>
          </cell>
          <cell r="E2226">
            <v>951.65</v>
          </cell>
          <cell r="F2226">
            <v>170.32</v>
          </cell>
          <cell r="G2226">
            <v>1121.97</v>
          </cell>
        </row>
        <row r="2227">
          <cell r="A2227" t="str">
            <v>37.16</v>
          </cell>
          <cell r="B2227" t="str">
            <v>Bus-way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</row>
        <row r="2228">
          <cell r="A2228" t="str">
            <v>37.16.070</v>
          </cell>
          <cell r="B2228">
            <v>0</v>
          </cell>
          <cell r="C2228" t="str">
            <v>Sistema de barramento blindado &gt; 100 A, trifásico, barra de cobre</v>
          </cell>
          <cell r="D2228" t="str">
            <v>Axm</v>
          </cell>
          <cell r="E2228">
            <v>173.73</v>
          </cell>
          <cell r="F2228">
            <v>0.43</v>
          </cell>
          <cell r="G2228">
            <v>174.16</v>
          </cell>
        </row>
        <row r="2229">
          <cell r="A2229" t="str">
            <v>37.17</v>
          </cell>
          <cell r="B2229" t="str">
            <v>Dispositivo DR ou interruptor de corrente de fuga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</row>
        <row r="2230">
          <cell r="A2230" t="str">
            <v>37.17.060</v>
          </cell>
          <cell r="B2230">
            <v>0</v>
          </cell>
          <cell r="C2230" t="str">
            <v>Dispositivo diferencial residual de 25 A x 30 mA - 2 polos</v>
          </cell>
          <cell r="D2230" t="str">
            <v>un</v>
          </cell>
          <cell r="E2230">
            <v>129.12</v>
          </cell>
          <cell r="F2230">
            <v>8.65</v>
          </cell>
          <cell r="G2230">
            <v>137.77000000000001</v>
          </cell>
        </row>
        <row r="2231">
          <cell r="A2231" t="str">
            <v>37.17.070</v>
          </cell>
          <cell r="B2231">
            <v>0</v>
          </cell>
          <cell r="C2231" t="str">
            <v>Dispositivo diferencial residual de 40 A x 30 mA - 2 polos</v>
          </cell>
          <cell r="D2231" t="str">
            <v>un</v>
          </cell>
          <cell r="E2231">
            <v>126.24</v>
          </cell>
          <cell r="F2231">
            <v>8.65</v>
          </cell>
          <cell r="G2231">
            <v>134.88999999999999</v>
          </cell>
        </row>
        <row r="2232">
          <cell r="A2232" t="str">
            <v>37.17.074</v>
          </cell>
          <cell r="B2232">
            <v>0</v>
          </cell>
          <cell r="C2232" t="str">
            <v>Dispositivo diferencial residual de 25 A x 30 mA - 4 polos</v>
          </cell>
          <cell r="D2232" t="str">
            <v>un</v>
          </cell>
          <cell r="E2232">
            <v>157.13</v>
          </cell>
          <cell r="F2232">
            <v>8.65</v>
          </cell>
          <cell r="G2232">
            <v>165.78</v>
          </cell>
        </row>
        <row r="2233">
          <cell r="A2233" t="str">
            <v>37.17.080</v>
          </cell>
          <cell r="B2233">
            <v>0</v>
          </cell>
          <cell r="C2233" t="str">
            <v>Dispositivo diferencial residual de 40 A x 30 mA - 4 polos</v>
          </cell>
          <cell r="D2233" t="str">
            <v>un</v>
          </cell>
          <cell r="E2233">
            <v>163.63</v>
          </cell>
          <cell r="F2233">
            <v>8.65</v>
          </cell>
          <cell r="G2233">
            <v>172.28</v>
          </cell>
        </row>
        <row r="2234">
          <cell r="A2234" t="str">
            <v>37.17.090</v>
          </cell>
          <cell r="B2234">
            <v>0</v>
          </cell>
          <cell r="C2234" t="str">
            <v>Dispositivo diferencial residual de 63 A x 30 mA - 4 polos</v>
          </cell>
          <cell r="D2234" t="str">
            <v>un</v>
          </cell>
          <cell r="E2234">
            <v>197.91</v>
          </cell>
          <cell r="F2234">
            <v>8.65</v>
          </cell>
          <cell r="G2234">
            <v>206.56</v>
          </cell>
        </row>
        <row r="2235">
          <cell r="A2235" t="str">
            <v>37.17.100</v>
          </cell>
          <cell r="B2235">
            <v>0</v>
          </cell>
          <cell r="C2235" t="str">
            <v>Dispositivo diferencial residual de 80 A x 30 mA - 4 polos</v>
          </cell>
          <cell r="D2235" t="str">
            <v>un</v>
          </cell>
          <cell r="E2235">
            <v>292.57</v>
          </cell>
          <cell r="F2235">
            <v>8.65</v>
          </cell>
          <cell r="G2235">
            <v>301.22000000000003</v>
          </cell>
        </row>
        <row r="2236">
          <cell r="A2236" t="str">
            <v>37.17.110</v>
          </cell>
          <cell r="B2236">
            <v>0</v>
          </cell>
          <cell r="C2236" t="str">
            <v>Dispositivo diferencial residual de 100 A x 30 mA - 4 polos</v>
          </cell>
          <cell r="D2236" t="str">
            <v>un</v>
          </cell>
          <cell r="E2236">
            <v>349.54</v>
          </cell>
          <cell r="F2236">
            <v>8.65</v>
          </cell>
          <cell r="G2236">
            <v>358.19</v>
          </cell>
        </row>
        <row r="2237">
          <cell r="A2237" t="str">
            <v>37.17.114</v>
          </cell>
          <cell r="B2237">
            <v>0</v>
          </cell>
          <cell r="C2237" t="str">
            <v>Dispositivo diferencial residual de 125 A x 30 mA - 4 polos</v>
          </cell>
          <cell r="D2237" t="str">
            <v>un</v>
          </cell>
          <cell r="E2237">
            <v>499.89</v>
          </cell>
          <cell r="F2237">
            <v>8.65</v>
          </cell>
          <cell r="G2237">
            <v>508.54</v>
          </cell>
        </row>
        <row r="2238">
          <cell r="A2238" t="str">
            <v>37.17.130</v>
          </cell>
          <cell r="B2238">
            <v>0</v>
          </cell>
          <cell r="C2238" t="str">
            <v>Dispositivo diferencial residual de 25 A x 300 mA - 4 polos</v>
          </cell>
          <cell r="D2238" t="str">
            <v>un</v>
          </cell>
          <cell r="E2238">
            <v>205.31</v>
          </cell>
          <cell r="F2238">
            <v>8.65</v>
          </cell>
          <cell r="G2238">
            <v>213.96</v>
          </cell>
        </row>
        <row r="2239">
          <cell r="A2239" t="str">
            <v>37.18</v>
          </cell>
          <cell r="B2239" t="str">
            <v>Transformador de Potencial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</row>
        <row r="2240">
          <cell r="A2240" t="str">
            <v>37.18.010</v>
          </cell>
          <cell r="B2240">
            <v>0</v>
          </cell>
          <cell r="C2240" t="str">
            <v>Transformador de potencial monofásico até 1000 VA classe 15 kV, a seco, com fusíveis</v>
          </cell>
          <cell r="D2240" t="str">
            <v>un</v>
          </cell>
          <cell r="E2240">
            <v>1882.53</v>
          </cell>
          <cell r="F2240">
            <v>53.3</v>
          </cell>
          <cell r="G2240">
            <v>1935.83</v>
          </cell>
        </row>
        <row r="2241">
          <cell r="A2241" t="str">
            <v>37.18.020</v>
          </cell>
          <cell r="B2241">
            <v>0</v>
          </cell>
          <cell r="C2241" t="str">
            <v>Transformador de potencial monofásico até 2000 VA classe 15 kV, a seco, com fusíveis</v>
          </cell>
          <cell r="D2241" t="str">
            <v>un</v>
          </cell>
          <cell r="E2241">
            <v>2479.96</v>
          </cell>
          <cell r="F2241">
            <v>53.3</v>
          </cell>
          <cell r="G2241">
            <v>2533.2600000000002</v>
          </cell>
        </row>
        <row r="2242">
          <cell r="A2242" t="str">
            <v>37.18.030</v>
          </cell>
          <cell r="B2242">
            <v>0</v>
          </cell>
          <cell r="C2242" t="str">
            <v>Transformador de potencial monofásico até 500 VA classe 15 kV, a seco, sem fusíveis</v>
          </cell>
          <cell r="D2242" t="str">
            <v>un</v>
          </cell>
          <cell r="E2242">
            <v>1384.71</v>
          </cell>
          <cell r="F2242">
            <v>53.3</v>
          </cell>
          <cell r="G2242">
            <v>1438.01</v>
          </cell>
        </row>
        <row r="2243">
          <cell r="A2243" t="str">
            <v>37.18.040</v>
          </cell>
          <cell r="B2243">
            <v>0</v>
          </cell>
          <cell r="C2243" t="str">
            <v>Transformador de potencial monofásico até 1000 VA classe 25 kV, a seco, com fusíveis</v>
          </cell>
          <cell r="D2243" t="str">
            <v>un</v>
          </cell>
          <cell r="E2243">
            <v>2517.29</v>
          </cell>
          <cell r="F2243">
            <v>53.3</v>
          </cell>
          <cell r="G2243">
            <v>2570.59</v>
          </cell>
        </row>
        <row r="2244">
          <cell r="A2244" t="str">
            <v>37.19</v>
          </cell>
          <cell r="B2244" t="str">
            <v>Transformador de corrente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</row>
        <row r="2245">
          <cell r="A2245" t="str">
            <v>37.19.010</v>
          </cell>
          <cell r="B2245">
            <v>0</v>
          </cell>
          <cell r="C2245" t="str">
            <v>Transformador de corrente 800-5 A, janela</v>
          </cell>
          <cell r="D2245" t="str">
            <v>un</v>
          </cell>
          <cell r="E2245">
            <v>186.44</v>
          </cell>
          <cell r="F2245">
            <v>53.3</v>
          </cell>
          <cell r="G2245">
            <v>239.74</v>
          </cell>
        </row>
        <row r="2246">
          <cell r="A2246" t="str">
            <v>37.19.020</v>
          </cell>
          <cell r="B2246">
            <v>0</v>
          </cell>
          <cell r="C2246" t="str">
            <v>Transformador de corrente 200-5 A até 600-5 A, janela</v>
          </cell>
          <cell r="D2246" t="str">
            <v>un</v>
          </cell>
          <cell r="E2246">
            <v>179.56</v>
          </cell>
          <cell r="F2246">
            <v>53.3</v>
          </cell>
          <cell r="G2246">
            <v>232.86</v>
          </cell>
        </row>
        <row r="2247">
          <cell r="A2247" t="str">
            <v>37.19.030</v>
          </cell>
          <cell r="B2247">
            <v>0</v>
          </cell>
          <cell r="C2247" t="str">
            <v>Transformador de corrente 1000-5 A até 1500-5 A, janela</v>
          </cell>
          <cell r="D2247" t="str">
            <v>un</v>
          </cell>
          <cell r="E2247">
            <v>358.4</v>
          </cell>
          <cell r="F2247">
            <v>53.3</v>
          </cell>
          <cell r="G2247">
            <v>411.7</v>
          </cell>
        </row>
        <row r="2248">
          <cell r="A2248" t="str">
            <v>37.19.060</v>
          </cell>
          <cell r="B2248">
            <v>0</v>
          </cell>
          <cell r="C2248" t="str">
            <v>Transformador de corrente 50-5 A até 150-5 A, janela</v>
          </cell>
          <cell r="D2248" t="str">
            <v>un</v>
          </cell>
          <cell r="E2248">
            <v>119.95</v>
          </cell>
          <cell r="F2248">
            <v>53.3</v>
          </cell>
          <cell r="G2248">
            <v>173.25</v>
          </cell>
        </row>
        <row r="2249">
          <cell r="A2249" t="str">
            <v>37.19.080</v>
          </cell>
          <cell r="B2249">
            <v>0</v>
          </cell>
          <cell r="C2249" t="str">
            <v>Transformador de corrente 2000-5 A até 2500-5 A - janela</v>
          </cell>
          <cell r="D2249" t="str">
            <v>un</v>
          </cell>
          <cell r="E2249">
            <v>705.82</v>
          </cell>
          <cell r="F2249">
            <v>53.3</v>
          </cell>
          <cell r="G2249">
            <v>759.12</v>
          </cell>
        </row>
        <row r="2250">
          <cell r="A2250" t="str">
            <v>37.20</v>
          </cell>
          <cell r="B2250" t="str">
            <v>Reparos, conservações e complementos - GRUPO 37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37.20.010</v>
          </cell>
          <cell r="B2251">
            <v>0</v>
          </cell>
          <cell r="C2251" t="str">
            <v>Isolador em epóxi de 1 kV para barramento</v>
          </cell>
          <cell r="D2251" t="str">
            <v>un</v>
          </cell>
          <cell r="E2251">
            <v>14.31</v>
          </cell>
          <cell r="F2251">
            <v>5.2</v>
          </cell>
          <cell r="G2251">
            <v>19.510000000000002</v>
          </cell>
        </row>
        <row r="2252">
          <cell r="A2252" t="str">
            <v>37.20.030</v>
          </cell>
          <cell r="B2252">
            <v>0</v>
          </cell>
          <cell r="C2252" t="str">
            <v>Régua de bornes para 9 polos de 600 V / 50 A</v>
          </cell>
          <cell r="D2252" t="str">
            <v>un</v>
          </cell>
          <cell r="E2252">
            <v>15.14</v>
          </cell>
          <cell r="F2252">
            <v>1.72</v>
          </cell>
          <cell r="G2252">
            <v>16.86</v>
          </cell>
        </row>
        <row r="2253">
          <cell r="A2253" t="str">
            <v>37.20.040</v>
          </cell>
          <cell r="B2253">
            <v>0</v>
          </cell>
          <cell r="C2253" t="str">
            <v>Palheta plástica para disjuntores faltantes</v>
          </cell>
          <cell r="D2253" t="str">
            <v>un</v>
          </cell>
          <cell r="E2253">
            <v>1.52</v>
          </cell>
          <cell r="F2253">
            <v>1.72</v>
          </cell>
          <cell r="G2253">
            <v>3.24</v>
          </cell>
        </row>
        <row r="2254">
          <cell r="A2254" t="str">
            <v>37.20.080</v>
          </cell>
          <cell r="B2254">
            <v>0</v>
          </cell>
          <cell r="C2254" t="str">
            <v>Barra de neutro e/ou terra</v>
          </cell>
          <cell r="D2254" t="str">
            <v>un</v>
          </cell>
          <cell r="E2254">
            <v>12.03</v>
          </cell>
          <cell r="F2254">
            <v>5.2</v>
          </cell>
          <cell r="G2254">
            <v>17.23</v>
          </cell>
        </row>
        <row r="2255">
          <cell r="A2255" t="str">
            <v>37.20.090</v>
          </cell>
          <cell r="B2255">
            <v>0</v>
          </cell>
          <cell r="C2255" t="str">
            <v>Recolocação de chave seccionadora tripolar de 125 A até 650 A, sem base fusível</v>
          </cell>
          <cell r="D2255" t="str">
            <v>un</v>
          </cell>
          <cell r="E2255">
            <v>0</v>
          </cell>
          <cell r="F2255">
            <v>17.3</v>
          </cell>
          <cell r="G2255">
            <v>17.3</v>
          </cell>
        </row>
        <row r="2256">
          <cell r="A2256" t="str">
            <v>37.20.100</v>
          </cell>
          <cell r="B2256">
            <v>0</v>
          </cell>
          <cell r="C2256" t="str">
            <v>Recolocação de fundo de quadro de distribuição, sem componentes</v>
          </cell>
          <cell r="D2256" t="str">
            <v>m²</v>
          </cell>
          <cell r="E2256">
            <v>0</v>
          </cell>
          <cell r="F2256">
            <v>24.45</v>
          </cell>
          <cell r="G2256">
            <v>24.45</v>
          </cell>
        </row>
        <row r="2257">
          <cell r="A2257" t="str">
            <v>37.20.110</v>
          </cell>
          <cell r="B2257">
            <v>0</v>
          </cell>
          <cell r="C2257" t="str">
            <v>Recolocação de quadro de distribuição de sobrepor, sem componentes</v>
          </cell>
          <cell r="D2257" t="str">
            <v>m²</v>
          </cell>
          <cell r="E2257">
            <v>0</v>
          </cell>
          <cell r="F2257">
            <v>48.89</v>
          </cell>
          <cell r="G2257">
            <v>48.89</v>
          </cell>
        </row>
        <row r="2258">
          <cell r="A2258" t="str">
            <v>37.20.130</v>
          </cell>
          <cell r="B2258">
            <v>0</v>
          </cell>
          <cell r="C2258" t="str">
            <v>Banco de medição para transformadores TC/TP, padrão Eletropaulo e/ou Cesp</v>
          </cell>
          <cell r="D2258" t="str">
            <v>un</v>
          </cell>
          <cell r="E2258">
            <v>422.84</v>
          </cell>
          <cell r="F2258">
            <v>1.47</v>
          </cell>
          <cell r="G2258">
            <v>424.31</v>
          </cell>
        </row>
        <row r="2259">
          <cell r="A2259" t="str">
            <v>37.20.140</v>
          </cell>
          <cell r="B2259">
            <v>0</v>
          </cell>
          <cell r="C2259" t="str">
            <v>Suporte fixo para transformadores de potencial</v>
          </cell>
          <cell r="D2259" t="str">
            <v>un</v>
          </cell>
          <cell r="E2259">
            <v>89.15</v>
          </cell>
          <cell r="F2259">
            <v>3.69</v>
          </cell>
          <cell r="G2259">
            <v>92.84</v>
          </cell>
        </row>
        <row r="2260">
          <cell r="A2260" t="str">
            <v>37.20.150</v>
          </cell>
          <cell r="B2260">
            <v>0</v>
          </cell>
          <cell r="C2260" t="str">
            <v>Placa de montagem em chapa de aço de 2,65 mm (12 MSG)</v>
          </cell>
          <cell r="D2260" t="str">
            <v>m²</v>
          </cell>
          <cell r="E2260">
            <v>414.85</v>
          </cell>
          <cell r="F2260">
            <v>24.45</v>
          </cell>
          <cell r="G2260">
            <v>439.3</v>
          </cell>
        </row>
        <row r="2261">
          <cell r="A2261" t="str">
            <v>37.20.190</v>
          </cell>
          <cell r="B2261">
            <v>0</v>
          </cell>
          <cell r="C2261" t="str">
            <v>Inversor de frequência para variação de velocidade em motores, potência de 0,25 a 20 cv</v>
          </cell>
          <cell r="D2261" t="str">
            <v>un</v>
          </cell>
          <cell r="E2261">
            <v>4421.42</v>
          </cell>
          <cell r="F2261">
            <v>39.11</v>
          </cell>
          <cell r="G2261">
            <v>4460.53</v>
          </cell>
        </row>
        <row r="2262">
          <cell r="A2262" t="str">
            <v>37.20.191</v>
          </cell>
          <cell r="B2262">
            <v>0</v>
          </cell>
          <cell r="C2262" t="str">
            <v>Inversor de frequência para variação de velocidade em motores, potência de 25 a 30 CV</v>
          </cell>
          <cell r="D2262" t="str">
            <v>un</v>
          </cell>
          <cell r="E2262">
            <v>8423.32</v>
          </cell>
          <cell r="F2262">
            <v>39.11</v>
          </cell>
          <cell r="G2262">
            <v>8462.43</v>
          </cell>
        </row>
        <row r="2263">
          <cell r="A2263" t="str">
            <v>37.20.192</v>
          </cell>
          <cell r="B2263">
            <v>0</v>
          </cell>
          <cell r="C2263" t="str">
            <v>Inversor de frequência para variação de velocidade em motores, potência de 40 CV</v>
          </cell>
          <cell r="D2263" t="str">
            <v>un</v>
          </cell>
          <cell r="E2263">
            <v>12236.22</v>
          </cell>
          <cell r="F2263">
            <v>39.11</v>
          </cell>
          <cell r="G2263">
            <v>12275.33</v>
          </cell>
        </row>
        <row r="2264">
          <cell r="A2264" t="str">
            <v>37.20.193</v>
          </cell>
          <cell r="B2264">
            <v>0</v>
          </cell>
          <cell r="C2264" t="str">
            <v>Inversor de frequência para variação de velocidade em motores, potência de 50 cv</v>
          </cell>
          <cell r="D2264" t="str">
            <v>un</v>
          </cell>
          <cell r="E2264">
            <v>16524.47</v>
          </cell>
          <cell r="F2264">
            <v>39.11</v>
          </cell>
          <cell r="G2264">
            <v>16563.580000000002</v>
          </cell>
        </row>
        <row r="2265">
          <cell r="A2265" t="str">
            <v>37.20.210</v>
          </cell>
          <cell r="B2265">
            <v>0</v>
          </cell>
          <cell r="C2265" t="str">
            <v>Punho de manobra com articulador de acionamento</v>
          </cell>
          <cell r="D2265" t="str">
            <v>un</v>
          </cell>
          <cell r="E2265">
            <v>371.36</v>
          </cell>
          <cell r="F2265">
            <v>17.3</v>
          </cell>
          <cell r="G2265">
            <v>388.66</v>
          </cell>
        </row>
        <row r="2266">
          <cell r="A2266" t="str">
            <v>37.21</v>
          </cell>
          <cell r="B2266" t="str">
            <v>Capacitor de potência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</row>
        <row r="2267">
          <cell r="A2267" t="str">
            <v>37.21.010</v>
          </cell>
          <cell r="B2267">
            <v>0</v>
          </cell>
          <cell r="C2267" t="str">
            <v>Capacitor de potência trifásico de 10 kVAr, 220 V/60 Hz, para correção de fator de potência</v>
          </cell>
          <cell r="D2267" t="str">
            <v>un</v>
          </cell>
          <cell r="E2267">
            <v>688.7</v>
          </cell>
          <cell r="F2267">
            <v>17.3</v>
          </cell>
          <cell r="G2267">
            <v>706</v>
          </cell>
        </row>
        <row r="2268">
          <cell r="A2268" t="str">
            <v>37.22</v>
          </cell>
          <cell r="B2268" t="str">
            <v>Transformador de comando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</row>
        <row r="2269">
          <cell r="A2269" t="str">
            <v>37.22.010</v>
          </cell>
          <cell r="B2269">
            <v>0</v>
          </cell>
          <cell r="C2269" t="str">
            <v>Transformador monofásico de comando de 200 VA classe 0,6 kV, a seco</v>
          </cell>
          <cell r="D2269" t="str">
            <v>un</v>
          </cell>
          <cell r="E2269">
            <v>255.26</v>
          </cell>
          <cell r="F2269">
            <v>53.3</v>
          </cell>
          <cell r="G2269">
            <v>308.56</v>
          </cell>
        </row>
        <row r="2270">
          <cell r="A2270" t="str">
            <v>37.24</v>
          </cell>
          <cell r="B2270" t="str">
            <v>Supressor de surto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</row>
        <row r="2271">
          <cell r="A2271" t="str">
            <v>37.24.031</v>
          </cell>
          <cell r="B2271">
            <v>0</v>
          </cell>
          <cell r="C2271" t="str">
            <v>Supressor de surto monofásico, Fase-Terra, In 4 a 11 kA, Imax. de surto de 12 até 15 kA</v>
          </cell>
          <cell r="D2271" t="str">
            <v>un</v>
          </cell>
          <cell r="E2271">
            <v>64.39</v>
          </cell>
          <cell r="F2271">
            <v>20.54</v>
          </cell>
          <cell r="G2271">
            <v>84.93</v>
          </cell>
        </row>
        <row r="2272">
          <cell r="A2272" t="str">
            <v>37.24.032</v>
          </cell>
          <cell r="B2272">
            <v>0</v>
          </cell>
          <cell r="C2272" t="str">
            <v>Supressor de surto monofásico, Fase-Terra, In &gt; ou = 20 kA, Imax. de surto de 50 até 80 Ka</v>
          </cell>
          <cell r="D2272" t="str">
            <v>un</v>
          </cell>
          <cell r="E2272">
            <v>120.66</v>
          </cell>
          <cell r="F2272">
            <v>20.54</v>
          </cell>
          <cell r="G2272">
            <v>141.19999999999999</v>
          </cell>
        </row>
        <row r="2273">
          <cell r="A2273" t="str">
            <v>37.24.040</v>
          </cell>
          <cell r="B2273">
            <v>0</v>
          </cell>
          <cell r="C2273" t="str">
            <v>Supressor de surto monofásico, Neutro-Terra, In &gt; ou = 20 kA, Imax. de surto de 65 até 80 kA</v>
          </cell>
          <cell r="D2273" t="str">
            <v>un</v>
          </cell>
          <cell r="E2273">
            <v>141.41</v>
          </cell>
          <cell r="F2273">
            <v>20.54</v>
          </cell>
          <cell r="G2273">
            <v>161.94999999999999</v>
          </cell>
        </row>
        <row r="2274">
          <cell r="A2274" t="str">
            <v>37.25</v>
          </cell>
          <cell r="B2274" t="str">
            <v>Disjuntores.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</row>
        <row r="2275">
          <cell r="A2275" t="str">
            <v>37.25.090</v>
          </cell>
          <cell r="B2275">
            <v>0</v>
          </cell>
          <cell r="C2275" t="str">
            <v>Disjuntor em caixa moldada tripolar, térmico e magnético fixos, tensão de isolamento 480/690V, de 10A a 60A</v>
          </cell>
          <cell r="D2275" t="str">
            <v>un</v>
          </cell>
          <cell r="E2275">
            <v>292.7</v>
          </cell>
          <cell r="F2275">
            <v>58.24</v>
          </cell>
          <cell r="G2275">
            <v>350.94</v>
          </cell>
        </row>
        <row r="2276">
          <cell r="A2276" t="str">
            <v>37.25.100</v>
          </cell>
          <cell r="B2276">
            <v>0</v>
          </cell>
          <cell r="C2276" t="str">
            <v>Disjuntor em caixa moldada tripolar, térmico e magnético fixos, tensão de isolamento 480/690V, de 70A até 150A</v>
          </cell>
          <cell r="D2276" t="str">
            <v>un</v>
          </cell>
          <cell r="E2276">
            <v>369.51</v>
          </cell>
          <cell r="F2276">
            <v>58.24</v>
          </cell>
          <cell r="G2276">
            <v>427.75</v>
          </cell>
        </row>
        <row r="2277">
          <cell r="A2277" t="str">
            <v>37.25.110</v>
          </cell>
          <cell r="B2277">
            <v>0</v>
          </cell>
          <cell r="C2277" t="str">
            <v>Disjuntor em caixa moldada tripolar, térmico e magnético fixos, tensão de isolamento 415/690V, de 175A a 250A</v>
          </cell>
          <cell r="D2277" t="str">
            <v>un</v>
          </cell>
          <cell r="E2277">
            <v>597.1</v>
          </cell>
          <cell r="F2277">
            <v>58.24</v>
          </cell>
          <cell r="G2277">
            <v>655.34</v>
          </cell>
        </row>
        <row r="2278">
          <cell r="A2278" t="str">
            <v>37.25.200</v>
          </cell>
          <cell r="B2278">
            <v>0</v>
          </cell>
          <cell r="C2278" t="str">
            <v>Disjuntor em caixa moldada bipolar, térmico e magnético fixos - 480V - de 10A a 50A para 120/240Vca - 25 KA e para 380/440Vca - 18KA</v>
          </cell>
          <cell r="D2278" t="str">
            <v>un</v>
          </cell>
          <cell r="E2278">
            <v>318.63</v>
          </cell>
          <cell r="F2278">
            <v>58.24</v>
          </cell>
          <cell r="G2278">
            <v>376.87</v>
          </cell>
        </row>
        <row r="2279">
          <cell r="A2279" t="str">
            <v>37.25.210</v>
          </cell>
          <cell r="B2279">
            <v>0</v>
          </cell>
          <cell r="C2279" t="str">
            <v>Disjuntor em caixa moldada bipolar, térmico e magnético fixos - 600V - de 150A para 120/240Vca - 25KA e para 380/440Vca - 18KA</v>
          </cell>
          <cell r="D2279" t="str">
            <v>un</v>
          </cell>
          <cell r="E2279">
            <v>502.87</v>
          </cell>
          <cell r="F2279">
            <v>58.24</v>
          </cell>
          <cell r="G2279">
            <v>561.11</v>
          </cell>
        </row>
        <row r="2280">
          <cell r="A2280" t="str">
            <v>37.25.215</v>
          </cell>
          <cell r="B2280">
            <v>0</v>
          </cell>
          <cell r="C2280" t="str">
            <v>Disjuntor fixo a vácuo de 15 a 17,5 kV, equipado com motorização de fechamento, com relê de proteção</v>
          </cell>
          <cell r="D2280" t="str">
            <v>cj</v>
          </cell>
          <cell r="E2280">
            <v>43109.77</v>
          </cell>
          <cell r="F2280">
            <v>81.88</v>
          </cell>
          <cell r="G2280">
            <v>43191.65</v>
          </cell>
        </row>
        <row r="2281">
          <cell r="A2281" t="str">
            <v>37.25.220</v>
          </cell>
          <cell r="B2281">
            <v>0</v>
          </cell>
          <cell r="C2281" t="str">
            <v>Disjuntor fixo a vácuo de 25 kV, equipado com motorização de fechamento, com rele de proteção</v>
          </cell>
          <cell r="D2281" t="str">
            <v>cj</v>
          </cell>
          <cell r="E2281">
            <v>26674.13</v>
          </cell>
          <cell r="F2281">
            <v>81.88</v>
          </cell>
          <cell r="G2281">
            <v>26756.01</v>
          </cell>
        </row>
        <row r="2282">
          <cell r="A2282" t="str">
            <v>38</v>
          </cell>
          <cell r="B2282" t="str">
            <v>TUBULAÇÃO E CONDUTO PARA ENERGIA ELÉTRICA E TELEFONIA BÁSICA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</row>
        <row r="2283">
          <cell r="A2283" t="str">
            <v>38.01</v>
          </cell>
          <cell r="B2283" t="str">
            <v>Eletroduto em PVC rígido roscável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</row>
        <row r="2284">
          <cell r="A2284" t="str">
            <v>38.01.020</v>
          </cell>
          <cell r="B2284">
            <v>0</v>
          </cell>
          <cell r="C2284" t="str">
            <v>Eletroduto de PVC rígido roscável de 1/2´ - com acessórios</v>
          </cell>
          <cell r="D2284" t="str">
            <v>m</v>
          </cell>
          <cell r="E2284">
            <v>2.38</v>
          </cell>
          <cell r="F2284">
            <v>13.84</v>
          </cell>
          <cell r="G2284">
            <v>16.22</v>
          </cell>
        </row>
        <row r="2285">
          <cell r="A2285" t="str">
            <v>38.01.040</v>
          </cell>
          <cell r="B2285">
            <v>0</v>
          </cell>
          <cell r="C2285" t="str">
            <v>Eletroduto de PVC rígido roscável de 3/4´ - com acessórios</v>
          </cell>
          <cell r="D2285" t="str">
            <v>m</v>
          </cell>
          <cell r="E2285">
            <v>2.86</v>
          </cell>
          <cell r="F2285">
            <v>17.3</v>
          </cell>
          <cell r="G2285">
            <v>20.16</v>
          </cell>
        </row>
        <row r="2286">
          <cell r="A2286" t="str">
            <v>38.01.060</v>
          </cell>
          <cell r="B2286">
            <v>0</v>
          </cell>
          <cell r="C2286" t="str">
            <v>Eletroduto de PVC rígido roscável de 1´ - com acessórios</v>
          </cell>
          <cell r="D2286" t="str">
            <v>m</v>
          </cell>
          <cell r="E2286">
            <v>4.47</v>
          </cell>
          <cell r="F2286">
            <v>20.75</v>
          </cell>
          <cell r="G2286">
            <v>25.22</v>
          </cell>
        </row>
        <row r="2287">
          <cell r="A2287" t="str">
            <v>38.01.080</v>
          </cell>
          <cell r="B2287">
            <v>0</v>
          </cell>
          <cell r="C2287" t="str">
            <v>Eletroduto de PVC rígido roscável de 1 1/4´ - com acessórios</v>
          </cell>
          <cell r="D2287" t="str">
            <v>m</v>
          </cell>
          <cell r="E2287">
            <v>5.79</v>
          </cell>
          <cell r="F2287">
            <v>24.22</v>
          </cell>
          <cell r="G2287">
            <v>30.01</v>
          </cell>
        </row>
        <row r="2288">
          <cell r="A2288" t="str">
            <v>38.01.100</v>
          </cell>
          <cell r="B2288">
            <v>0</v>
          </cell>
          <cell r="C2288" t="str">
            <v>Eletroduto de PVC rígido roscável de 1 1/2´ - com acessórios</v>
          </cell>
          <cell r="D2288" t="str">
            <v>m</v>
          </cell>
          <cell r="E2288">
            <v>6.9</v>
          </cell>
          <cell r="F2288">
            <v>27.67</v>
          </cell>
          <cell r="G2288">
            <v>34.57</v>
          </cell>
        </row>
        <row r="2289">
          <cell r="A2289" t="str">
            <v>38.01.120</v>
          </cell>
          <cell r="B2289">
            <v>0</v>
          </cell>
          <cell r="C2289" t="str">
            <v>Eletroduto de PVC rígido roscável de 2´ - com acessórios</v>
          </cell>
          <cell r="D2289" t="str">
            <v>m</v>
          </cell>
          <cell r="E2289">
            <v>8.7200000000000006</v>
          </cell>
          <cell r="F2289">
            <v>31.14</v>
          </cell>
          <cell r="G2289">
            <v>39.86</v>
          </cell>
        </row>
        <row r="2290">
          <cell r="A2290" t="str">
            <v>38.01.140</v>
          </cell>
          <cell r="B2290">
            <v>0</v>
          </cell>
          <cell r="C2290" t="str">
            <v>Eletroduto de PVC rígido roscável de 2 1/2´ - com acessórios</v>
          </cell>
          <cell r="D2290" t="str">
            <v>m</v>
          </cell>
          <cell r="E2290">
            <v>16.510000000000002</v>
          </cell>
          <cell r="F2290">
            <v>34.590000000000003</v>
          </cell>
          <cell r="G2290">
            <v>51.1</v>
          </cell>
        </row>
        <row r="2291">
          <cell r="A2291" t="str">
            <v>38.01.160</v>
          </cell>
          <cell r="B2291">
            <v>0</v>
          </cell>
          <cell r="C2291" t="str">
            <v>Eletroduto de PVC rígido roscável de 3´ - com acessórios</v>
          </cell>
          <cell r="D2291" t="str">
            <v>m</v>
          </cell>
          <cell r="E2291">
            <v>21.82</v>
          </cell>
          <cell r="F2291">
            <v>38.049999999999997</v>
          </cell>
          <cell r="G2291">
            <v>59.87</v>
          </cell>
        </row>
        <row r="2292">
          <cell r="A2292" t="str">
            <v>38.01.180</v>
          </cell>
          <cell r="B2292">
            <v>0</v>
          </cell>
          <cell r="C2292" t="str">
            <v>Eletroduto de PVC rígido roscável de 4´ - com acessórios</v>
          </cell>
          <cell r="D2292" t="str">
            <v>m</v>
          </cell>
          <cell r="E2292">
            <v>33.5</v>
          </cell>
          <cell r="F2292">
            <v>44.97</v>
          </cell>
          <cell r="G2292">
            <v>78.47</v>
          </cell>
        </row>
        <row r="2293">
          <cell r="A2293" t="str">
            <v>38.04</v>
          </cell>
          <cell r="B2293" t="str">
            <v>Eletroduto galvanizado - médio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</row>
        <row r="2294">
          <cell r="A2294" t="str">
            <v>38.04.020</v>
          </cell>
          <cell r="B2294">
            <v>0</v>
          </cell>
          <cell r="C2294" t="str">
            <v>Eletroduto galvanizado, médio de 1/2´ - com acessórios</v>
          </cell>
          <cell r="D2294" t="str">
            <v>m</v>
          </cell>
          <cell r="E2294">
            <v>4.0999999999999996</v>
          </cell>
          <cell r="F2294">
            <v>17.3</v>
          </cell>
          <cell r="G2294">
            <v>21.4</v>
          </cell>
        </row>
        <row r="2295">
          <cell r="A2295" t="str">
            <v>38.04.040</v>
          </cell>
          <cell r="B2295">
            <v>0</v>
          </cell>
          <cell r="C2295" t="str">
            <v>Eletroduto galvanizado, médio de 3/4´ - com acessórios</v>
          </cell>
          <cell r="D2295" t="str">
            <v>m</v>
          </cell>
          <cell r="E2295">
            <v>4.8600000000000003</v>
          </cell>
          <cell r="F2295">
            <v>20.75</v>
          </cell>
          <cell r="G2295">
            <v>25.61</v>
          </cell>
        </row>
        <row r="2296">
          <cell r="A2296" t="str">
            <v>38.04.060</v>
          </cell>
          <cell r="B2296">
            <v>0</v>
          </cell>
          <cell r="C2296" t="str">
            <v>Eletroduto galvanizado, médio de 1´ - com acessórios</v>
          </cell>
          <cell r="D2296" t="str">
            <v>m</v>
          </cell>
          <cell r="E2296">
            <v>5.78</v>
          </cell>
          <cell r="F2296">
            <v>24.22</v>
          </cell>
          <cell r="G2296">
            <v>30</v>
          </cell>
        </row>
        <row r="2297">
          <cell r="A2297" t="str">
            <v>38.04.080</v>
          </cell>
          <cell r="B2297">
            <v>0</v>
          </cell>
          <cell r="C2297" t="str">
            <v>Eletroduto galvanizado, médio de 1 1/4´ - com acessórios</v>
          </cell>
          <cell r="D2297" t="str">
            <v>m</v>
          </cell>
          <cell r="E2297">
            <v>8.85</v>
          </cell>
          <cell r="F2297">
            <v>27.67</v>
          </cell>
          <cell r="G2297">
            <v>36.520000000000003</v>
          </cell>
        </row>
        <row r="2298">
          <cell r="A2298" t="str">
            <v>38.04.100</v>
          </cell>
          <cell r="B2298">
            <v>0</v>
          </cell>
          <cell r="C2298" t="str">
            <v>Eletroduto galvanizado, médio de 1 1/2´ - com acessórios</v>
          </cell>
          <cell r="D2298" t="str">
            <v>m</v>
          </cell>
          <cell r="E2298">
            <v>10.17</v>
          </cell>
          <cell r="F2298">
            <v>31.14</v>
          </cell>
          <cell r="G2298">
            <v>41.31</v>
          </cell>
        </row>
        <row r="2299">
          <cell r="A2299" t="str">
            <v>38.04.120</v>
          </cell>
          <cell r="B2299">
            <v>0</v>
          </cell>
          <cell r="C2299" t="str">
            <v>Eletroduto galvanizado, médio de 2´ - com acessórios</v>
          </cell>
          <cell r="D2299" t="str">
            <v>m</v>
          </cell>
          <cell r="E2299">
            <v>13.79</v>
          </cell>
          <cell r="F2299">
            <v>34.590000000000003</v>
          </cell>
          <cell r="G2299">
            <v>48.38</v>
          </cell>
        </row>
        <row r="2300">
          <cell r="A2300" t="str">
            <v>38.04.140</v>
          </cell>
          <cell r="B2300">
            <v>0</v>
          </cell>
          <cell r="C2300" t="str">
            <v>Eletroduto galvanizado, médio de 2 1/2´ - com acessórios</v>
          </cell>
          <cell r="D2300" t="str">
            <v>m</v>
          </cell>
          <cell r="E2300">
            <v>23.31</v>
          </cell>
          <cell r="F2300">
            <v>41.51</v>
          </cell>
          <cell r="G2300">
            <v>64.819999999999993</v>
          </cell>
        </row>
        <row r="2301">
          <cell r="A2301" t="str">
            <v>38.04.160</v>
          </cell>
          <cell r="B2301">
            <v>0</v>
          </cell>
          <cell r="C2301" t="str">
            <v>Eletroduto galvanizado, médio de 3´ - com acessórios</v>
          </cell>
          <cell r="D2301" t="str">
            <v>m</v>
          </cell>
          <cell r="E2301">
            <v>33.69</v>
          </cell>
          <cell r="F2301">
            <v>51.89</v>
          </cell>
          <cell r="G2301">
            <v>85.58</v>
          </cell>
        </row>
        <row r="2302">
          <cell r="A2302" t="str">
            <v>38.04.180</v>
          </cell>
          <cell r="B2302">
            <v>0</v>
          </cell>
          <cell r="C2302" t="str">
            <v>Eletroduto galvanizado, médio de 4´ - com acessórios</v>
          </cell>
          <cell r="D2302" t="str">
            <v>m</v>
          </cell>
          <cell r="E2302">
            <v>50.35</v>
          </cell>
          <cell r="F2302">
            <v>62.26</v>
          </cell>
          <cell r="G2302">
            <v>112.61</v>
          </cell>
        </row>
        <row r="2303">
          <cell r="A2303" t="str">
            <v>38.05</v>
          </cell>
          <cell r="B2303" t="str">
            <v>Eletroduto galvanizado - pesado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</row>
        <row r="2304">
          <cell r="A2304" t="str">
            <v>38.05.020</v>
          </cell>
          <cell r="B2304">
            <v>0</v>
          </cell>
          <cell r="C2304" t="str">
            <v>Eletroduto galvanizado, pesado de 1/2´ - com acessórios</v>
          </cell>
          <cell r="D2304" t="str">
            <v>m</v>
          </cell>
          <cell r="E2304">
            <v>6.42</v>
          </cell>
          <cell r="F2304">
            <v>17.3</v>
          </cell>
          <cell r="G2304">
            <v>23.72</v>
          </cell>
        </row>
        <row r="2305">
          <cell r="A2305" t="str">
            <v>38.05.040</v>
          </cell>
          <cell r="B2305">
            <v>0</v>
          </cell>
          <cell r="C2305" t="str">
            <v>Eletroduto galvanizado, pesado de 3/4´ - com acessórios</v>
          </cell>
          <cell r="D2305" t="str">
            <v>m</v>
          </cell>
          <cell r="E2305">
            <v>8.23</v>
          </cell>
          <cell r="F2305">
            <v>20.75</v>
          </cell>
          <cell r="G2305">
            <v>28.98</v>
          </cell>
        </row>
        <row r="2306">
          <cell r="A2306" t="str">
            <v>38.05.060</v>
          </cell>
          <cell r="B2306">
            <v>0</v>
          </cell>
          <cell r="C2306" t="str">
            <v>Eletroduto galvanizado, pesado de 1´ - com acessórios</v>
          </cell>
          <cell r="D2306" t="str">
            <v>m</v>
          </cell>
          <cell r="E2306">
            <v>8.9600000000000009</v>
          </cell>
          <cell r="F2306">
            <v>24.22</v>
          </cell>
          <cell r="G2306">
            <v>33.18</v>
          </cell>
        </row>
        <row r="2307">
          <cell r="A2307" t="str">
            <v>38.05.090</v>
          </cell>
          <cell r="B2307">
            <v>0</v>
          </cell>
          <cell r="C2307" t="str">
            <v>Eletroduto galvanizado, pesado de 1 1/4´ - com acessórios</v>
          </cell>
          <cell r="D2307" t="str">
            <v>m</v>
          </cell>
          <cell r="E2307">
            <v>14.29</v>
          </cell>
          <cell r="F2307">
            <v>27.67</v>
          </cell>
          <cell r="G2307">
            <v>41.96</v>
          </cell>
        </row>
        <row r="2308">
          <cell r="A2308" t="str">
            <v>38.05.100</v>
          </cell>
          <cell r="B2308">
            <v>0</v>
          </cell>
          <cell r="C2308" t="str">
            <v>Eletroduto galvanizado, pesado de 1 1/2´ - com acessórios</v>
          </cell>
          <cell r="D2308" t="str">
            <v>m</v>
          </cell>
          <cell r="E2308">
            <v>18.489999999999998</v>
          </cell>
          <cell r="F2308">
            <v>31.14</v>
          </cell>
          <cell r="G2308">
            <v>49.63</v>
          </cell>
        </row>
        <row r="2309">
          <cell r="A2309" t="str">
            <v>38.05.120</v>
          </cell>
          <cell r="B2309">
            <v>0</v>
          </cell>
          <cell r="C2309" t="str">
            <v>Eletroduto galvanizado, pesado de 2´ - com acessórios</v>
          </cell>
          <cell r="D2309" t="str">
            <v>m</v>
          </cell>
          <cell r="E2309">
            <v>22.07</v>
          </cell>
          <cell r="F2309">
            <v>34.590000000000003</v>
          </cell>
          <cell r="G2309">
            <v>56.66</v>
          </cell>
        </row>
        <row r="2310">
          <cell r="A2310" t="str">
            <v>38.05.140</v>
          </cell>
          <cell r="B2310">
            <v>0</v>
          </cell>
          <cell r="C2310" t="str">
            <v>Eletroduto galvanizado, pesado de 2 1/2´ - com acessórios</v>
          </cell>
          <cell r="D2310" t="str">
            <v>m</v>
          </cell>
          <cell r="E2310">
            <v>31.22</v>
          </cell>
          <cell r="F2310">
            <v>41.51</v>
          </cell>
          <cell r="G2310">
            <v>72.73</v>
          </cell>
        </row>
        <row r="2311">
          <cell r="A2311" t="str">
            <v>38.05.160</v>
          </cell>
          <cell r="B2311">
            <v>0</v>
          </cell>
          <cell r="C2311" t="str">
            <v>Eletroduto galvanizado, pesado de 3´ - com acessórios</v>
          </cell>
          <cell r="D2311" t="str">
            <v>m</v>
          </cell>
          <cell r="E2311">
            <v>37.799999999999997</v>
          </cell>
          <cell r="F2311">
            <v>51.89</v>
          </cell>
          <cell r="G2311">
            <v>89.69</v>
          </cell>
        </row>
        <row r="2312">
          <cell r="A2312" t="str">
            <v>38.05.180</v>
          </cell>
          <cell r="B2312">
            <v>0</v>
          </cell>
          <cell r="C2312" t="str">
            <v>Eletroduto galvanizado, pesado de 4´ - com acessórios</v>
          </cell>
          <cell r="D2312" t="str">
            <v>m</v>
          </cell>
          <cell r="E2312">
            <v>55.04</v>
          </cell>
          <cell r="F2312">
            <v>62.26</v>
          </cell>
          <cell r="G2312">
            <v>117.3</v>
          </cell>
        </row>
        <row r="2313">
          <cell r="A2313" t="str">
            <v>38.06</v>
          </cell>
          <cell r="B2313" t="str">
            <v>Eletroduto galvanizado a quente - pesado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</row>
        <row r="2314">
          <cell r="A2314" t="str">
            <v>38.06.020</v>
          </cell>
          <cell r="B2314">
            <v>0</v>
          </cell>
          <cell r="C2314" t="str">
            <v>Eletroduto galvanizado a quente, pesado de 1/2´ - com acessórios</v>
          </cell>
          <cell r="D2314" t="str">
            <v>m</v>
          </cell>
          <cell r="E2314">
            <v>9.2799999999999994</v>
          </cell>
          <cell r="F2314">
            <v>17.3</v>
          </cell>
          <cell r="G2314">
            <v>26.58</v>
          </cell>
        </row>
        <row r="2315">
          <cell r="A2315" t="str">
            <v>38.06.040</v>
          </cell>
          <cell r="B2315">
            <v>0</v>
          </cell>
          <cell r="C2315" t="str">
            <v>Eletroduto galvanizado a quente, pesado de 3/4´ - com acessórios</v>
          </cell>
          <cell r="D2315" t="str">
            <v>m</v>
          </cell>
          <cell r="E2315">
            <v>11.46</v>
          </cell>
          <cell r="F2315">
            <v>20.75</v>
          </cell>
          <cell r="G2315">
            <v>32.21</v>
          </cell>
        </row>
        <row r="2316">
          <cell r="A2316" t="str">
            <v>38.06.060</v>
          </cell>
          <cell r="B2316">
            <v>0</v>
          </cell>
          <cell r="C2316" t="str">
            <v>Eletroduto galvanizado a quente, pesado de 1´ - com acessórios</v>
          </cell>
          <cell r="D2316" t="str">
            <v>m</v>
          </cell>
          <cell r="E2316">
            <v>14.54</v>
          </cell>
          <cell r="F2316">
            <v>24.22</v>
          </cell>
          <cell r="G2316">
            <v>38.76</v>
          </cell>
        </row>
        <row r="2317">
          <cell r="A2317" t="str">
            <v>38.06.080</v>
          </cell>
          <cell r="B2317">
            <v>0</v>
          </cell>
          <cell r="C2317" t="str">
            <v>Eletroduto galvanizado a quente, pesado de 1 1/4´ - com acessórios</v>
          </cell>
          <cell r="D2317" t="str">
            <v>m</v>
          </cell>
          <cell r="E2317">
            <v>22.11</v>
          </cell>
          <cell r="F2317">
            <v>27.67</v>
          </cell>
          <cell r="G2317">
            <v>49.78</v>
          </cell>
        </row>
        <row r="2318">
          <cell r="A2318" t="str">
            <v>38.06.100</v>
          </cell>
          <cell r="B2318">
            <v>0</v>
          </cell>
          <cell r="C2318" t="str">
            <v>Eletroduto galvanizado a quente, pesado de 1 1/2´ - com acessórios</v>
          </cell>
          <cell r="D2318" t="str">
            <v>m</v>
          </cell>
          <cell r="E2318">
            <v>25.22</v>
          </cell>
          <cell r="F2318">
            <v>31.14</v>
          </cell>
          <cell r="G2318">
            <v>56.36</v>
          </cell>
        </row>
        <row r="2319">
          <cell r="A2319" t="str">
            <v>38.06.120</v>
          </cell>
          <cell r="B2319">
            <v>0</v>
          </cell>
          <cell r="C2319" t="str">
            <v>Eletroduto galvanizado a quente, pesado de 2´ - com acessórios</v>
          </cell>
          <cell r="D2319" t="str">
            <v>m</v>
          </cell>
          <cell r="E2319">
            <v>32.380000000000003</v>
          </cell>
          <cell r="F2319">
            <v>34.590000000000003</v>
          </cell>
          <cell r="G2319">
            <v>66.97</v>
          </cell>
        </row>
        <row r="2320">
          <cell r="A2320" t="str">
            <v>38.06.140</v>
          </cell>
          <cell r="B2320">
            <v>0</v>
          </cell>
          <cell r="C2320" t="str">
            <v>Eletroduto galvanizado a quente, pesado de 2 1/2´ - com acessórios</v>
          </cell>
          <cell r="D2320" t="str">
            <v>m</v>
          </cell>
          <cell r="E2320">
            <v>44.88</v>
          </cell>
          <cell r="F2320">
            <v>41.51</v>
          </cell>
          <cell r="G2320">
            <v>86.39</v>
          </cell>
        </row>
        <row r="2321">
          <cell r="A2321" t="str">
            <v>38.06.160</v>
          </cell>
          <cell r="B2321">
            <v>0</v>
          </cell>
          <cell r="C2321" t="str">
            <v>Eletroduto galvanizado a quente, pesado de 3´ - com acessórios</v>
          </cell>
          <cell r="D2321" t="str">
            <v>m</v>
          </cell>
          <cell r="E2321">
            <v>55.98</v>
          </cell>
          <cell r="F2321">
            <v>51.89</v>
          </cell>
          <cell r="G2321">
            <v>107.87</v>
          </cell>
        </row>
        <row r="2322">
          <cell r="A2322" t="str">
            <v>38.06.180</v>
          </cell>
          <cell r="B2322">
            <v>0</v>
          </cell>
          <cell r="C2322" t="str">
            <v>Eletroduto galvanizado a quente, pesado de 4´ - com acessórios</v>
          </cell>
          <cell r="D2322" t="str">
            <v>m</v>
          </cell>
          <cell r="E2322">
            <v>65.28</v>
          </cell>
          <cell r="F2322">
            <v>62.26</v>
          </cell>
          <cell r="G2322">
            <v>127.54</v>
          </cell>
        </row>
        <row r="2323">
          <cell r="A2323" t="str">
            <v>38.07</v>
          </cell>
          <cell r="B2323" t="str">
            <v>Canaleta, perfilado e acessórios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</row>
        <row r="2324">
          <cell r="A2324" t="str">
            <v>38.07.010</v>
          </cell>
          <cell r="B2324">
            <v>0</v>
          </cell>
          <cell r="C2324" t="str">
            <v>Caixa para tomada fixo perfil, de encaixe rápido, com tampa</v>
          </cell>
          <cell r="D2324" t="str">
            <v>un</v>
          </cell>
          <cell r="E2324">
            <v>2.56</v>
          </cell>
          <cell r="F2324">
            <v>8.65</v>
          </cell>
          <cell r="G2324">
            <v>11.21</v>
          </cell>
        </row>
        <row r="2325">
          <cell r="A2325" t="str">
            <v>38.07.030</v>
          </cell>
          <cell r="B2325">
            <v>0</v>
          </cell>
          <cell r="C2325" t="str">
            <v>Grampo tipo ´C´ diâmetro 3/8`, com balancim tamanho grande</v>
          </cell>
          <cell r="D2325" t="str">
            <v>cj</v>
          </cell>
          <cell r="E2325">
            <v>4.4800000000000004</v>
          </cell>
          <cell r="F2325">
            <v>8.65</v>
          </cell>
          <cell r="G2325">
            <v>13.13</v>
          </cell>
        </row>
        <row r="2326">
          <cell r="A2326" t="str">
            <v>38.07.050</v>
          </cell>
          <cell r="B2326">
            <v>0</v>
          </cell>
          <cell r="C2326" t="str">
            <v>Tampa de pressão para perfilado de 38 x 38 mm</v>
          </cell>
          <cell r="D2326" t="str">
            <v>m</v>
          </cell>
          <cell r="E2326">
            <v>2.83</v>
          </cell>
          <cell r="F2326">
            <v>1.72</v>
          </cell>
          <cell r="G2326">
            <v>4.55</v>
          </cell>
        </row>
        <row r="2327">
          <cell r="A2327" t="str">
            <v>38.07.120</v>
          </cell>
          <cell r="B2327">
            <v>0</v>
          </cell>
          <cell r="C2327" t="str">
            <v>Saída final, diâmetro de 3/4´</v>
          </cell>
          <cell r="D2327" t="str">
            <v>un</v>
          </cell>
          <cell r="E2327">
            <v>0.55000000000000004</v>
          </cell>
          <cell r="F2327">
            <v>5.2</v>
          </cell>
          <cell r="G2327">
            <v>5.75</v>
          </cell>
        </row>
        <row r="2328">
          <cell r="A2328" t="str">
            <v>38.07.130</v>
          </cell>
          <cell r="B2328">
            <v>0</v>
          </cell>
          <cell r="C2328" t="str">
            <v>Saída lateral simples, diâmetro de 3/4´</v>
          </cell>
          <cell r="D2328" t="str">
            <v>un</v>
          </cell>
          <cell r="E2328">
            <v>1.33</v>
          </cell>
          <cell r="F2328">
            <v>6.21</v>
          </cell>
          <cell r="G2328">
            <v>7.54</v>
          </cell>
        </row>
        <row r="2329">
          <cell r="A2329" t="str">
            <v>38.07.134</v>
          </cell>
          <cell r="B2329">
            <v>0</v>
          </cell>
          <cell r="C2329" t="str">
            <v>Saída lateral simples, diâmetro de 1´</v>
          </cell>
          <cell r="D2329" t="str">
            <v>un</v>
          </cell>
          <cell r="E2329">
            <v>1.6</v>
          </cell>
          <cell r="F2329">
            <v>6.21</v>
          </cell>
          <cell r="G2329">
            <v>7.81</v>
          </cell>
        </row>
        <row r="2330">
          <cell r="A2330" t="str">
            <v>38.07.140</v>
          </cell>
          <cell r="B2330">
            <v>0</v>
          </cell>
          <cell r="C2330" t="str">
            <v>Saída superior, diâmetro de 3/4´</v>
          </cell>
          <cell r="D2330" t="str">
            <v>un</v>
          </cell>
          <cell r="E2330">
            <v>1.1299999999999999</v>
          </cell>
          <cell r="F2330">
            <v>5.2</v>
          </cell>
          <cell r="G2330">
            <v>6.33</v>
          </cell>
        </row>
        <row r="2331">
          <cell r="A2331" t="str">
            <v>38.07.170</v>
          </cell>
          <cell r="B2331">
            <v>0</v>
          </cell>
          <cell r="C2331" t="str">
            <v>Canaleta em PVC de 20 x 10 mm, inclusive acessórios</v>
          </cell>
          <cell r="D2331" t="str">
            <v>m</v>
          </cell>
          <cell r="E2331">
            <v>2.71</v>
          </cell>
          <cell r="F2331">
            <v>10.38</v>
          </cell>
          <cell r="G2331">
            <v>13.09</v>
          </cell>
        </row>
        <row r="2332">
          <cell r="A2332" t="str">
            <v>38.07.200</v>
          </cell>
          <cell r="B2332">
            <v>0</v>
          </cell>
          <cell r="C2332" t="str">
            <v>Vergalhão com rosca, porca e arruela de diâmetro 3/8´ (tirante)</v>
          </cell>
          <cell r="D2332" t="str">
            <v>m</v>
          </cell>
          <cell r="E2332">
            <v>4.6500000000000004</v>
          </cell>
          <cell r="F2332">
            <v>4.8899999999999997</v>
          </cell>
          <cell r="G2332">
            <v>9.5399999999999991</v>
          </cell>
        </row>
        <row r="2333">
          <cell r="A2333" t="str">
            <v>38.07.210</v>
          </cell>
          <cell r="B2333">
            <v>0</v>
          </cell>
          <cell r="C2333" t="str">
            <v>Vergalhão com rosca, porca e arruela de diâmetro 1/4´ (tirante)</v>
          </cell>
          <cell r="D2333" t="str">
            <v>m</v>
          </cell>
          <cell r="E2333">
            <v>2.2000000000000002</v>
          </cell>
          <cell r="F2333">
            <v>4.8899999999999997</v>
          </cell>
          <cell r="G2333">
            <v>7.09</v>
          </cell>
        </row>
        <row r="2334">
          <cell r="A2334" t="str">
            <v>38.07.216</v>
          </cell>
          <cell r="B2334">
            <v>0</v>
          </cell>
          <cell r="C2334" t="str">
            <v>Vergalhão com rosca, porca e arruela de diâmetro 5/16´ (tirante)</v>
          </cell>
          <cell r="D2334" t="str">
            <v>m</v>
          </cell>
          <cell r="E2334">
            <v>3.11</v>
          </cell>
          <cell r="F2334">
            <v>4.8899999999999997</v>
          </cell>
          <cell r="G2334">
            <v>8</v>
          </cell>
        </row>
        <row r="2335">
          <cell r="A2335" t="str">
            <v>38.07.220</v>
          </cell>
          <cell r="B2335">
            <v>0</v>
          </cell>
          <cell r="C2335" t="str">
            <v>Caixa de derivação ´C´ para perfilado 38 x 38 mm em chapa 18 pré-zincada</v>
          </cell>
          <cell r="D2335" t="str">
            <v>un</v>
          </cell>
          <cell r="E2335">
            <v>10.31</v>
          </cell>
          <cell r="F2335">
            <v>17.3</v>
          </cell>
          <cell r="G2335">
            <v>27.61</v>
          </cell>
        </row>
        <row r="2336">
          <cell r="A2336" t="str">
            <v>38.07.230</v>
          </cell>
          <cell r="B2336">
            <v>0</v>
          </cell>
          <cell r="C2336" t="str">
            <v>Caixa de derivação ´X´ para perfilado 38 x 38 mm em chapa 18 pré-zincada</v>
          </cell>
          <cell r="D2336" t="str">
            <v>un</v>
          </cell>
          <cell r="E2336">
            <v>12.64</v>
          </cell>
          <cell r="F2336">
            <v>25.95</v>
          </cell>
          <cell r="G2336">
            <v>38.590000000000003</v>
          </cell>
        </row>
        <row r="2337">
          <cell r="A2337" t="str">
            <v>38.07.240</v>
          </cell>
          <cell r="B2337">
            <v>0</v>
          </cell>
          <cell r="C2337" t="str">
            <v>Caixa de derivação ´X´ para perfilado 2 x 38 mm / 2 x 76 mm</v>
          </cell>
          <cell r="D2337" t="str">
            <v>un</v>
          </cell>
          <cell r="E2337">
            <v>22.47</v>
          </cell>
          <cell r="F2337">
            <v>25.95</v>
          </cell>
          <cell r="G2337">
            <v>48.42</v>
          </cell>
        </row>
        <row r="2338">
          <cell r="A2338" t="str">
            <v>38.07.300</v>
          </cell>
          <cell r="B2338">
            <v>0</v>
          </cell>
          <cell r="C2338" t="str">
            <v>Perfilado perfurado 38 x 38 mm em chapa #14 pré-zincada, com acessórios</v>
          </cell>
          <cell r="D2338" t="str">
            <v>m</v>
          </cell>
          <cell r="E2338">
            <v>13.73</v>
          </cell>
          <cell r="F2338">
            <v>8.65</v>
          </cell>
          <cell r="G2338">
            <v>22.38</v>
          </cell>
        </row>
        <row r="2339">
          <cell r="A2339" t="str">
            <v>38.07.310</v>
          </cell>
          <cell r="B2339">
            <v>0</v>
          </cell>
          <cell r="C2339" t="str">
            <v>Perfilado perfurado 38 x 76 mm em chapa #14 pré-zincada, com acessórios</v>
          </cell>
          <cell r="D2339" t="str">
            <v>m</v>
          </cell>
          <cell r="E2339">
            <v>23.82</v>
          </cell>
          <cell r="F2339">
            <v>8.65</v>
          </cell>
          <cell r="G2339">
            <v>32.47</v>
          </cell>
        </row>
        <row r="2340">
          <cell r="A2340" t="str">
            <v>38.07.340</v>
          </cell>
          <cell r="B2340">
            <v>0</v>
          </cell>
          <cell r="C2340" t="str">
            <v>Perfilado liso 38 x 38 mm - com acessórios</v>
          </cell>
          <cell r="D2340" t="str">
            <v>m</v>
          </cell>
          <cell r="E2340">
            <v>18.510000000000002</v>
          </cell>
          <cell r="F2340">
            <v>8.65</v>
          </cell>
          <cell r="G2340">
            <v>27.16</v>
          </cell>
        </row>
        <row r="2341">
          <cell r="A2341" t="str">
            <v>38.07.700</v>
          </cell>
          <cell r="B2341">
            <v>0</v>
          </cell>
          <cell r="C2341" t="str">
            <v>Canaleta aparente com tampa em PVC, autoextinguível, de 85 x 35 mm, com acessórios</v>
          </cell>
          <cell r="D2341" t="str">
            <v>m</v>
          </cell>
          <cell r="E2341">
            <v>57.94</v>
          </cell>
          <cell r="F2341">
            <v>10.38</v>
          </cell>
          <cell r="G2341">
            <v>68.319999999999993</v>
          </cell>
        </row>
        <row r="2342">
          <cell r="A2342" t="str">
            <v>38.07.710</v>
          </cell>
          <cell r="B2342">
            <v>0</v>
          </cell>
          <cell r="C2342" t="str">
            <v>Canaleta aparente com duas tampas em PVC, autoextinguível, de 120 x 35 mm, com acessórios</v>
          </cell>
          <cell r="D2342" t="str">
            <v>m</v>
          </cell>
          <cell r="E2342">
            <v>84.59</v>
          </cell>
          <cell r="F2342">
            <v>12.1</v>
          </cell>
          <cell r="G2342">
            <v>96.69</v>
          </cell>
        </row>
        <row r="2343">
          <cell r="A2343" t="str">
            <v>38.07.720</v>
          </cell>
          <cell r="B2343">
            <v>0</v>
          </cell>
          <cell r="C2343" t="str">
            <v>Canaleta aparente com duas tampas em PVC, autoextinguível, de 120 x 60 mm, com acessórios</v>
          </cell>
          <cell r="D2343" t="str">
            <v>m</v>
          </cell>
          <cell r="E2343">
            <v>110.32</v>
          </cell>
          <cell r="F2343">
            <v>13.84</v>
          </cell>
          <cell r="G2343">
            <v>124.16</v>
          </cell>
        </row>
        <row r="2344">
          <cell r="A2344" t="str">
            <v>38.07.730</v>
          </cell>
          <cell r="B2344">
            <v>0</v>
          </cell>
          <cell r="C2344" t="str">
            <v>Suporte com furos de tomada em PVC de 60 x 35 x 150 mm, para canaleta aparente</v>
          </cell>
          <cell r="D2344" t="str">
            <v>un</v>
          </cell>
          <cell r="E2344">
            <v>9.1999999999999993</v>
          </cell>
          <cell r="F2344">
            <v>1.43</v>
          </cell>
          <cell r="G2344">
            <v>10.63</v>
          </cell>
        </row>
        <row r="2345">
          <cell r="A2345" t="str">
            <v>38.07.740</v>
          </cell>
          <cell r="B2345">
            <v>0</v>
          </cell>
          <cell r="C2345" t="str">
            <v>Suporte com furos de tomada em PVC de 85 x 35 x 150 mm, para canaleta aparente</v>
          </cell>
          <cell r="D2345" t="str">
            <v>un</v>
          </cell>
          <cell r="E2345">
            <v>10.199999999999999</v>
          </cell>
          <cell r="F2345">
            <v>1.43</v>
          </cell>
          <cell r="G2345">
            <v>11.63</v>
          </cell>
        </row>
        <row r="2346">
          <cell r="A2346" t="str">
            <v>38.07.750</v>
          </cell>
          <cell r="B2346">
            <v>0</v>
          </cell>
          <cell r="C2346" t="str">
            <v>Suporte com furos de tomada em PVC de 60 x 60 x 150 mm, para canaleta aparente</v>
          </cell>
          <cell r="D2346" t="str">
            <v>un</v>
          </cell>
          <cell r="E2346">
            <v>9.9</v>
          </cell>
          <cell r="F2346">
            <v>1.43</v>
          </cell>
          <cell r="G2346">
            <v>11.33</v>
          </cell>
        </row>
        <row r="2347">
          <cell r="A2347" t="str">
            <v>38.07.760</v>
          </cell>
          <cell r="B2347">
            <v>0</v>
          </cell>
          <cell r="C2347" t="str">
            <v>Caixa com furos de tomada em PVC de 85 x 35 mm, para canaleta aparente</v>
          </cell>
          <cell r="D2347" t="str">
            <v>un</v>
          </cell>
          <cell r="E2347">
            <v>14.77</v>
          </cell>
          <cell r="F2347">
            <v>6.63</v>
          </cell>
          <cell r="G2347">
            <v>21.4</v>
          </cell>
        </row>
        <row r="2348">
          <cell r="A2348" t="str">
            <v>38.07.770</v>
          </cell>
          <cell r="B2348">
            <v>0</v>
          </cell>
          <cell r="C2348" t="str">
            <v>Caixa com furos de tomada em PVC de 120 x 35 mm, para canaleta aparente</v>
          </cell>
          <cell r="D2348" t="str">
            <v>un</v>
          </cell>
          <cell r="E2348">
            <v>34.36</v>
          </cell>
          <cell r="F2348">
            <v>8.35</v>
          </cell>
          <cell r="G2348">
            <v>42.71</v>
          </cell>
        </row>
        <row r="2349">
          <cell r="A2349" t="str">
            <v>38.07.780</v>
          </cell>
          <cell r="B2349">
            <v>0</v>
          </cell>
          <cell r="C2349" t="str">
            <v>Tomada simples 2P+T de 20 A - 250 V com rabicho de 2,5 mm² x 180 mm, para canaleta aparente</v>
          </cell>
          <cell r="D2349" t="str">
            <v>un</v>
          </cell>
          <cell r="E2349">
            <v>15.12</v>
          </cell>
          <cell r="F2349">
            <v>10.38</v>
          </cell>
          <cell r="G2349">
            <v>25.5</v>
          </cell>
        </row>
        <row r="2350">
          <cell r="A2350" t="str">
            <v>38.07.790</v>
          </cell>
          <cell r="B2350">
            <v>0</v>
          </cell>
          <cell r="C2350" t="str">
            <v>Tomada dupla 2P+T de 20 A - 250 V com rabicho de 2,5 mm² x 180 mm, para canaleta aparente</v>
          </cell>
          <cell r="D2350" t="str">
            <v>un</v>
          </cell>
          <cell r="E2350">
            <v>21.58</v>
          </cell>
          <cell r="F2350">
            <v>17.3</v>
          </cell>
          <cell r="G2350">
            <v>38.880000000000003</v>
          </cell>
        </row>
        <row r="2351">
          <cell r="A2351" t="str">
            <v>38.10</v>
          </cell>
          <cell r="B2351" t="str">
            <v>Duto fechado de piso e acessórios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</row>
        <row r="2352">
          <cell r="A2352" t="str">
            <v>38.10.010</v>
          </cell>
          <cell r="B2352">
            <v>0</v>
          </cell>
          <cell r="C2352" t="str">
            <v>Duto de piso liso em aço, medindo 2 x 25 x 70 mm, com acessórios</v>
          </cell>
          <cell r="D2352" t="str">
            <v>m</v>
          </cell>
          <cell r="E2352">
            <v>22.79</v>
          </cell>
          <cell r="F2352">
            <v>10.38</v>
          </cell>
          <cell r="G2352">
            <v>33.17</v>
          </cell>
        </row>
        <row r="2353">
          <cell r="A2353" t="str">
            <v>38.10.020</v>
          </cell>
          <cell r="B2353">
            <v>0</v>
          </cell>
          <cell r="C2353" t="str">
            <v>Duto de piso liso em aço, medindo 3 x 25 x 70 mm, com acessórios</v>
          </cell>
          <cell r="D2353" t="str">
            <v>m</v>
          </cell>
          <cell r="E2353">
            <v>33.049999999999997</v>
          </cell>
          <cell r="F2353">
            <v>10.38</v>
          </cell>
          <cell r="G2353">
            <v>43.43</v>
          </cell>
        </row>
        <row r="2354">
          <cell r="A2354" t="str">
            <v>38.10.024</v>
          </cell>
          <cell r="B2354">
            <v>0</v>
          </cell>
          <cell r="C2354" t="str">
            <v>Caixa de derivação ou passagem, para cruzamento de duto, medindo 4 x 25 x 70 mm, sem cruzadora</v>
          </cell>
          <cell r="D2354" t="str">
            <v>un</v>
          </cell>
          <cell r="E2354">
            <v>31.39</v>
          </cell>
          <cell r="F2354">
            <v>10.72</v>
          </cell>
          <cell r="G2354">
            <v>42.11</v>
          </cell>
        </row>
        <row r="2355">
          <cell r="A2355" t="str">
            <v>38.10.026</v>
          </cell>
          <cell r="B2355">
            <v>0</v>
          </cell>
          <cell r="C2355" t="str">
            <v>Caixa de derivação ou passagem, para cruzamento de duto, medindo 12 x 25 x 70 mm, com cruzadora</v>
          </cell>
          <cell r="D2355" t="str">
            <v>un</v>
          </cell>
          <cell r="E2355">
            <v>77.63</v>
          </cell>
          <cell r="F2355">
            <v>20.75</v>
          </cell>
          <cell r="G2355">
            <v>98.38</v>
          </cell>
        </row>
        <row r="2356">
          <cell r="A2356" t="str">
            <v>38.10.030</v>
          </cell>
          <cell r="B2356">
            <v>0</v>
          </cell>
          <cell r="C2356" t="str">
            <v>Caixa de derivação ou passagem, para cruzamento de duto, medindo 16 x 25 x 70 mm, com cruzadora</v>
          </cell>
          <cell r="D2356" t="str">
            <v>un</v>
          </cell>
          <cell r="E2356">
            <v>107.6</v>
          </cell>
          <cell r="F2356">
            <v>20.75</v>
          </cell>
          <cell r="G2356">
            <v>128.35</v>
          </cell>
        </row>
        <row r="2357">
          <cell r="A2357" t="str">
            <v>38.10.060</v>
          </cell>
          <cell r="B2357">
            <v>0</v>
          </cell>
          <cell r="C2357" t="str">
            <v>Caixa de tomada e tampa basculante com rebaixo de 2 x (25 x 70 mm)</v>
          </cell>
          <cell r="D2357" t="str">
            <v>un</v>
          </cell>
          <cell r="E2357">
            <v>81.96</v>
          </cell>
          <cell r="F2357">
            <v>6.63</v>
          </cell>
          <cell r="G2357">
            <v>88.59</v>
          </cell>
        </row>
        <row r="2358">
          <cell r="A2358" t="str">
            <v>38.10.070</v>
          </cell>
          <cell r="B2358">
            <v>0</v>
          </cell>
          <cell r="C2358" t="str">
            <v>Caixa de tomada e tampa basculante com rebaixo de 3 x (25 x 70 mm)</v>
          </cell>
          <cell r="D2358" t="str">
            <v>un</v>
          </cell>
          <cell r="E2358">
            <v>90.06</v>
          </cell>
          <cell r="F2358">
            <v>6.63</v>
          </cell>
          <cell r="G2358">
            <v>96.69</v>
          </cell>
        </row>
        <row r="2359">
          <cell r="A2359" t="str">
            <v>38.10.080</v>
          </cell>
          <cell r="B2359">
            <v>0</v>
          </cell>
          <cell r="C2359" t="str">
            <v>Caixa de tomada e tampa basculante com rebaixo de 4 x (25 x 70 mm)</v>
          </cell>
          <cell r="D2359" t="str">
            <v>un</v>
          </cell>
          <cell r="E2359">
            <v>197.33</v>
          </cell>
          <cell r="F2359">
            <v>6.63</v>
          </cell>
          <cell r="G2359">
            <v>203.96</v>
          </cell>
        </row>
        <row r="2360">
          <cell r="A2360" t="str">
            <v>38.10.090</v>
          </cell>
          <cell r="B2360">
            <v>0</v>
          </cell>
          <cell r="C2360" t="str">
            <v>Suporte de tomada para caixas com 2, 3 ou 4 vias</v>
          </cell>
          <cell r="D2360" t="str">
            <v>un</v>
          </cell>
          <cell r="E2360">
            <v>5.81</v>
          </cell>
          <cell r="F2360">
            <v>0.74</v>
          </cell>
          <cell r="G2360">
            <v>6.55</v>
          </cell>
        </row>
        <row r="2361">
          <cell r="A2361" t="str">
            <v>38.12</v>
          </cell>
          <cell r="B2361" t="str">
            <v>Leitos e acessórios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38.12.086</v>
          </cell>
          <cell r="B2362">
            <v>0</v>
          </cell>
          <cell r="C2362" t="str">
            <v>Leito para cabos, tipo pesado, em aço galvanizado de 300 x 100 mm - com acessórios</v>
          </cell>
          <cell r="D2362" t="str">
            <v>m</v>
          </cell>
          <cell r="E2362">
            <v>59.79</v>
          </cell>
          <cell r="F2362">
            <v>10.38</v>
          </cell>
          <cell r="G2362">
            <v>70.17</v>
          </cell>
        </row>
        <row r="2363">
          <cell r="A2363" t="str">
            <v>38.12.090</v>
          </cell>
          <cell r="B2363">
            <v>0</v>
          </cell>
          <cell r="C2363" t="str">
            <v>Leito para cabos, tipo pesado, em aço galvanizado de 400 x 100 mm - com acessórios</v>
          </cell>
          <cell r="D2363" t="str">
            <v>m</v>
          </cell>
          <cell r="E2363">
            <v>81.63</v>
          </cell>
          <cell r="F2363">
            <v>10.38</v>
          </cell>
          <cell r="G2363">
            <v>92.01</v>
          </cell>
        </row>
        <row r="2364">
          <cell r="A2364" t="str">
            <v>38.12.100</v>
          </cell>
          <cell r="B2364">
            <v>0</v>
          </cell>
          <cell r="C2364" t="str">
            <v>Leito para cabos, tipo pesado, em aço galvanizado de 600 x 100 mm - com acessórios</v>
          </cell>
          <cell r="D2364" t="str">
            <v>m</v>
          </cell>
          <cell r="E2364">
            <v>99.15</v>
          </cell>
          <cell r="F2364">
            <v>10.38</v>
          </cell>
          <cell r="G2364">
            <v>109.53</v>
          </cell>
        </row>
        <row r="2365">
          <cell r="A2365" t="str">
            <v>38.12.120</v>
          </cell>
          <cell r="B2365">
            <v>0</v>
          </cell>
          <cell r="C2365" t="str">
            <v>Leito para cabos, tipo pesado, em aço galvanizado de 500 x 100 mm - com acessórios</v>
          </cell>
          <cell r="D2365" t="str">
            <v>m</v>
          </cell>
          <cell r="E2365">
            <v>88.75</v>
          </cell>
          <cell r="F2365">
            <v>10.38</v>
          </cell>
          <cell r="G2365">
            <v>99.13</v>
          </cell>
        </row>
        <row r="2366">
          <cell r="A2366" t="str">
            <v>38.12.130</v>
          </cell>
          <cell r="B2366">
            <v>0</v>
          </cell>
          <cell r="C2366" t="str">
            <v>Leito para cabos, tipo pesado, em aço galvanizado de 800 x 100 mm - com acessórios</v>
          </cell>
          <cell r="D2366" t="str">
            <v>m</v>
          </cell>
          <cell r="E2366">
            <v>112.69</v>
          </cell>
          <cell r="F2366">
            <v>10.38</v>
          </cell>
          <cell r="G2366">
            <v>123.07</v>
          </cell>
        </row>
        <row r="2367">
          <cell r="A2367" t="str">
            <v>38.12.140</v>
          </cell>
          <cell r="B2367">
            <v>0</v>
          </cell>
          <cell r="C2367" t="str">
            <v>Leito para cabos, tipo pesado, em aço galvanizado de 1000 x 100 mm - com acessórios</v>
          </cell>
          <cell r="D2367" t="str">
            <v>m</v>
          </cell>
          <cell r="E2367">
            <v>128</v>
          </cell>
          <cell r="F2367">
            <v>10.38</v>
          </cell>
          <cell r="G2367">
            <v>138.38</v>
          </cell>
        </row>
        <row r="2368">
          <cell r="A2368" t="str">
            <v>38.13</v>
          </cell>
          <cell r="B2368" t="str">
            <v>Eletroduto em polietileno de alta densidade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</row>
        <row r="2369">
          <cell r="A2369" t="str">
            <v>38.13.010</v>
          </cell>
          <cell r="B2369">
            <v>0</v>
          </cell>
          <cell r="C2369" t="str">
            <v>Eletroduto corrugado em polietileno de alta densidade, DN= 30 mm, com acessórios</v>
          </cell>
          <cell r="D2369" t="str">
            <v>m</v>
          </cell>
          <cell r="E2369">
            <v>7.17</v>
          </cell>
          <cell r="F2369">
            <v>1.38</v>
          </cell>
          <cell r="G2369">
            <v>8.5500000000000007</v>
          </cell>
        </row>
        <row r="2370">
          <cell r="A2370" t="str">
            <v>38.13.016</v>
          </cell>
          <cell r="B2370">
            <v>0</v>
          </cell>
          <cell r="C2370" t="str">
            <v>Eletroduto corrugado em polietileno de alta densidade, DN= 40 mm, com acessórios</v>
          </cell>
          <cell r="D2370" t="str">
            <v>m</v>
          </cell>
          <cell r="E2370">
            <v>8.5399999999999991</v>
          </cell>
          <cell r="F2370">
            <v>1.38</v>
          </cell>
          <cell r="G2370">
            <v>9.92</v>
          </cell>
        </row>
        <row r="2371">
          <cell r="A2371" t="str">
            <v>38.13.020</v>
          </cell>
          <cell r="B2371">
            <v>0</v>
          </cell>
          <cell r="C2371" t="str">
            <v>Eletroduto corrugado em polietileno de alta densidade, DN= 50 mm, com acessórios</v>
          </cell>
          <cell r="D2371" t="str">
            <v>m</v>
          </cell>
          <cell r="E2371">
            <v>8.1999999999999993</v>
          </cell>
          <cell r="F2371">
            <v>1.38</v>
          </cell>
          <cell r="G2371">
            <v>9.58</v>
          </cell>
        </row>
        <row r="2372">
          <cell r="A2372" t="str">
            <v>38.13.030</v>
          </cell>
          <cell r="B2372">
            <v>0</v>
          </cell>
          <cell r="C2372" t="str">
            <v>Eletroduto corrugado em polietileno de alta densidade, DN= 75 mm, com acessórios</v>
          </cell>
          <cell r="D2372" t="str">
            <v>m</v>
          </cell>
          <cell r="E2372">
            <v>11.55</v>
          </cell>
          <cell r="F2372">
            <v>1.38</v>
          </cell>
          <cell r="G2372">
            <v>12.93</v>
          </cell>
        </row>
        <row r="2373">
          <cell r="A2373" t="str">
            <v>38.13.040</v>
          </cell>
          <cell r="B2373">
            <v>0</v>
          </cell>
          <cell r="C2373" t="str">
            <v>Eletroduto corrugado em polietileno de alta densidade, DN= 100 mm, com acessórios</v>
          </cell>
          <cell r="D2373" t="str">
            <v>m</v>
          </cell>
          <cell r="E2373">
            <v>17.239999999999998</v>
          </cell>
          <cell r="F2373">
            <v>1.38</v>
          </cell>
          <cell r="G2373">
            <v>18.62</v>
          </cell>
        </row>
        <row r="2374">
          <cell r="A2374" t="str">
            <v>38.13.050</v>
          </cell>
          <cell r="B2374">
            <v>0</v>
          </cell>
          <cell r="C2374" t="str">
            <v>Eletroduto corrugado em polietileno de alta densidade, DN= 125 mm, com acessórios</v>
          </cell>
          <cell r="D2374" t="str">
            <v>m</v>
          </cell>
          <cell r="E2374">
            <v>26.59</v>
          </cell>
          <cell r="F2374">
            <v>1.38</v>
          </cell>
          <cell r="G2374">
            <v>27.97</v>
          </cell>
        </row>
        <row r="2375">
          <cell r="A2375" t="str">
            <v>38.13.060</v>
          </cell>
          <cell r="B2375">
            <v>0</v>
          </cell>
          <cell r="C2375" t="str">
            <v>Eletroduto corrugado em polietileno de alta densidade, DN= 150 mm, com acessórios</v>
          </cell>
          <cell r="D2375" t="str">
            <v>m</v>
          </cell>
          <cell r="E2375">
            <v>40.380000000000003</v>
          </cell>
          <cell r="F2375">
            <v>1.38</v>
          </cell>
          <cell r="G2375">
            <v>41.76</v>
          </cell>
        </row>
        <row r="2376">
          <cell r="A2376" t="str">
            <v>38.15</v>
          </cell>
          <cell r="B2376" t="str">
            <v>Eletroduto metálico flexível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</row>
        <row r="2377">
          <cell r="A2377" t="str">
            <v>38.15.010</v>
          </cell>
          <cell r="B2377">
            <v>0</v>
          </cell>
          <cell r="C2377" t="str">
            <v>Eletroduto metálico flexível com capa em PVC de 3/4´</v>
          </cell>
          <cell r="D2377" t="str">
            <v>m</v>
          </cell>
          <cell r="E2377">
            <v>5.0999999999999996</v>
          </cell>
          <cell r="F2377">
            <v>12.22</v>
          </cell>
          <cell r="G2377">
            <v>17.32</v>
          </cell>
        </row>
        <row r="2378">
          <cell r="A2378" t="str">
            <v>38.15.020</v>
          </cell>
          <cell r="B2378">
            <v>0</v>
          </cell>
          <cell r="C2378" t="str">
            <v>Eletroduto metálico flexível com capa em PVC de 1´</v>
          </cell>
          <cell r="D2378" t="str">
            <v>m</v>
          </cell>
          <cell r="E2378">
            <v>7.9</v>
          </cell>
          <cell r="F2378">
            <v>12.22</v>
          </cell>
          <cell r="G2378">
            <v>20.12</v>
          </cell>
        </row>
        <row r="2379">
          <cell r="A2379" t="str">
            <v>38.15.030</v>
          </cell>
          <cell r="B2379">
            <v>0</v>
          </cell>
          <cell r="C2379" t="str">
            <v>Eletroduto metálico flexível com capa em PVC de 1 1/2´</v>
          </cell>
          <cell r="D2379" t="str">
            <v>m</v>
          </cell>
          <cell r="E2379">
            <v>12.74</v>
          </cell>
          <cell r="F2379">
            <v>12.22</v>
          </cell>
          <cell r="G2379">
            <v>24.96</v>
          </cell>
        </row>
        <row r="2380">
          <cell r="A2380" t="str">
            <v>38.15.040</v>
          </cell>
          <cell r="B2380">
            <v>0</v>
          </cell>
          <cell r="C2380" t="str">
            <v>Eletroduto metálico flexível com capa em PVC de 2´</v>
          </cell>
          <cell r="D2380" t="str">
            <v>m</v>
          </cell>
          <cell r="E2380">
            <v>15.7</v>
          </cell>
          <cell r="F2380">
            <v>12.22</v>
          </cell>
          <cell r="G2380">
            <v>27.92</v>
          </cell>
        </row>
        <row r="2381">
          <cell r="A2381" t="str">
            <v>38.15.110</v>
          </cell>
          <cell r="B2381">
            <v>0</v>
          </cell>
          <cell r="C2381" t="str">
            <v>Terminal macho fixo em latão zincado de 3/4´</v>
          </cell>
          <cell r="D2381" t="str">
            <v>un</v>
          </cell>
          <cell r="E2381">
            <v>10.27</v>
          </cell>
          <cell r="F2381">
            <v>2.38</v>
          </cell>
          <cell r="G2381">
            <v>12.65</v>
          </cell>
        </row>
        <row r="2382">
          <cell r="A2382" t="str">
            <v>38.15.120</v>
          </cell>
          <cell r="B2382">
            <v>0</v>
          </cell>
          <cell r="C2382" t="str">
            <v>Terminal macho fixo em latão zincado de 1´</v>
          </cell>
          <cell r="D2382" t="str">
            <v>un</v>
          </cell>
          <cell r="E2382">
            <v>16.420000000000002</v>
          </cell>
          <cell r="F2382">
            <v>2.38</v>
          </cell>
          <cell r="G2382">
            <v>18.8</v>
          </cell>
        </row>
        <row r="2383">
          <cell r="A2383" t="str">
            <v>38.15.130</v>
          </cell>
          <cell r="B2383">
            <v>0</v>
          </cell>
          <cell r="C2383" t="str">
            <v>Terminal macho fixo em latão zincado de 1 1/2´</v>
          </cell>
          <cell r="D2383" t="str">
            <v>un</v>
          </cell>
          <cell r="E2383">
            <v>25.94</v>
          </cell>
          <cell r="F2383">
            <v>2.38</v>
          </cell>
          <cell r="G2383">
            <v>28.32</v>
          </cell>
        </row>
        <row r="2384">
          <cell r="A2384" t="str">
            <v>38.15.140</v>
          </cell>
          <cell r="B2384">
            <v>0</v>
          </cell>
          <cell r="C2384" t="str">
            <v>Terminal macho fixo em latão zincado de 2´</v>
          </cell>
          <cell r="D2384" t="str">
            <v>un</v>
          </cell>
          <cell r="E2384">
            <v>46.79</v>
          </cell>
          <cell r="F2384">
            <v>2.38</v>
          </cell>
          <cell r="G2384">
            <v>49.17</v>
          </cell>
        </row>
        <row r="2385">
          <cell r="A2385" t="str">
            <v>38.15.310</v>
          </cell>
          <cell r="B2385">
            <v>0</v>
          </cell>
          <cell r="C2385" t="str">
            <v>Terminal macho giratório em latão zincado de 3/4´</v>
          </cell>
          <cell r="D2385" t="str">
            <v>un</v>
          </cell>
          <cell r="E2385">
            <v>11.4</v>
          </cell>
          <cell r="F2385">
            <v>2.38</v>
          </cell>
          <cell r="G2385">
            <v>13.78</v>
          </cell>
        </row>
        <row r="2386">
          <cell r="A2386" t="str">
            <v>38.15.320</v>
          </cell>
          <cell r="B2386">
            <v>0</v>
          </cell>
          <cell r="C2386" t="str">
            <v>Terminal macho giratório em latão zincado de 1´</v>
          </cell>
          <cell r="D2386" t="str">
            <v>un</v>
          </cell>
          <cell r="E2386">
            <v>17.489999999999998</v>
          </cell>
          <cell r="F2386">
            <v>2.38</v>
          </cell>
          <cell r="G2386">
            <v>19.87</v>
          </cell>
        </row>
        <row r="2387">
          <cell r="A2387" t="str">
            <v>38.15.330</v>
          </cell>
          <cell r="B2387">
            <v>0</v>
          </cell>
          <cell r="C2387" t="str">
            <v>Terminal macho giratório em latão zincado de 1 1/2´</v>
          </cell>
          <cell r="D2387" t="str">
            <v>un</v>
          </cell>
          <cell r="E2387">
            <v>38.57</v>
          </cell>
          <cell r="F2387">
            <v>2.38</v>
          </cell>
          <cell r="G2387">
            <v>40.950000000000003</v>
          </cell>
        </row>
        <row r="2388">
          <cell r="A2388" t="str">
            <v>38.15.340</v>
          </cell>
          <cell r="B2388">
            <v>0</v>
          </cell>
          <cell r="C2388" t="str">
            <v>Terminal macho giratório em latão zincado de 2´</v>
          </cell>
          <cell r="D2388" t="str">
            <v>un</v>
          </cell>
          <cell r="E2388">
            <v>56.7</v>
          </cell>
          <cell r="F2388">
            <v>2.38</v>
          </cell>
          <cell r="G2388">
            <v>59.08</v>
          </cell>
        </row>
        <row r="2389">
          <cell r="A2389" t="str">
            <v>38.16</v>
          </cell>
          <cell r="B2389" t="str">
            <v>Rodapé técnico e acessórios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</row>
        <row r="2390">
          <cell r="A2390" t="str">
            <v>38.16.030</v>
          </cell>
          <cell r="B2390">
            <v>0</v>
          </cell>
          <cell r="C2390" t="str">
            <v>Rodapé técnico triplo e tampa com pintura eletrostática</v>
          </cell>
          <cell r="D2390" t="str">
            <v>m</v>
          </cell>
          <cell r="E2390">
            <v>33.57</v>
          </cell>
          <cell r="F2390">
            <v>10.38</v>
          </cell>
          <cell r="G2390">
            <v>43.95</v>
          </cell>
        </row>
        <row r="2391">
          <cell r="A2391" t="str">
            <v>38.16.060</v>
          </cell>
          <cell r="B2391">
            <v>0</v>
          </cell>
          <cell r="C2391" t="str">
            <v>Curva horizontal tripla de 90°, interna ou externa e tampa com pintura eletrostática</v>
          </cell>
          <cell r="D2391" t="str">
            <v>un</v>
          </cell>
          <cell r="E2391">
            <v>32.97</v>
          </cell>
          <cell r="F2391">
            <v>17.3</v>
          </cell>
          <cell r="G2391">
            <v>50.27</v>
          </cell>
        </row>
        <row r="2392">
          <cell r="A2392" t="str">
            <v>38.16.080</v>
          </cell>
          <cell r="B2392">
            <v>0</v>
          </cell>
          <cell r="C2392" t="str">
            <v>Tê triplo de 90°, horizontal ou vertical e tampa com pintura eletrostática</v>
          </cell>
          <cell r="D2392" t="str">
            <v>un</v>
          </cell>
          <cell r="E2392">
            <v>44.56</v>
          </cell>
          <cell r="F2392">
            <v>17.3</v>
          </cell>
          <cell r="G2392">
            <v>61.86</v>
          </cell>
        </row>
        <row r="2393">
          <cell r="A2393" t="str">
            <v>38.16.090</v>
          </cell>
          <cell r="B2393">
            <v>0</v>
          </cell>
          <cell r="C2393" t="str">
            <v>Caixa para tomadas: de energia, RJ, sobressalente, interruptor ou espelho, com pintura eletrostática, para rodapé técnico triplo</v>
          </cell>
          <cell r="D2393" t="str">
            <v>un</v>
          </cell>
          <cell r="E2393">
            <v>9.18</v>
          </cell>
          <cell r="F2393">
            <v>6.63</v>
          </cell>
          <cell r="G2393">
            <v>15.81</v>
          </cell>
        </row>
        <row r="2394">
          <cell r="A2394" t="str">
            <v>38.16.110</v>
          </cell>
          <cell r="B2394">
            <v>0</v>
          </cell>
          <cell r="C2394" t="str">
            <v>Caixa de derivação embutida ou externa com pintura eletrostática, para rodapé técnico triplo</v>
          </cell>
          <cell r="D2394" t="str">
            <v>un</v>
          </cell>
          <cell r="E2394">
            <v>18.260000000000002</v>
          </cell>
          <cell r="F2394">
            <v>17.3</v>
          </cell>
          <cell r="G2394">
            <v>35.56</v>
          </cell>
        </row>
        <row r="2395">
          <cell r="A2395" t="str">
            <v>38.16.130</v>
          </cell>
          <cell r="B2395">
            <v>0</v>
          </cell>
          <cell r="C2395" t="str">
            <v>Caixa para tomadas: de energia, RJ, sobressalente, interruptor ou espelho, com pintura eletrostática, para rodapé técnico duplo</v>
          </cell>
          <cell r="D2395" t="str">
            <v>un</v>
          </cell>
          <cell r="E2395">
            <v>7.98</v>
          </cell>
          <cell r="F2395">
            <v>6.63</v>
          </cell>
          <cell r="G2395">
            <v>14.61</v>
          </cell>
        </row>
        <row r="2396">
          <cell r="A2396" t="str">
            <v>38.16.140</v>
          </cell>
          <cell r="B2396">
            <v>0</v>
          </cell>
          <cell r="C2396" t="str">
            <v>Terminal de fechamento ou mata junta com pintura eletrostática, para rodapé técnico triplo</v>
          </cell>
          <cell r="D2396" t="str">
            <v>un</v>
          </cell>
          <cell r="E2396">
            <v>4.0599999999999996</v>
          </cell>
          <cell r="F2396">
            <v>5.2</v>
          </cell>
          <cell r="G2396">
            <v>9.26</v>
          </cell>
        </row>
        <row r="2397">
          <cell r="A2397" t="str">
            <v>38.16.150</v>
          </cell>
          <cell r="B2397">
            <v>0</v>
          </cell>
          <cell r="C2397" t="str">
            <v>Rodapé técnico duplo e tampa com pintura eletrostática</v>
          </cell>
          <cell r="D2397" t="str">
            <v>m</v>
          </cell>
          <cell r="E2397">
            <v>30.75</v>
          </cell>
          <cell r="F2397">
            <v>10.38</v>
          </cell>
          <cell r="G2397">
            <v>41.13</v>
          </cell>
        </row>
        <row r="2398">
          <cell r="A2398" t="str">
            <v>38.16.160</v>
          </cell>
          <cell r="B2398">
            <v>0</v>
          </cell>
          <cell r="C2398" t="str">
            <v>Curva vertical dupla de 90°, interna ou externa e tampa com pintura eletrostática</v>
          </cell>
          <cell r="D2398" t="str">
            <v>un</v>
          </cell>
          <cell r="E2398">
            <v>27.69</v>
          </cell>
          <cell r="F2398">
            <v>17.3</v>
          </cell>
          <cell r="G2398">
            <v>44.99</v>
          </cell>
        </row>
        <row r="2399">
          <cell r="A2399" t="str">
            <v>38.16.190</v>
          </cell>
          <cell r="B2399">
            <v>0</v>
          </cell>
          <cell r="C2399" t="str">
            <v>Terminal de fechamento ou mata junta com pintura eletrostática, para rodapé técnico duplo</v>
          </cell>
          <cell r="D2399" t="str">
            <v>un</v>
          </cell>
          <cell r="E2399">
            <v>2.9</v>
          </cell>
          <cell r="F2399">
            <v>5.2</v>
          </cell>
          <cell r="G2399">
            <v>8.1</v>
          </cell>
        </row>
        <row r="2400">
          <cell r="A2400" t="str">
            <v>38.16.200</v>
          </cell>
          <cell r="B2400">
            <v>0</v>
          </cell>
          <cell r="C2400" t="str">
            <v>Curva horizontal dupla de 90°, interna ou externa e tampa com pintura eletrostática</v>
          </cell>
          <cell r="D2400" t="str">
            <v>un</v>
          </cell>
          <cell r="E2400">
            <v>24.95</v>
          </cell>
          <cell r="F2400">
            <v>17.3</v>
          </cell>
          <cell r="G2400">
            <v>42.25</v>
          </cell>
        </row>
        <row r="2401">
          <cell r="A2401" t="str">
            <v>38.16.230</v>
          </cell>
          <cell r="B2401">
            <v>0</v>
          </cell>
          <cell r="C2401" t="str">
            <v>Curva vertical tripla de 90°, interna ou externa e tampa com pintura eletrostática</v>
          </cell>
          <cell r="D2401" t="str">
            <v>un</v>
          </cell>
          <cell r="E2401">
            <v>35.07</v>
          </cell>
          <cell r="F2401">
            <v>17.3</v>
          </cell>
          <cell r="G2401">
            <v>52.37</v>
          </cell>
        </row>
        <row r="2402">
          <cell r="A2402" t="str">
            <v>38.16.250</v>
          </cell>
          <cell r="B2402">
            <v>0</v>
          </cell>
          <cell r="C2402" t="str">
            <v>Poste condutor metálico para distribuição, com suporte para tomadas elétricas e RJ, com pintura eletrostática, altura de 3,00 m</v>
          </cell>
          <cell r="D2402" t="str">
            <v>un</v>
          </cell>
          <cell r="E2402">
            <v>288.7</v>
          </cell>
          <cell r="F2402">
            <v>23.43</v>
          </cell>
          <cell r="G2402">
            <v>312.13</v>
          </cell>
        </row>
        <row r="2403">
          <cell r="A2403" t="str">
            <v>38.16.260</v>
          </cell>
          <cell r="B2403">
            <v>0</v>
          </cell>
          <cell r="C2403" t="str">
            <v>Tê duplo de 90°, horizontal ou vertical, e tampa com pintura eletrostática</v>
          </cell>
          <cell r="D2403" t="str">
            <v>un</v>
          </cell>
          <cell r="E2403">
            <v>32.08</v>
          </cell>
          <cell r="F2403">
            <v>17.3</v>
          </cell>
          <cell r="G2403">
            <v>49.38</v>
          </cell>
        </row>
        <row r="2404">
          <cell r="A2404" t="str">
            <v>38.16.270</v>
          </cell>
          <cell r="B2404">
            <v>0</v>
          </cell>
          <cell r="C2404" t="str">
            <v>Caixa de derivação embutida ou externa para rodapé técnico duplo</v>
          </cell>
          <cell r="D2404" t="str">
            <v>un</v>
          </cell>
          <cell r="E2404">
            <v>24.63</v>
          </cell>
          <cell r="F2404">
            <v>17.3</v>
          </cell>
          <cell r="G2404">
            <v>41.93</v>
          </cell>
        </row>
        <row r="2405">
          <cell r="A2405" t="str">
            <v>38.19</v>
          </cell>
          <cell r="B2405" t="str">
            <v>Eletroduto em PVC corrugado flexível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</row>
        <row r="2406">
          <cell r="A2406" t="str">
            <v>38.19.010</v>
          </cell>
          <cell r="B2406">
            <v>0</v>
          </cell>
          <cell r="C2406" t="str">
            <v>Eletroduto de PVC corrugado flexível leve, diâmetro externo de 16 mm</v>
          </cell>
          <cell r="D2406" t="str">
            <v>m</v>
          </cell>
          <cell r="E2406">
            <v>1.25</v>
          </cell>
          <cell r="F2406">
            <v>10.38</v>
          </cell>
          <cell r="G2406">
            <v>11.63</v>
          </cell>
        </row>
        <row r="2407">
          <cell r="A2407" t="str">
            <v>38.19.020</v>
          </cell>
          <cell r="B2407">
            <v>0</v>
          </cell>
          <cell r="C2407" t="str">
            <v>Eletroduto de PVC corrugado flexível leve, diâmetro externo de 20 mm</v>
          </cell>
          <cell r="D2407" t="str">
            <v>m</v>
          </cell>
          <cell r="E2407">
            <v>1.48</v>
          </cell>
          <cell r="F2407">
            <v>10.38</v>
          </cell>
          <cell r="G2407">
            <v>11.86</v>
          </cell>
        </row>
        <row r="2408">
          <cell r="A2408" t="str">
            <v>38.19.030</v>
          </cell>
          <cell r="B2408">
            <v>0</v>
          </cell>
          <cell r="C2408" t="str">
            <v>Eletroduto de PVC corrugado flexível leve, diâmetro externo de 25 mm</v>
          </cell>
          <cell r="D2408" t="str">
            <v>m</v>
          </cell>
          <cell r="E2408">
            <v>1.6</v>
          </cell>
          <cell r="F2408">
            <v>10.38</v>
          </cell>
          <cell r="G2408">
            <v>11.98</v>
          </cell>
        </row>
        <row r="2409">
          <cell r="A2409" t="str">
            <v>38.19.040</v>
          </cell>
          <cell r="B2409">
            <v>0</v>
          </cell>
          <cell r="C2409" t="str">
            <v>Eletroduto de PVC corrugado flexível leve, diâmetro externo de 32 mm</v>
          </cell>
          <cell r="D2409" t="str">
            <v>m</v>
          </cell>
          <cell r="E2409">
            <v>2.57</v>
          </cell>
          <cell r="F2409">
            <v>10.38</v>
          </cell>
          <cell r="G2409">
            <v>12.95</v>
          </cell>
        </row>
        <row r="2410">
          <cell r="A2410" t="str">
            <v>38.19.200</v>
          </cell>
          <cell r="B2410">
            <v>0</v>
          </cell>
          <cell r="C2410" t="str">
            <v>Eletroduto de PVC corrugado flexível reforçado, diâmetro externo de 20 mm</v>
          </cell>
          <cell r="D2410" t="str">
            <v>m</v>
          </cell>
          <cell r="E2410">
            <v>1.77</v>
          </cell>
          <cell r="F2410">
            <v>10.38</v>
          </cell>
          <cell r="G2410">
            <v>12.15</v>
          </cell>
        </row>
        <row r="2411">
          <cell r="A2411" t="str">
            <v>38.19.210</v>
          </cell>
          <cell r="B2411">
            <v>0</v>
          </cell>
          <cell r="C2411" t="str">
            <v>Eletroduto de PVC corrugado flexível reforçado, diâmetro externo de 25 mm</v>
          </cell>
          <cell r="D2411" t="str">
            <v>m</v>
          </cell>
          <cell r="E2411">
            <v>1.86</v>
          </cell>
          <cell r="F2411">
            <v>10.38</v>
          </cell>
          <cell r="G2411">
            <v>12.24</v>
          </cell>
        </row>
        <row r="2412">
          <cell r="A2412" t="str">
            <v>38.19.220</v>
          </cell>
          <cell r="B2412">
            <v>0</v>
          </cell>
          <cell r="C2412" t="str">
            <v>Eletroduto de PVC corrugado flexível reforçado, diâmetro externo de 32 mm</v>
          </cell>
          <cell r="D2412" t="str">
            <v>m</v>
          </cell>
          <cell r="E2412">
            <v>3.5</v>
          </cell>
          <cell r="F2412">
            <v>10.38</v>
          </cell>
          <cell r="G2412">
            <v>13.88</v>
          </cell>
        </row>
        <row r="2413">
          <cell r="A2413" t="str">
            <v>38.21</v>
          </cell>
          <cell r="B2413" t="str">
            <v>Eletrocalha e acessórios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38.21.110</v>
          </cell>
          <cell r="B2414">
            <v>0</v>
          </cell>
          <cell r="C2414" t="str">
            <v>Eletrocalha lisa galvanizada a fogo, 50 x 50 mm, com acessórios</v>
          </cell>
          <cell r="D2414" t="str">
            <v>m</v>
          </cell>
          <cell r="E2414">
            <v>19.149999999999999</v>
          </cell>
          <cell r="F2414">
            <v>17.3</v>
          </cell>
          <cell r="G2414">
            <v>36.450000000000003</v>
          </cell>
        </row>
        <row r="2415">
          <cell r="A2415" t="str">
            <v>38.21.120</v>
          </cell>
          <cell r="B2415">
            <v>0</v>
          </cell>
          <cell r="C2415" t="str">
            <v>Eletrocalha lisa galvanizada a fogo, 100 x 50 mm, com acessórios</v>
          </cell>
          <cell r="D2415" t="str">
            <v>m</v>
          </cell>
          <cell r="E2415">
            <v>25.42</v>
          </cell>
          <cell r="F2415">
            <v>17.3</v>
          </cell>
          <cell r="G2415">
            <v>42.72</v>
          </cell>
        </row>
        <row r="2416">
          <cell r="A2416" t="str">
            <v>38.21.130</v>
          </cell>
          <cell r="B2416">
            <v>0</v>
          </cell>
          <cell r="C2416" t="str">
            <v>Eletrocalha lisa galvanizada a fogo, 150 x 50 mm, com acessórios</v>
          </cell>
          <cell r="D2416" t="str">
            <v>m</v>
          </cell>
          <cell r="E2416">
            <v>31.77</v>
          </cell>
          <cell r="F2416">
            <v>17.3</v>
          </cell>
          <cell r="G2416">
            <v>49.07</v>
          </cell>
        </row>
        <row r="2417">
          <cell r="A2417" t="str">
            <v>38.21.140</v>
          </cell>
          <cell r="B2417">
            <v>0</v>
          </cell>
          <cell r="C2417" t="str">
            <v>Eletrocalha lisa galvanizada a fogo, 200 x 50 mm, com acessórios</v>
          </cell>
          <cell r="D2417" t="str">
            <v>m</v>
          </cell>
          <cell r="E2417">
            <v>38.130000000000003</v>
          </cell>
          <cell r="F2417">
            <v>17.3</v>
          </cell>
          <cell r="G2417">
            <v>55.43</v>
          </cell>
        </row>
        <row r="2418">
          <cell r="A2418" t="str">
            <v>38.21.150</v>
          </cell>
          <cell r="B2418">
            <v>0</v>
          </cell>
          <cell r="C2418" t="str">
            <v>Eletrocalha lisa galvanizada a fogo, 250 x 50 mm, com acessórios</v>
          </cell>
          <cell r="D2418" t="str">
            <v>m</v>
          </cell>
          <cell r="E2418">
            <v>44.49</v>
          </cell>
          <cell r="F2418">
            <v>17.3</v>
          </cell>
          <cell r="G2418">
            <v>61.79</v>
          </cell>
        </row>
        <row r="2419">
          <cell r="A2419" t="str">
            <v>38.21.310</v>
          </cell>
          <cell r="B2419">
            <v>0</v>
          </cell>
          <cell r="C2419" t="str">
            <v>Eletrocalha lisa galvanizada a fogo, 100 x 100 mm, com acessórios</v>
          </cell>
          <cell r="D2419" t="str">
            <v>m</v>
          </cell>
          <cell r="E2419">
            <v>38.29</v>
          </cell>
          <cell r="F2419">
            <v>25.95</v>
          </cell>
          <cell r="G2419">
            <v>64.239999999999995</v>
          </cell>
        </row>
        <row r="2420">
          <cell r="A2420" t="str">
            <v>38.21.320</v>
          </cell>
          <cell r="B2420">
            <v>0</v>
          </cell>
          <cell r="C2420" t="str">
            <v>Eletrocalha lisa galvanizada a fogo, 150 x 100 mm, com acessórios</v>
          </cell>
          <cell r="D2420" t="str">
            <v>m</v>
          </cell>
          <cell r="E2420">
            <v>44.41</v>
          </cell>
          <cell r="F2420">
            <v>25.95</v>
          </cell>
          <cell r="G2420">
            <v>70.36</v>
          </cell>
        </row>
        <row r="2421">
          <cell r="A2421" t="str">
            <v>38.21.330</v>
          </cell>
          <cell r="B2421">
            <v>0</v>
          </cell>
          <cell r="C2421" t="str">
            <v>Eletrocalha lisa galvanizada a fogo, 200 x 100 mm, com acessórios</v>
          </cell>
          <cell r="D2421" t="str">
            <v>m</v>
          </cell>
          <cell r="E2421">
            <v>51.16</v>
          </cell>
          <cell r="F2421">
            <v>25.95</v>
          </cell>
          <cell r="G2421">
            <v>77.11</v>
          </cell>
        </row>
        <row r="2422">
          <cell r="A2422" t="str">
            <v>38.21.340</v>
          </cell>
          <cell r="B2422">
            <v>0</v>
          </cell>
          <cell r="C2422" t="str">
            <v>Eletrocalha lisa galvanizada a fogo, 250 x 100 mm, com acessórios</v>
          </cell>
          <cell r="D2422" t="str">
            <v>m</v>
          </cell>
          <cell r="E2422">
            <v>55.33</v>
          </cell>
          <cell r="F2422">
            <v>25.95</v>
          </cell>
          <cell r="G2422">
            <v>81.28</v>
          </cell>
        </row>
        <row r="2423">
          <cell r="A2423" t="str">
            <v>38.21.350</v>
          </cell>
          <cell r="B2423">
            <v>0</v>
          </cell>
          <cell r="C2423" t="str">
            <v>Eletrocalha lisa galvanizada a fogo, 300 x 100 mm, com acessórios</v>
          </cell>
          <cell r="D2423" t="str">
            <v>m</v>
          </cell>
          <cell r="E2423">
            <v>63.82</v>
          </cell>
          <cell r="F2423">
            <v>34.590000000000003</v>
          </cell>
          <cell r="G2423">
            <v>98.41</v>
          </cell>
        </row>
        <row r="2424">
          <cell r="A2424" t="str">
            <v>38.21.360</v>
          </cell>
          <cell r="B2424">
            <v>0</v>
          </cell>
          <cell r="C2424" t="str">
            <v>Eletrocalha lisa galvanizada a fogo, 400 x 100 mm, com acessórios</v>
          </cell>
          <cell r="D2424" t="str">
            <v>m</v>
          </cell>
          <cell r="E2424">
            <v>89.77</v>
          </cell>
          <cell r="F2424">
            <v>34.590000000000003</v>
          </cell>
          <cell r="G2424">
            <v>124.36</v>
          </cell>
        </row>
        <row r="2425">
          <cell r="A2425" t="str">
            <v>38.21.370</v>
          </cell>
          <cell r="B2425">
            <v>0</v>
          </cell>
          <cell r="C2425" t="str">
            <v>Eletrocalha lisa galvanizada a fogo, 500 x 100 mm, com acessórios</v>
          </cell>
          <cell r="D2425" t="str">
            <v>m</v>
          </cell>
          <cell r="E2425">
            <v>107.16</v>
          </cell>
          <cell r="F2425">
            <v>34.590000000000003</v>
          </cell>
          <cell r="G2425">
            <v>141.75</v>
          </cell>
        </row>
        <row r="2426">
          <cell r="A2426" t="str">
            <v>38.21.920</v>
          </cell>
          <cell r="B2426">
            <v>0</v>
          </cell>
          <cell r="C2426" t="str">
            <v>Eletrocalha perfurada galvanizada a fogo, 100 x 50 mm, com acessórios</v>
          </cell>
          <cell r="D2426" t="str">
            <v>m</v>
          </cell>
          <cell r="E2426">
            <v>25.75</v>
          </cell>
          <cell r="F2426">
            <v>17.3</v>
          </cell>
          <cell r="G2426">
            <v>43.05</v>
          </cell>
        </row>
        <row r="2427">
          <cell r="A2427" t="str">
            <v>38.21.930</v>
          </cell>
          <cell r="B2427">
            <v>0</v>
          </cell>
          <cell r="C2427" t="str">
            <v>Eletrocalha perfurada galvanizada a fogo, 150 x 50 mm, com acessórios</v>
          </cell>
          <cell r="D2427" t="str">
            <v>m</v>
          </cell>
          <cell r="E2427">
            <v>31.76</v>
          </cell>
          <cell r="F2427">
            <v>17.3</v>
          </cell>
          <cell r="G2427">
            <v>49.06</v>
          </cell>
        </row>
        <row r="2428">
          <cell r="A2428" t="str">
            <v>38.21.940</v>
          </cell>
          <cell r="B2428">
            <v>0</v>
          </cell>
          <cell r="C2428" t="str">
            <v>Eletrocalha perfurada galvanizada a fogo, 200 x 50 mm, com acessórios</v>
          </cell>
          <cell r="D2428" t="str">
            <v>m</v>
          </cell>
          <cell r="E2428">
            <v>38.35</v>
          </cell>
          <cell r="F2428">
            <v>17.3</v>
          </cell>
          <cell r="G2428">
            <v>55.65</v>
          </cell>
        </row>
        <row r="2429">
          <cell r="A2429" t="str">
            <v>38.21.950</v>
          </cell>
          <cell r="B2429">
            <v>0</v>
          </cell>
          <cell r="C2429" t="str">
            <v>Eletrocalha perfurada galvanizada a fogo, 250 x 50 mm, com acessórios</v>
          </cell>
          <cell r="D2429" t="str">
            <v>m</v>
          </cell>
          <cell r="E2429">
            <v>44.29</v>
          </cell>
          <cell r="F2429">
            <v>17.3</v>
          </cell>
          <cell r="G2429">
            <v>61.59</v>
          </cell>
        </row>
        <row r="2430">
          <cell r="A2430" t="str">
            <v>38.22</v>
          </cell>
          <cell r="B2430" t="str">
            <v>Eletrocalha e acessórios.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</row>
        <row r="2431">
          <cell r="A2431" t="str">
            <v>38.22.120</v>
          </cell>
          <cell r="B2431">
            <v>0</v>
          </cell>
          <cell r="C2431" t="str">
            <v>Eletrocalha perfurada galvanizada a fogo, 150x100mm, com acessórios</v>
          </cell>
          <cell r="D2431" t="str">
            <v>m</v>
          </cell>
          <cell r="E2431">
            <v>44.29</v>
          </cell>
          <cell r="F2431">
            <v>25.95</v>
          </cell>
          <cell r="G2431">
            <v>70.239999999999995</v>
          </cell>
        </row>
        <row r="2432">
          <cell r="A2432" t="str">
            <v>38.22.130</v>
          </cell>
          <cell r="B2432">
            <v>0</v>
          </cell>
          <cell r="C2432" t="str">
            <v>Eletrocalha perfurada galvanizada a fogo, 200x100mm, com acessórios</v>
          </cell>
          <cell r="D2432" t="str">
            <v>m</v>
          </cell>
          <cell r="E2432">
            <v>50.8</v>
          </cell>
          <cell r="F2432">
            <v>25.95</v>
          </cell>
          <cell r="G2432">
            <v>76.75</v>
          </cell>
        </row>
        <row r="2433">
          <cell r="A2433" t="str">
            <v>38.22.140</v>
          </cell>
          <cell r="B2433">
            <v>0</v>
          </cell>
          <cell r="C2433" t="str">
            <v>Eletrocalha perfurada galvanizada a fogo, 250x100mm, com acessórios</v>
          </cell>
          <cell r="D2433" t="str">
            <v>m</v>
          </cell>
          <cell r="E2433">
            <v>57.15</v>
          </cell>
          <cell r="F2433">
            <v>25.95</v>
          </cell>
          <cell r="G2433">
            <v>83.1</v>
          </cell>
        </row>
        <row r="2434">
          <cell r="A2434" t="str">
            <v>38.22.150</v>
          </cell>
          <cell r="B2434">
            <v>0</v>
          </cell>
          <cell r="C2434" t="str">
            <v>Eletrocalha perfurada galvanizada a fogo, 300x100mm, com acessórios</v>
          </cell>
          <cell r="D2434" t="str">
            <v>m</v>
          </cell>
          <cell r="E2434">
            <v>63.95</v>
          </cell>
          <cell r="F2434">
            <v>34.590000000000003</v>
          </cell>
          <cell r="G2434">
            <v>98.54</v>
          </cell>
        </row>
        <row r="2435">
          <cell r="A2435" t="str">
            <v>38.22.160</v>
          </cell>
          <cell r="B2435">
            <v>0</v>
          </cell>
          <cell r="C2435" t="str">
            <v>Eletrocalha perfurada galvanizada a fogo, 400x100mm, com acessórios</v>
          </cell>
          <cell r="D2435" t="str">
            <v>m</v>
          </cell>
          <cell r="E2435">
            <v>94.19</v>
          </cell>
          <cell r="F2435">
            <v>34.590000000000003</v>
          </cell>
          <cell r="G2435">
            <v>128.78</v>
          </cell>
        </row>
        <row r="2436">
          <cell r="A2436" t="str">
            <v>38.22.170</v>
          </cell>
          <cell r="B2436">
            <v>0</v>
          </cell>
          <cell r="C2436" t="str">
            <v>Eletrocalha perfurada galvanizada a fogo, 500x100mm, com acessórios</v>
          </cell>
          <cell r="D2436" t="str">
            <v>m</v>
          </cell>
          <cell r="E2436">
            <v>111.49</v>
          </cell>
          <cell r="F2436">
            <v>34.590000000000003</v>
          </cell>
          <cell r="G2436">
            <v>146.08000000000001</v>
          </cell>
        </row>
        <row r="2437">
          <cell r="A2437" t="str">
            <v>38.22.180</v>
          </cell>
          <cell r="B2437">
            <v>0</v>
          </cell>
          <cell r="C2437" t="str">
            <v>Eletrocalha perfurada galvanizada a fogo, 700x100mm, com acessórios</v>
          </cell>
          <cell r="D2437" t="str">
            <v>m</v>
          </cell>
          <cell r="E2437">
            <v>145.47999999999999</v>
          </cell>
          <cell r="F2437">
            <v>34.590000000000003</v>
          </cell>
          <cell r="G2437">
            <v>180.07</v>
          </cell>
        </row>
        <row r="2438">
          <cell r="A2438" t="str">
            <v>38.22.610</v>
          </cell>
          <cell r="B2438">
            <v>0</v>
          </cell>
          <cell r="C2438" t="str">
            <v>Tampa de encaixe para eletrocalha, galvanizada a fogo, L= 50mm</v>
          </cell>
          <cell r="D2438" t="str">
            <v>m</v>
          </cell>
          <cell r="E2438">
            <v>8.39</v>
          </cell>
          <cell r="F2438">
            <v>1.72</v>
          </cell>
          <cell r="G2438">
            <v>10.11</v>
          </cell>
        </row>
        <row r="2439">
          <cell r="A2439" t="str">
            <v>38.22.620</v>
          </cell>
          <cell r="B2439">
            <v>0</v>
          </cell>
          <cell r="C2439" t="str">
            <v>Tampa de encaixe para eletrocalha, galvanizada a fogo, L= 100mm</v>
          </cell>
          <cell r="D2439" t="str">
            <v>m</v>
          </cell>
          <cell r="E2439">
            <v>14.68</v>
          </cell>
          <cell r="F2439">
            <v>1.72</v>
          </cell>
          <cell r="G2439">
            <v>16.399999999999999</v>
          </cell>
        </row>
        <row r="2440">
          <cell r="A2440" t="str">
            <v>38.22.630</v>
          </cell>
          <cell r="B2440">
            <v>0</v>
          </cell>
          <cell r="C2440" t="str">
            <v>Tampa de encaixe para eletrocalha, galvanizada a fogo, L= 150mm</v>
          </cell>
          <cell r="D2440" t="str">
            <v>m</v>
          </cell>
          <cell r="E2440">
            <v>21.07</v>
          </cell>
          <cell r="F2440">
            <v>1.72</v>
          </cell>
          <cell r="G2440">
            <v>22.79</v>
          </cell>
        </row>
        <row r="2441">
          <cell r="A2441" t="str">
            <v>38.22.640</v>
          </cell>
          <cell r="B2441">
            <v>0</v>
          </cell>
          <cell r="C2441" t="str">
            <v>Tampa de encaixe para eletrocalha, galvanizada a fogo, L= 200mm</v>
          </cell>
          <cell r="D2441" t="str">
            <v>m</v>
          </cell>
          <cell r="E2441">
            <v>26.72</v>
          </cell>
          <cell r="F2441">
            <v>1.72</v>
          </cell>
          <cell r="G2441">
            <v>28.44</v>
          </cell>
        </row>
        <row r="2442">
          <cell r="A2442" t="str">
            <v>38.22.650</v>
          </cell>
          <cell r="B2442">
            <v>0</v>
          </cell>
          <cell r="C2442" t="str">
            <v>Tampa de encaixe para eletrocalha, galvanizada a fogo, L= 250mm</v>
          </cell>
          <cell r="D2442" t="str">
            <v>m</v>
          </cell>
          <cell r="E2442">
            <v>33.97</v>
          </cell>
          <cell r="F2442">
            <v>1.72</v>
          </cell>
          <cell r="G2442">
            <v>35.69</v>
          </cell>
        </row>
        <row r="2443">
          <cell r="A2443" t="str">
            <v>38.22.660</v>
          </cell>
          <cell r="B2443">
            <v>0</v>
          </cell>
          <cell r="C2443" t="str">
            <v>Tampa de encaixe para eletrocalha, galvanizada a fogo, L= 300mm</v>
          </cell>
          <cell r="D2443" t="str">
            <v>m</v>
          </cell>
          <cell r="E2443">
            <v>39.26</v>
          </cell>
          <cell r="F2443">
            <v>1.72</v>
          </cell>
          <cell r="G2443">
            <v>40.98</v>
          </cell>
        </row>
        <row r="2444">
          <cell r="A2444" t="str">
            <v>38.22.670</v>
          </cell>
          <cell r="B2444">
            <v>0</v>
          </cell>
          <cell r="C2444" t="str">
            <v>Tampa de encaixe para eletrocalha, galvanizada a fogo, L= 400mm</v>
          </cell>
          <cell r="D2444" t="str">
            <v>m</v>
          </cell>
          <cell r="E2444">
            <v>51.13</v>
          </cell>
          <cell r="F2444">
            <v>1.72</v>
          </cell>
          <cell r="G2444">
            <v>52.85</v>
          </cell>
        </row>
        <row r="2445">
          <cell r="A2445" t="str">
            <v>38.22.680</v>
          </cell>
          <cell r="B2445">
            <v>0</v>
          </cell>
          <cell r="C2445" t="str">
            <v>Tampa de encaixe para eletrocalha, galvanizada a fogo, L= 500mm</v>
          </cell>
          <cell r="D2445" t="str">
            <v>m</v>
          </cell>
          <cell r="E2445">
            <v>62.99</v>
          </cell>
          <cell r="F2445">
            <v>1.72</v>
          </cell>
          <cell r="G2445">
            <v>64.709999999999994</v>
          </cell>
        </row>
        <row r="2446">
          <cell r="A2446" t="str">
            <v>38.22.690</v>
          </cell>
          <cell r="B2446">
            <v>0</v>
          </cell>
          <cell r="C2446" t="str">
            <v>Tampa de encaixe para eletrocalha, galvanizada a fogo, L= 700mm</v>
          </cell>
          <cell r="D2446" t="str">
            <v>m</v>
          </cell>
          <cell r="E2446">
            <v>80.63</v>
          </cell>
          <cell r="F2446">
            <v>1.72</v>
          </cell>
          <cell r="G2446">
            <v>82.35</v>
          </cell>
        </row>
        <row r="2447">
          <cell r="A2447" t="str">
            <v>38.23</v>
          </cell>
          <cell r="B2447" t="str">
            <v>Eletrocalha e acessórios..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</row>
        <row r="2448">
          <cell r="A2448" t="str">
            <v>38.23.010</v>
          </cell>
          <cell r="B2448">
            <v>0</v>
          </cell>
          <cell r="C2448" t="str">
            <v>Suporte para eletrocalha, galvanizado a fogo, 50x50mm</v>
          </cell>
          <cell r="D2448" t="str">
            <v>un</v>
          </cell>
          <cell r="E2448">
            <v>2.41</v>
          </cell>
          <cell r="F2448">
            <v>8.65</v>
          </cell>
          <cell r="G2448">
            <v>11.06</v>
          </cell>
        </row>
        <row r="2449">
          <cell r="A2449" t="str">
            <v>38.23.020</v>
          </cell>
          <cell r="B2449">
            <v>0</v>
          </cell>
          <cell r="C2449" t="str">
            <v>Suporte para eletrocalha, galvanizado a fogo, 100x50mm</v>
          </cell>
          <cell r="D2449" t="str">
            <v>un</v>
          </cell>
          <cell r="E2449">
            <v>2.92</v>
          </cell>
          <cell r="F2449">
            <v>8.65</v>
          </cell>
          <cell r="G2449">
            <v>11.57</v>
          </cell>
        </row>
        <row r="2450">
          <cell r="A2450" t="str">
            <v>38.23.030</v>
          </cell>
          <cell r="B2450">
            <v>0</v>
          </cell>
          <cell r="C2450" t="str">
            <v>Suporte para eletrocalha, galvanizado a fogo, 150x50mm</v>
          </cell>
          <cell r="D2450" t="str">
            <v>un</v>
          </cell>
          <cell r="E2450">
            <v>3.82</v>
          </cell>
          <cell r="F2450">
            <v>8.65</v>
          </cell>
          <cell r="G2450">
            <v>12.47</v>
          </cell>
        </row>
        <row r="2451">
          <cell r="A2451" t="str">
            <v>38.23.040</v>
          </cell>
          <cell r="B2451">
            <v>0</v>
          </cell>
          <cell r="C2451" t="str">
            <v>Suporte para eletrocalha, galvanizado a fogo, 200x50mm</v>
          </cell>
          <cell r="D2451" t="str">
            <v>un</v>
          </cell>
          <cell r="E2451">
            <v>4.87</v>
          </cell>
          <cell r="F2451">
            <v>8.65</v>
          </cell>
          <cell r="G2451">
            <v>13.52</v>
          </cell>
        </row>
        <row r="2452">
          <cell r="A2452" t="str">
            <v>38.23.050</v>
          </cell>
          <cell r="B2452">
            <v>0</v>
          </cell>
          <cell r="C2452" t="str">
            <v>Suporte para eletrocalha, galvanizado a fogo, 250x50mm</v>
          </cell>
          <cell r="D2452" t="str">
            <v>un</v>
          </cell>
          <cell r="E2452">
            <v>5.72</v>
          </cell>
          <cell r="F2452">
            <v>8.65</v>
          </cell>
          <cell r="G2452">
            <v>14.37</v>
          </cell>
        </row>
        <row r="2453">
          <cell r="A2453" t="str">
            <v>38.23.060</v>
          </cell>
          <cell r="B2453">
            <v>0</v>
          </cell>
          <cell r="C2453" t="str">
            <v>Suporte para eletrocalha, galvanizado a fogo, 300x50mm</v>
          </cell>
          <cell r="D2453" t="str">
            <v>un</v>
          </cell>
          <cell r="E2453">
            <v>6.24</v>
          </cell>
          <cell r="F2453">
            <v>8.65</v>
          </cell>
          <cell r="G2453">
            <v>14.89</v>
          </cell>
        </row>
        <row r="2454">
          <cell r="A2454" t="str">
            <v>38.23.110</v>
          </cell>
          <cell r="B2454">
            <v>0</v>
          </cell>
          <cell r="C2454" t="str">
            <v>Suporte para eletrocalha, galvanizado a fogo, 100x100mm</v>
          </cell>
          <cell r="D2454" t="str">
            <v>un</v>
          </cell>
          <cell r="E2454">
            <v>3.87</v>
          </cell>
          <cell r="F2454">
            <v>8.65</v>
          </cell>
          <cell r="G2454">
            <v>12.52</v>
          </cell>
        </row>
        <row r="2455">
          <cell r="A2455" t="str">
            <v>38.23.120</v>
          </cell>
          <cell r="B2455">
            <v>0</v>
          </cell>
          <cell r="C2455" t="str">
            <v>Suporte para eletrocalha, galvanizado a fogo, 150x100mm</v>
          </cell>
          <cell r="D2455" t="str">
            <v>un</v>
          </cell>
          <cell r="E2455">
            <v>5.33</v>
          </cell>
          <cell r="F2455">
            <v>8.65</v>
          </cell>
          <cell r="G2455">
            <v>13.98</v>
          </cell>
        </row>
        <row r="2456">
          <cell r="A2456" t="str">
            <v>38.23.130</v>
          </cell>
          <cell r="B2456">
            <v>0</v>
          </cell>
          <cell r="C2456" t="str">
            <v>Suporte para eletrocalha, galvanizado a fogo, 200x100mm</v>
          </cell>
          <cell r="D2456" t="str">
            <v>un</v>
          </cell>
          <cell r="E2456">
            <v>6.15</v>
          </cell>
          <cell r="F2456">
            <v>8.65</v>
          </cell>
          <cell r="G2456">
            <v>14.8</v>
          </cell>
        </row>
        <row r="2457">
          <cell r="A2457" t="str">
            <v>38.23.140</v>
          </cell>
          <cell r="B2457">
            <v>0</v>
          </cell>
          <cell r="C2457" t="str">
            <v>Suporte para eletrocalha, galvanizado a fogo, 250x100mm</v>
          </cell>
          <cell r="D2457" t="str">
            <v>un</v>
          </cell>
          <cell r="E2457">
            <v>7.6</v>
          </cell>
          <cell r="F2457">
            <v>8.65</v>
          </cell>
          <cell r="G2457">
            <v>16.25</v>
          </cell>
        </row>
        <row r="2458">
          <cell r="A2458" t="str">
            <v>38.23.150</v>
          </cell>
          <cell r="B2458">
            <v>0</v>
          </cell>
          <cell r="C2458" t="str">
            <v>Suporte para eletrocalha, galvanizado a fogo, 300x100mm</v>
          </cell>
          <cell r="D2458" t="str">
            <v>un</v>
          </cell>
          <cell r="E2458">
            <v>7.94</v>
          </cell>
          <cell r="F2458">
            <v>8.65</v>
          </cell>
          <cell r="G2458">
            <v>16.59</v>
          </cell>
        </row>
        <row r="2459">
          <cell r="A2459" t="str">
            <v>38.23.160</v>
          </cell>
          <cell r="B2459">
            <v>0</v>
          </cell>
          <cell r="C2459" t="str">
            <v>Suporte para eletrocalha, galvanizado a fogo, 400x100mm</v>
          </cell>
          <cell r="D2459" t="str">
            <v>un</v>
          </cell>
          <cell r="E2459">
            <v>9.57</v>
          </cell>
          <cell r="F2459">
            <v>8.65</v>
          </cell>
          <cell r="G2459">
            <v>18.22</v>
          </cell>
        </row>
        <row r="2460">
          <cell r="A2460" t="str">
            <v>38.23.170</v>
          </cell>
          <cell r="B2460">
            <v>0</v>
          </cell>
          <cell r="C2460" t="str">
            <v>Suporte para eletrocalha, galvanizado a fogo, 500x100mm</v>
          </cell>
          <cell r="D2460" t="str">
            <v>un</v>
          </cell>
          <cell r="E2460">
            <v>11.18</v>
          </cell>
          <cell r="F2460">
            <v>8.65</v>
          </cell>
          <cell r="G2460">
            <v>19.829999999999998</v>
          </cell>
        </row>
        <row r="2461">
          <cell r="A2461" t="str">
            <v>38.23.180</v>
          </cell>
          <cell r="B2461">
            <v>0</v>
          </cell>
          <cell r="C2461" t="str">
            <v>Suporte para eletrocalha, galvanizado a fogo, 700x100mm</v>
          </cell>
          <cell r="D2461" t="str">
            <v>un</v>
          </cell>
          <cell r="E2461">
            <v>16.940000000000001</v>
          </cell>
          <cell r="F2461">
            <v>8.65</v>
          </cell>
          <cell r="G2461">
            <v>25.59</v>
          </cell>
        </row>
        <row r="2462">
          <cell r="A2462" t="str">
            <v>38.23.210</v>
          </cell>
          <cell r="B2462">
            <v>0</v>
          </cell>
          <cell r="C2462" t="str">
            <v>Mão francesa simples, galvanizada a fogo, L= 200mm</v>
          </cell>
          <cell r="D2462" t="str">
            <v>un</v>
          </cell>
          <cell r="E2462">
            <v>6.38</v>
          </cell>
          <cell r="F2462">
            <v>8.65</v>
          </cell>
          <cell r="G2462">
            <v>15.03</v>
          </cell>
        </row>
        <row r="2463">
          <cell r="A2463" t="str">
            <v>38.23.220</v>
          </cell>
          <cell r="B2463">
            <v>0</v>
          </cell>
          <cell r="C2463" t="str">
            <v>Mão francesa simples, galvanizada a fogo, L= 300mm</v>
          </cell>
          <cell r="D2463" t="str">
            <v>un</v>
          </cell>
          <cell r="E2463">
            <v>8.3699999999999992</v>
          </cell>
          <cell r="F2463">
            <v>8.65</v>
          </cell>
          <cell r="G2463">
            <v>17.02</v>
          </cell>
        </row>
        <row r="2464">
          <cell r="A2464" t="str">
            <v>38.23.230</v>
          </cell>
          <cell r="B2464">
            <v>0</v>
          </cell>
          <cell r="C2464" t="str">
            <v>Mão francesa simples, galvanizada a fogo, L= 400mm</v>
          </cell>
          <cell r="D2464" t="str">
            <v>un</v>
          </cell>
          <cell r="E2464">
            <v>10.38</v>
          </cell>
          <cell r="F2464">
            <v>8.65</v>
          </cell>
          <cell r="G2464">
            <v>19.03</v>
          </cell>
        </row>
        <row r="2465">
          <cell r="A2465" t="str">
            <v>38.23.240</v>
          </cell>
          <cell r="B2465">
            <v>0</v>
          </cell>
          <cell r="C2465" t="str">
            <v>Mão francesa simples, galvanizada a fogo, L= 500mm</v>
          </cell>
          <cell r="D2465" t="str">
            <v>un</v>
          </cell>
          <cell r="E2465">
            <v>12.22</v>
          </cell>
          <cell r="F2465">
            <v>8.65</v>
          </cell>
          <cell r="G2465">
            <v>20.87</v>
          </cell>
        </row>
        <row r="2466">
          <cell r="A2466" t="str">
            <v>38.23.310</v>
          </cell>
          <cell r="B2466">
            <v>0</v>
          </cell>
          <cell r="C2466" t="str">
            <v>Mão francesa dupla, galvanizada a fogo, L= 300mm</v>
          </cell>
          <cell r="D2466" t="str">
            <v>un</v>
          </cell>
          <cell r="E2466">
            <v>15.95</v>
          </cell>
          <cell r="F2466">
            <v>12.1</v>
          </cell>
          <cell r="G2466">
            <v>28.05</v>
          </cell>
        </row>
        <row r="2467">
          <cell r="A2467" t="str">
            <v>38.23.320</v>
          </cell>
          <cell r="B2467">
            <v>0</v>
          </cell>
          <cell r="C2467" t="str">
            <v>Mão francesa dupla, galvanizada a fogo, L= 400mm</v>
          </cell>
          <cell r="D2467" t="str">
            <v>un</v>
          </cell>
          <cell r="E2467">
            <v>19.28</v>
          </cell>
          <cell r="F2467">
            <v>12.1</v>
          </cell>
          <cell r="G2467">
            <v>31.38</v>
          </cell>
        </row>
        <row r="2468">
          <cell r="A2468" t="str">
            <v>38.23.330</v>
          </cell>
          <cell r="B2468">
            <v>0</v>
          </cell>
          <cell r="C2468" t="str">
            <v>Mão francesa dupla, galvanizada a fogo, L= 500mm</v>
          </cell>
          <cell r="D2468" t="str">
            <v>un</v>
          </cell>
          <cell r="E2468">
            <v>25.39</v>
          </cell>
          <cell r="F2468">
            <v>12.1</v>
          </cell>
          <cell r="G2468">
            <v>37.49</v>
          </cell>
        </row>
        <row r="2469">
          <cell r="A2469" t="str">
            <v>38.23.350</v>
          </cell>
          <cell r="B2469">
            <v>0</v>
          </cell>
          <cell r="C2469" t="str">
            <v>Mão francesa dupla, galvanizada a fogo, L= 700mm</v>
          </cell>
          <cell r="D2469" t="str">
            <v>un</v>
          </cell>
          <cell r="E2469">
            <v>32.01</v>
          </cell>
          <cell r="F2469">
            <v>12.1</v>
          </cell>
          <cell r="G2469">
            <v>44.11</v>
          </cell>
        </row>
        <row r="2470">
          <cell r="A2470" t="str">
            <v>38.23.410</v>
          </cell>
          <cell r="B2470">
            <v>0</v>
          </cell>
          <cell r="C2470" t="str">
            <v>Mão francesa reforçada, galvanizada a fogo, L= 900mm</v>
          </cell>
          <cell r="D2470" t="str">
            <v>un</v>
          </cell>
          <cell r="E2470">
            <v>53.68</v>
          </cell>
          <cell r="F2470">
            <v>17.3</v>
          </cell>
          <cell r="G2470">
            <v>70.98</v>
          </cell>
        </row>
        <row r="2471">
          <cell r="A2471" t="str">
            <v>39</v>
          </cell>
          <cell r="B2471" t="str">
            <v>CONDUTOR E ENFIAÇÃO DE ENERGIA ELÉTRICA E TELEFONIA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</row>
        <row r="2472">
          <cell r="A2472" t="str">
            <v>39.02</v>
          </cell>
          <cell r="B2472" t="str">
            <v>Cabo de cobre, isolamento 450V / 750 V - isolação em PVC 70°C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</row>
        <row r="2473">
          <cell r="A2473" t="str">
            <v>39.02.010</v>
          </cell>
          <cell r="B2473">
            <v>0</v>
          </cell>
          <cell r="C2473" t="str">
            <v>Cabo de cobre de 1,5 mm², isolamento 750 V - isolação em PVC 70°C</v>
          </cell>
          <cell r="D2473" t="str">
            <v>m</v>
          </cell>
          <cell r="E2473">
            <v>0.68</v>
          </cell>
          <cell r="F2473">
            <v>1.38</v>
          </cell>
          <cell r="G2473">
            <v>2.06</v>
          </cell>
        </row>
        <row r="2474">
          <cell r="A2474" t="str">
            <v>39.02.016</v>
          </cell>
          <cell r="B2474">
            <v>0</v>
          </cell>
          <cell r="C2474" t="str">
            <v>Cabo de cobre de 2,5 mm², isolamento 750 V - isolação em PVC 70°C</v>
          </cell>
          <cell r="D2474" t="str">
            <v>m</v>
          </cell>
          <cell r="E2474">
            <v>1.06</v>
          </cell>
          <cell r="F2474">
            <v>1.38</v>
          </cell>
          <cell r="G2474">
            <v>2.44</v>
          </cell>
        </row>
        <row r="2475">
          <cell r="A2475" t="str">
            <v>39.02.020</v>
          </cell>
          <cell r="B2475">
            <v>0</v>
          </cell>
          <cell r="C2475" t="str">
            <v>Cabo de cobre de 4 mm², isolamento 750 V - isolação em PVC 70°C</v>
          </cell>
          <cell r="D2475" t="str">
            <v>m</v>
          </cell>
          <cell r="E2475">
            <v>1.73</v>
          </cell>
          <cell r="F2475">
            <v>2.0699999999999998</v>
          </cell>
          <cell r="G2475">
            <v>3.8</v>
          </cell>
        </row>
        <row r="2476">
          <cell r="A2476" t="str">
            <v>39.02.030</v>
          </cell>
          <cell r="B2476">
            <v>0</v>
          </cell>
          <cell r="C2476" t="str">
            <v>Cabo de cobre de 6 mm², isolamento 750 V - isolação em PVC 70°C</v>
          </cell>
          <cell r="D2476" t="str">
            <v>m</v>
          </cell>
          <cell r="E2476">
            <v>2.5499999999999998</v>
          </cell>
          <cell r="F2476">
            <v>2.42</v>
          </cell>
          <cell r="G2476">
            <v>4.97</v>
          </cell>
        </row>
        <row r="2477">
          <cell r="A2477" t="str">
            <v>39.02.040</v>
          </cell>
          <cell r="B2477">
            <v>0</v>
          </cell>
          <cell r="C2477" t="str">
            <v>Cabo de cobre de 10 mm², isolamento 750 V - isolação em PVC 70°C</v>
          </cell>
          <cell r="D2477" t="str">
            <v>m</v>
          </cell>
          <cell r="E2477">
            <v>3.7</v>
          </cell>
          <cell r="F2477">
            <v>2.77</v>
          </cell>
          <cell r="G2477">
            <v>6.47</v>
          </cell>
        </row>
        <row r="2478">
          <cell r="A2478" t="str">
            <v>39.03</v>
          </cell>
          <cell r="B2478" t="str">
            <v>Cabo de cobre, isolamento 0,6/1kV, isolação em PVC 70°C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A2479" t="str">
            <v>39.03.160</v>
          </cell>
          <cell r="B2479">
            <v>0</v>
          </cell>
          <cell r="C2479" t="str">
            <v>Cabo de cobre de 1,5 mm², isolamento 0,6/1 kV - isolação em PVC 70°C</v>
          </cell>
          <cell r="D2479" t="str">
            <v>m</v>
          </cell>
          <cell r="E2479">
            <v>1.03</v>
          </cell>
          <cell r="F2479">
            <v>1.38</v>
          </cell>
          <cell r="G2479">
            <v>2.41</v>
          </cell>
        </row>
        <row r="2480">
          <cell r="A2480" t="str">
            <v>39.03.170</v>
          </cell>
          <cell r="B2480">
            <v>0</v>
          </cell>
          <cell r="C2480" t="str">
            <v>Cabo de cobre de 2,5 mm², isolamento 0,6/1 kV - isolação em PVC 70°C</v>
          </cell>
          <cell r="D2480" t="str">
            <v>m</v>
          </cell>
          <cell r="E2480">
            <v>1.28</v>
          </cell>
          <cell r="F2480">
            <v>1.72</v>
          </cell>
          <cell r="G2480">
            <v>3</v>
          </cell>
        </row>
        <row r="2481">
          <cell r="A2481" t="str">
            <v>39.03.174</v>
          </cell>
          <cell r="B2481">
            <v>0</v>
          </cell>
          <cell r="C2481" t="str">
            <v>Cabo de cobre de 4 mm², isolamento 0,6/1 kV - isolação em PVC 70°C.</v>
          </cell>
          <cell r="D2481" t="str">
            <v>m</v>
          </cell>
          <cell r="E2481">
            <v>2.21</v>
          </cell>
          <cell r="F2481">
            <v>2.0699999999999998</v>
          </cell>
          <cell r="G2481">
            <v>4.28</v>
          </cell>
        </row>
        <row r="2482">
          <cell r="A2482" t="str">
            <v>39.03.178</v>
          </cell>
          <cell r="B2482">
            <v>0</v>
          </cell>
          <cell r="C2482" t="str">
            <v>Cabo de cobre de 6 mm², isolamento 0,6/1 kV - isolação em PVC 70°C</v>
          </cell>
          <cell r="D2482" t="str">
            <v>m</v>
          </cell>
          <cell r="E2482">
            <v>2.86</v>
          </cell>
          <cell r="F2482">
            <v>2.42</v>
          </cell>
          <cell r="G2482">
            <v>5.28</v>
          </cell>
        </row>
        <row r="2483">
          <cell r="A2483" t="str">
            <v>39.03.182</v>
          </cell>
          <cell r="B2483">
            <v>0</v>
          </cell>
          <cell r="C2483" t="str">
            <v>Cabo de cobre de 10 mm², isolamento 0,6/1 kV - isolação em PVC 70°C</v>
          </cell>
          <cell r="D2483" t="str">
            <v>m</v>
          </cell>
          <cell r="E2483">
            <v>4.3899999999999997</v>
          </cell>
          <cell r="F2483">
            <v>2.77</v>
          </cell>
          <cell r="G2483">
            <v>7.16</v>
          </cell>
        </row>
        <row r="2484">
          <cell r="A2484" t="str">
            <v>39.04</v>
          </cell>
          <cell r="B2484" t="str">
            <v>Cabo de cobre nu, têmpera mole, classe 2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39.04.040</v>
          </cell>
          <cell r="B2485">
            <v>0</v>
          </cell>
          <cell r="C2485" t="str">
            <v>Cabo de cobre nu, têmpera mole, classe 2, de 10 mm²</v>
          </cell>
          <cell r="D2485" t="str">
            <v>m</v>
          </cell>
          <cell r="E2485">
            <v>4.12</v>
          </cell>
          <cell r="F2485">
            <v>1.72</v>
          </cell>
          <cell r="G2485">
            <v>5.84</v>
          </cell>
        </row>
        <row r="2486">
          <cell r="A2486" t="str">
            <v>39.04.050</v>
          </cell>
          <cell r="B2486">
            <v>0</v>
          </cell>
          <cell r="C2486" t="str">
            <v>Cabo de cobre nu, têmpera mole, classe 2, de 16 mm²</v>
          </cell>
          <cell r="D2486" t="str">
            <v>m</v>
          </cell>
          <cell r="E2486">
            <v>7.23</v>
          </cell>
          <cell r="F2486">
            <v>1.72</v>
          </cell>
          <cell r="G2486">
            <v>8.9499999999999993</v>
          </cell>
        </row>
        <row r="2487">
          <cell r="A2487" t="str">
            <v>39.04.060</v>
          </cell>
          <cell r="B2487">
            <v>0</v>
          </cell>
          <cell r="C2487" t="str">
            <v>Cabo de cobre nu, têmpera mole, classe 2, de 25 mm²</v>
          </cell>
          <cell r="D2487" t="str">
            <v>m</v>
          </cell>
          <cell r="E2487">
            <v>9.5500000000000007</v>
          </cell>
          <cell r="F2487">
            <v>3.46</v>
          </cell>
          <cell r="G2487">
            <v>13.01</v>
          </cell>
        </row>
        <row r="2488">
          <cell r="A2488" t="str">
            <v>39.04.070</v>
          </cell>
          <cell r="B2488">
            <v>0</v>
          </cell>
          <cell r="C2488" t="str">
            <v>Cabo de cobre nu, têmpera mole, classe 2, de 35 mm²</v>
          </cell>
          <cell r="D2488" t="str">
            <v>m</v>
          </cell>
          <cell r="E2488">
            <v>12.03</v>
          </cell>
          <cell r="F2488">
            <v>5.2</v>
          </cell>
          <cell r="G2488">
            <v>17.23</v>
          </cell>
        </row>
        <row r="2489">
          <cell r="A2489" t="str">
            <v>39.04.080</v>
          </cell>
          <cell r="B2489">
            <v>0</v>
          </cell>
          <cell r="C2489" t="str">
            <v>Cabo de cobre nu, têmpera mole, classe 2, de 50 mm²</v>
          </cell>
          <cell r="D2489" t="str">
            <v>m</v>
          </cell>
          <cell r="E2489">
            <v>21.12</v>
          </cell>
          <cell r="F2489">
            <v>6.92</v>
          </cell>
          <cell r="G2489">
            <v>28.04</v>
          </cell>
        </row>
        <row r="2490">
          <cell r="A2490" t="str">
            <v>39.04.100</v>
          </cell>
          <cell r="B2490">
            <v>0</v>
          </cell>
          <cell r="C2490" t="str">
            <v>Cabo de cobre nu, têmpera mole, classe 2, de 70 mm²</v>
          </cell>
          <cell r="D2490" t="str">
            <v>m</v>
          </cell>
          <cell r="E2490">
            <v>27.17</v>
          </cell>
          <cell r="F2490">
            <v>8.65</v>
          </cell>
          <cell r="G2490">
            <v>35.82</v>
          </cell>
        </row>
        <row r="2491">
          <cell r="A2491" t="str">
            <v>39.04.120</v>
          </cell>
          <cell r="B2491">
            <v>0</v>
          </cell>
          <cell r="C2491" t="str">
            <v>Cabo de cobre nu, têmpera mole, classe 2, de 95 mm²</v>
          </cell>
          <cell r="D2491" t="str">
            <v>m</v>
          </cell>
          <cell r="E2491">
            <v>41.81</v>
          </cell>
          <cell r="F2491">
            <v>10.38</v>
          </cell>
          <cell r="G2491">
            <v>52.19</v>
          </cell>
        </row>
        <row r="2492">
          <cell r="A2492" t="str">
            <v>39.04.140</v>
          </cell>
          <cell r="B2492">
            <v>0</v>
          </cell>
          <cell r="C2492" t="str">
            <v>Cabo de cobre nu, têmpera mole, classe 2, de 120 mm²</v>
          </cell>
          <cell r="D2492" t="str">
            <v>m</v>
          </cell>
          <cell r="E2492">
            <v>55.02</v>
          </cell>
          <cell r="F2492">
            <v>12.1</v>
          </cell>
          <cell r="G2492">
            <v>67.12</v>
          </cell>
        </row>
        <row r="2493">
          <cell r="A2493" t="str">
            <v>39.04.160</v>
          </cell>
          <cell r="B2493">
            <v>0</v>
          </cell>
          <cell r="C2493" t="str">
            <v>Cabo de cobre nu, têmpera mole, classe 2, de 150 mm²</v>
          </cell>
          <cell r="D2493" t="str">
            <v>m</v>
          </cell>
          <cell r="E2493">
            <v>75.209999999999994</v>
          </cell>
          <cell r="F2493">
            <v>13.84</v>
          </cell>
          <cell r="G2493">
            <v>89.05</v>
          </cell>
        </row>
        <row r="2494">
          <cell r="A2494" t="str">
            <v>39.04.180</v>
          </cell>
          <cell r="B2494">
            <v>0</v>
          </cell>
          <cell r="C2494" t="str">
            <v>Cabo de cobre nu, têmpera mole, classe 2, de 185 mm²</v>
          </cell>
          <cell r="D2494" t="str">
            <v>m</v>
          </cell>
          <cell r="E2494">
            <v>97.39</v>
          </cell>
          <cell r="F2494">
            <v>15.57</v>
          </cell>
          <cell r="G2494">
            <v>112.96</v>
          </cell>
        </row>
        <row r="2495">
          <cell r="A2495" t="str">
            <v>39.04.200</v>
          </cell>
          <cell r="B2495">
            <v>0</v>
          </cell>
          <cell r="C2495" t="str">
            <v>Cabo de cobre nu, têmpera mole, classe 2, de 240 mm²</v>
          </cell>
          <cell r="D2495" t="str">
            <v>m</v>
          </cell>
          <cell r="E2495">
            <v>111.49</v>
          </cell>
          <cell r="F2495">
            <v>17.3</v>
          </cell>
          <cell r="G2495">
            <v>128.79</v>
          </cell>
        </row>
        <row r="2496">
          <cell r="A2496" t="str">
            <v>39.05</v>
          </cell>
          <cell r="B2496" t="str">
            <v>Cabo de cobre tripolar, isolamento 8,7/15 kV, isolação EPR 90°C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</row>
        <row r="2497">
          <cell r="A2497" t="str">
            <v>39.05.060</v>
          </cell>
          <cell r="B2497">
            <v>0</v>
          </cell>
          <cell r="C2497" t="str">
            <v>Cabo de cobre de 3x25 mm², isolamento 8,7/15 kV - isolação EPR 90°C</v>
          </cell>
          <cell r="D2497" t="str">
            <v>m</v>
          </cell>
          <cell r="E2497">
            <v>110.93</v>
          </cell>
          <cell r="F2497">
            <v>25.28</v>
          </cell>
          <cell r="G2497">
            <v>136.21</v>
          </cell>
        </row>
        <row r="2498">
          <cell r="A2498" t="str">
            <v>39.05.070</v>
          </cell>
          <cell r="B2498">
            <v>0</v>
          </cell>
          <cell r="C2498" t="str">
            <v>Cabo de cobre de 3x35 mm², isolamento 8,7/15 kV - isolação EPR 90°C</v>
          </cell>
          <cell r="D2498" t="str">
            <v>m</v>
          </cell>
          <cell r="E2498">
            <v>113.27</v>
          </cell>
          <cell r="F2498">
            <v>31.6</v>
          </cell>
          <cell r="G2498">
            <v>144.87</v>
          </cell>
        </row>
        <row r="2499">
          <cell r="A2499" t="str">
            <v>39.06</v>
          </cell>
          <cell r="B2499" t="str">
            <v>Cabo de cobre unipolar, isolamento 8,7/15 kV, isolação EPR 90°C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A2500" t="str">
            <v>39.06.060</v>
          </cell>
          <cell r="B2500">
            <v>0</v>
          </cell>
          <cell r="C2500" t="str">
            <v>Cabo de cobre de 25 mm², tensão de isolamento 8,7/15 kV - isolação EPR 90°C</v>
          </cell>
          <cell r="D2500" t="str">
            <v>m</v>
          </cell>
          <cell r="E2500">
            <v>28.69</v>
          </cell>
          <cell r="F2500">
            <v>18.96</v>
          </cell>
          <cell r="G2500">
            <v>47.65</v>
          </cell>
        </row>
        <row r="2501">
          <cell r="A2501" t="str">
            <v>39.06.070</v>
          </cell>
          <cell r="B2501">
            <v>0</v>
          </cell>
          <cell r="C2501" t="str">
            <v>Cabo de cobre de 35 mm², tensão de isolamento 8,7/15 kV - isolação EPR 90°C</v>
          </cell>
          <cell r="D2501" t="str">
            <v>m</v>
          </cell>
          <cell r="E2501">
            <v>35.049999999999997</v>
          </cell>
          <cell r="F2501">
            <v>22.83</v>
          </cell>
          <cell r="G2501">
            <v>57.88</v>
          </cell>
        </row>
        <row r="2502">
          <cell r="A2502" t="str">
            <v>39.06.074</v>
          </cell>
          <cell r="B2502">
            <v>0</v>
          </cell>
          <cell r="C2502" t="str">
            <v>Cabo de cobre de 50 mm², tensão de isolamento 8,7/15 kV - isolação EPR 90°C</v>
          </cell>
          <cell r="D2502" t="str">
            <v>m</v>
          </cell>
          <cell r="E2502">
            <v>42.05</v>
          </cell>
          <cell r="F2502">
            <v>31.6</v>
          </cell>
          <cell r="G2502">
            <v>73.650000000000006</v>
          </cell>
        </row>
        <row r="2503">
          <cell r="A2503" t="str">
            <v>39.06.076</v>
          </cell>
          <cell r="B2503">
            <v>0</v>
          </cell>
          <cell r="C2503" t="str">
            <v>Cabo de cobre de 70 mm², tensão de isolamento 8,7/15 kV - isolação EPR 90°C</v>
          </cell>
          <cell r="D2503" t="str">
            <v>m</v>
          </cell>
          <cell r="E2503">
            <v>52.57</v>
          </cell>
          <cell r="F2503">
            <v>31.6</v>
          </cell>
          <cell r="G2503">
            <v>84.17</v>
          </cell>
        </row>
        <row r="2504">
          <cell r="A2504" t="str">
            <v>39.06.080</v>
          </cell>
          <cell r="B2504">
            <v>0</v>
          </cell>
          <cell r="C2504" t="str">
            <v>Cabo de cobre de 95 mm², tensão de isolamento 8,7/15 kV - isolação EPR 90°C</v>
          </cell>
          <cell r="D2504" t="str">
            <v>m</v>
          </cell>
          <cell r="E2504">
            <v>67.97</v>
          </cell>
          <cell r="F2504">
            <v>31.6</v>
          </cell>
          <cell r="G2504">
            <v>99.57</v>
          </cell>
        </row>
        <row r="2505">
          <cell r="A2505" t="str">
            <v>39.06.084</v>
          </cell>
          <cell r="B2505">
            <v>0</v>
          </cell>
          <cell r="C2505" t="str">
            <v>Cabo de cobre de 120 mm², tensão de isolamento 8,7/15 kV - isolação EPR 90°C</v>
          </cell>
          <cell r="D2505" t="str">
            <v>m</v>
          </cell>
          <cell r="E2505">
            <v>87.64</v>
          </cell>
          <cell r="F2505">
            <v>37.909999999999997</v>
          </cell>
          <cell r="G2505">
            <v>125.55</v>
          </cell>
        </row>
        <row r="2506">
          <cell r="A2506" t="str">
            <v>39.06.086</v>
          </cell>
          <cell r="B2506">
            <v>0</v>
          </cell>
          <cell r="C2506" t="str">
            <v>Cabo de cobre de 185 mm², tensão de isolamento 8,7/15 kV - isolação EPR 90°C</v>
          </cell>
          <cell r="D2506" t="str">
            <v>m</v>
          </cell>
          <cell r="E2506">
            <v>120.54</v>
          </cell>
          <cell r="F2506">
            <v>37.909999999999997</v>
          </cell>
          <cell r="G2506">
            <v>158.44999999999999</v>
          </cell>
        </row>
        <row r="2507">
          <cell r="A2507" t="str">
            <v>39.09</v>
          </cell>
          <cell r="B2507" t="str">
            <v>Conectores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39.09.010</v>
          </cell>
          <cell r="B2508">
            <v>0</v>
          </cell>
          <cell r="C2508" t="str">
            <v>Conector terminal tipo BNC para cabo coaxial tipo RG 59</v>
          </cell>
          <cell r="D2508" t="str">
            <v>un</v>
          </cell>
          <cell r="E2508">
            <v>4.03</v>
          </cell>
          <cell r="F2508">
            <v>3.46</v>
          </cell>
          <cell r="G2508">
            <v>7.49</v>
          </cell>
        </row>
        <row r="2509">
          <cell r="A2509" t="str">
            <v>39.09.020</v>
          </cell>
          <cell r="B2509">
            <v>0</v>
          </cell>
          <cell r="C2509" t="str">
            <v>Conector split-bolt para cabo de 25 mm², latão, simples</v>
          </cell>
          <cell r="D2509" t="str">
            <v>un</v>
          </cell>
          <cell r="E2509">
            <v>5.24</v>
          </cell>
          <cell r="F2509">
            <v>3.46</v>
          </cell>
          <cell r="G2509">
            <v>8.6999999999999993</v>
          </cell>
        </row>
        <row r="2510">
          <cell r="A2510" t="str">
            <v>39.09.030</v>
          </cell>
          <cell r="B2510">
            <v>0</v>
          </cell>
          <cell r="C2510" t="str">
            <v>Conector de emenda tipo BNC, para cabo coaxial RG 59</v>
          </cell>
          <cell r="D2510" t="str">
            <v>un</v>
          </cell>
          <cell r="E2510">
            <v>3.03</v>
          </cell>
          <cell r="F2510">
            <v>3.46</v>
          </cell>
          <cell r="G2510">
            <v>6.49</v>
          </cell>
        </row>
        <row r="2511">
          <cell r="A2511" t="str">
            <v>39.09.040</v>
          </cell>
          <cell r="B2511">
            <v>0</v>
          </cell>
          <cell r="C2511" t="str">
            <v>Conector split-bolt para cabo de 35 mm², latão, simples</v>
          </cell>
          <cell r="D2511" t="str">
            <v>un</v>
          </cell>
          <cell r="E2511">
            <v>6.32</v>
          </cell>
          <cell r="F2511">
            <v>3.46</v>
          </cell>
          <cell r="G2511">
            <v>9.7799999999999994</v>
          </cell>
        </row>
        <row r="2512">
          <cell r="A2512" t="str">
            <v>39.09.060</v>
          </cell>
          <cell r="B2512">
            <v>0</v>
          </cell>
          <cell r="C2512" t="str">
            <v>Conector split-bolt para cabo de 50 mm², latão, simples</v>
          </cell>
          <cell r="D2512" t="str">
            <v>un</v>
          </cell>
          <cell r="E2512">
            <v>6.72</v>
          </cell>
          <cell r="F2512">
            <v>3.46</v>
          </cell>
          <cell r="G2512">
            <v>10.18</v>
          </cell>
        </row>
        <row r="2513">
          <cell r="A2513" t="str">
            <v>39.09.080</v>
          </cell>
          <cell r="B2513">
            <v>0</v>
          </cell>
          <cell r="C2513" t="str">
            <v>Conector split-bolt para cabo de 70 mm², latão, simples</v>
          </cell>
          <cell r="D2513" t="str">
            <v>un</v>
          </cell>
          <cell r="E2513">
            <v>10.66</v>
          </cell>
          <cell r="F2513">
            <v>3.46</v>
          </cell>
          <cell r="G2513">
            <v>14.12</v>
          </cell>
        </row>
        <row r="2514">
          <cell r="A2514" t="str">
            <v>39.09.100</v>
          </cell>
          <cell r="B2514">
            <v>0</v>
          </cell>
          <cell r="C2514" t="str">
            <v>Conector split-bolt para cabo de 25 mm², latão, com rabicho</v>
          </cell>
          <cell r="D2514" t="str">
            <v>un</v>
          </cell>
          <cell r="E2514">
            <v>7</v>
          </cell>
          <cell r="F2514">
            <v>3.46</v>
          </cell>
          <cell r="G2514">
            <v>10.46</v>
          </cell>
        </row>
        <row r="2515">
          <cell r="A2515" t="str">
            <v>39.09.120</v>
          </cell>
          <cell r="B2515">
            <v>0</v>
          </cell>
          <cell r="C2515" t="str">
            <v>Conector split-bolt para cabo de 35 mm², latão, com rabicho</v>
          </cell>
          <cell r="D2515" t="str">
            <v>un</v>
          </cell>
          <cell r="E2515">
            <v>8.91</v>
          </cell>
          <cell r="F2515">
            <v>3.46</v>
          </cell>
          <cell r="G2515">
            <v>12.37</v>
          </cell>
        </row>
        <row r="2516">
          <cell r="A2516" t="str">
            <v>39.09.140</v>
          </cell>
          <cell r="B2516">
            <v>0</v>
          </cell>
          <cell r="C2516" t="str">
            <v>Conector split-bolt para cabo de 50 mm², latão, com rabicho</v>
          </cell>
          <cell r="D2516" t="str">
            <v>un</v>
          </cell>
          <cell r="E2516">
            <v>10.039999999999999</v>
          </cell>
          <cell r="F2516">
            <v>3.46</v>
          </cell>
          <cell r="G2516">
            <v>13.5</v>
          </cell>
        </row>
        <row r="2517">
          <cell r="A2517" t="str">
            <v>39.09.160</v>
          </cell>
          <cell r="B2517">
            <v>0</v>
          </cell>
          <cell r="C2517" t="str">
            <v>Conector split-bolt para cabo de 70 mm², latão, com rabicho</v>
          </cell>
          <cell r="D2517" t="str">
            <v>un</v>
          </cell>
          <cell r="E2517">
            <v>16.55</v>
          </cell>
          <cell r="F2517">
            <v>3.46</v>
          </cell>
          <cell r="G2517">
            <v>20.010000000000002</v>
          </cell>
        </row>
        <row r="2518">
          <cell r="A2518" t="str">
            <v>39.09.190</v>
          </cell>
          <cell r="B2518">
            <v>0</v>
          </cell>
          <cell r="C2518" t="str">
            <v>Conector de passagem com sistema de conexão por parafuso, para cabos de 10 até 35 mm², inclusive sistema de fixação</v>
          </cell>
          <cell r="D2518" t="str">
            <v>un</v>
          </cell>
          <cell r="E2518">
            <v>11.79</v>
          </cell>
          <cell r="F2518">
            <v>5.2</v>
          </cell>
          <cell r="G2518">
            <v>16.989999999999998</v>
          </cell>
        </row>
        <row r="2519">
          <cell r="A2519" t="str">
            <v>39.10</v>
          </cell>
          <cell r="B2519" t="str">
            <v>Terminais de pressão e compressão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</row>
        <row r="2520">
          <cell r="A2520" t="str">
            <v>39.10.050</v>
          </cell>
          <cell r="B2520">
            <v>0</v>
          </cell>
          <cell r="C2520" t="str">
            <v>Terminal de compressão para cabo de 2,5 mm²</v>
          </cell>
          <cell r="D2520" t="str">
            <v>un</v>
          </cell>
          <cell r="E2520">
            <v>0.45</v>
          </cell>
          <cell r="F2520">
            <v>2.77</v>
          </cell>
          <cell r="G2520">
            <v>3.22</v>
          </cell>
        </row>
        <row r="2521">
          <cell r="A2521" t="str">
            <v>39.10.060</v>
          </cell>
          <cell r="B2521">
            <v>0</v>
          </cell>
          <cell r="C2521" t="str">
            <v>Terminal de pressão/compressão para cabo de 6 até 10 mm²</v>
          </cell>
          <cell r="D2521" t="str">
            <v>un</v>
          </cell>
          <cell r="E2521">
            <v>3.19</v>
          </cell>
          <cell r="F2521">
            <v>5.2</v>
          </cell>
          <cell r="G2521">
            <v>8.39</v>
          </cell>
        </row>
        <row r="2522">
          <cell r="A2522" t="str">
            <v>39.10.080</v>
          </cell>
          <cell r="B2522">
            <v>0</v>
          </cell>
          <cell r="C2522" t="str">
            <v>Terminal de pressão/compressão para cabo de 16 mm²</v>
          </cell>
          <cell r="D2522" t="str">
            <v>un</v>
          </cell>
          <cell r="E2522">
            <v>4.6500000000000004</v>
          </cell>
          <cell r="F2522">
            <v>5.2</v>
          </cell>
          <cell r="G2522">
            <v>9.85</v>
          </cell>
        </row>
        <row r="2523">
          <cell r="A2523" t="str">
            <v>39.10.120</v>
          </cell>
          <cell r="B2523">
            <v>0</v>
          </cell>
          <cell r="C2523" t="str">
            <v>Terminal de pressão/compressão para cabo de 25 mm²</v>
          </cell>
          <cell r="D2523" t="str">
            <v>un</v>
          </cell>
          <cell r="E2523">
            <v>4.33</v>
          </cell>
          <cell r="F2523">
            <v>5.2</v>
          </cell>
          <cell r="G2523">
            <v>9.5299999999999994</v>
          </cell>
        </row>
        <row r="2524">
          <cell r="A2524" t="str">
            <v>39.10.130</v>
          </cell>
          <cell r="B2524">
            <v>0</v>
          </cell>
          <cell r="C2524" t="str">
            <v>Terminal de pressão/compressão para cabo de 35 mm²</v>
          </cell>
          <cell r="D2524" t="str">
            <v>un</v>
          </cell>
          <cell r="E2524">
            <v>4.8600000000000003</v>
          </cell>
          <cell r="F2524">
            <v>5.2</v>
          </cell>
          <cell r="G2524">
            <v>10.06</v>
          </cell>
        </row>
        <row r="2525">
          <cell r="A2525" t="str">
            <v>39.10.160</v>
          </cell>
          <cell r="B2525">
            <v>0</v>
          </cell>
          <cell r="C2525" t="str">
            <v>Terminal de pressão/compressão para cabo de 50 mm²</v>
          </cell>
          <cell r="D2525" t="str">
            <v>un</v>
          </cell>
          <cell r="E2525">
            <v>6.51</v>
          </cell>
          <cell r="F2525">
            <v>5.2</v>
          </cell>
          <cell r="G2525">
            <v>11.71</v>
          </cell>
        </row>
        <row r="2526">
          <cell r="A2526" t="str">
            <v>39.10.200</v>
          </cell>
          <cell r="B2526">
            <v>0</v>
          </cell>
          <cell r="C2526" t="str">
            <v>Terminal de pressão/compressão para cabo de 70 mm²</v>
          </cell>
          <cell r="D2526" t="str">
            <v>un</v>
          </cell>
          <cell r="E2526">
            <v>6.61</v>
          </cell>
          <cell r="F2526">
            <v>5.2</v>
          </cell>
          <cell r="G2526">
            <v>11.81</v>
          </cell>
        </row>
        <row r="2527">
          <cell r="A2527" t="str">
            <v>39.10.240</v>
          </cell>
          <cell r="B2527">
            <v>0</v>
          </cell>
          <cell r="C2527" t="str">
            <v>Terminal de pressão/compressão para cabo de 95 mm²</v>
          </cell>
          <cell r="D2527" t="str">
            <v>un</v>
          </cell>
          <cell r="E2527">
            <v>10.53</v>
          </cell>
          <cell r="F2527">
            <v>5.2</v>
          </cell>
          <cell r="G2527">
            <v>15.73</v>
          </cell>
        </row>
        <row r="2528">
          <cell r="A2528" t="str">
            <v>39.10.246</v>
          </cell>
          <cell r="B2528">
            <v>0</v>
          </cell>
          <cell r="C2528" t="str">
            <v>Terminal de pressão/compressão para cabo de 120 mm²</v>
          </cell>
          <cell r="D2528" t="str">
            <v>un</v>
          </cell>
          <cell r="E2528">
            <v>15.11</v>
          </cell>
          <cell r="F2528">
            <v>6.92</v>
          </cell>
          <cell r="G2528">
            <v>22.03</v>
          </cell>
        </row>
        <row r="2529">
          <cell r="A2529" t="str">
            <v>39.10.250</v>
          </cell>
          <cell r="B2529">
            <v>0</v>
          </cell>
          <cell r="C2529" t="str">
            <v>Terminal de pressão/compressão para cabo de 150 mm²</v>
          </cell>
          <cell r="D2529" t="str">
            <v>un</v>
          </cell>
          <cell r="E2529">
            <v>13.32</v>
          </cell>
          <cell r="F2529">
            <v>6.92</v>
          </cell>
          <cell r="G2529">
            <v>20.239999999999998</v>
          </cell>
        </row>
        <row r="2530">
          <cell r="A2530" t="str">
            <v>39.10.280</v>
          </cell>
          <cell r="B2530">
            <v>0</v>
          </cell>
          <cell r="C2530" t="str">
            <v>Terminal de pressão/compressão para cabo de 185 mm²</v>
          </cell>
          <cell r="D2530" t="str">
            <v>un</v>
          </cell>
          <cell r="E2530">
            <v>19.350000000000001</v>
          </cell>
          <cell r="F2530">
            <v>6.92</v>
          </cell>
          <cell r="G2530">
            <v>26.27</v>
          </cell>
        </row>
        <row r="2531">
          <cell r="A2531" t="str">
            <v>39.10.300</v>
          </cell>
          <cell r="B2531">
            <v>0</v>
          </cell>
          <cell r="C2531" t="str">
            <v>Terminal de pressão/compressão para cabo de 240 mm²</v>
          </cell>
          <cell r="D2531" t="str">
            <v>un</v>
          </cell>
          <cell r="E2531">
            <v>19.399999999999999</v>
          </cell>
          <cell r="F2531">
            <v>6.92</v>
          </cell>
          <cell r="G2531">
            <v>26.32</v>
          </cell>
        </row>
        <row r="2532">
          <cell r="A2532" t="str">
            <v>39.11</v>
          </cell>
          <cell r="B2532" t="str">
            <v>Fios e cabos telefônicos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</row>
        <row r="2533">
          <cell r="A2533" t="str">
            <v>39.11.020</v>
          </cell>
          <cell r="B2533">
            <v>0</v>
          </cell>
          <cell r="C2533" t="str">
            <v>Cabo telefônico CI, com 10 pares de 0,50 mm, para centrais telefônicas, equipamentos e rede interna</v>
          </cell>
          <cell r="D2533" t="str">
            <v>m</v>
          </cell>
          <cell r="E2533">
            <v>3.25</v>
          </cell>
          <cell r="F2533">
            <v>5.2</v>
          </cell>
          <cell r="G2533">
            <v>8.4499999999999993</v>
          </cell>
        </row>
        <row r="2534">
          <cell r="A2534" t="str">
            <v>39.11.040</v>
          </cell>
          <cell r="B2534">
            <v>0</v>
          </cell>
          <cell r="C2534" t="str">
            <v>Cabo telefônico CI, com 20 pares de 0,50 mm, para centrais telefônicas, equipamentos e rede interna</v>
          </cell>
          <cell r="D2534" t="str">
            <v>m</v>
          </cell>
          <cell r="E2534">
            <v>5.49</v>
          </cell>
          <cell r="F2534">
            <v>5.2</v>
          </cell>
          <cell r="G2534">
            <v>10.69</v>
          </cell>
        </row>
        <row r="2535">
          <cell r="A2535" t="str">
            <v>39.11.080</v>
          </cell>
          <cell r="B2535">
            <v>0</v>
          </cell>
          <cell r="C2535" t="str">
            <v>Cabo telefônico CI, com 50 pares de 0,50 mm, para centrais telefônicas, equipamentos e rede interna</v>
          </cell>
          <cell r="D2535" t="str">
            <v>m</v>
          </cell>
          <cell r="E2535">
            <v>12.77</v>
          </cell>
          <cell r="F2535">
            <v>5.2</v>
          </cell>
          <cell r="G2535">
            <v>17.97</v>
          </cell>
        </row>
        <row r="2536">
          <cell r="A2536" t="str">
            <v>39.11.090</v>
          </cell>
          <cell r="B2536">
            <v>0</v>
          </cell>
          <cell r="C2536" t="str">
            <v>Fio telefônico tipo FI-60, para ligação de aparelhos telefônicos</v>
          </cell>
          <cell r="D2536" t="str">
            <v>m</v>
          </cell>
          <cell r="E2536">
            <v>0.33</v>
          </cell>
          <cell r="F2536">
            <v>2.77</v>
          </cell>
          <cell r="G2536">
            <v>3.1</v>
          </cell>
        </row>
        <row r="2537">
          <cell r="A2537" t="str">
            <v>39.11.110</v>
          </cell>
          <cell r="B2537">
            <v>0</v>
          </cell>
          <cell r="C2537" t="str">
            <v>Fio telefônico externo tipo FE-160</v>
          </cell>
          <cell r="D2537" t="str">
            <v>m</v>
          </cell>
          <cell r="E2537">
            <v>1.24</v>
          </cell>
          <cell r="F2537">
            <v>10.38</v>
          </cell>
          <cell r="G2537">
            <v>11.62</v>
          </cell>
        </row>
        <row r="2538">
          <cell r="A2538" t="str">
            <v>39.11.120</v>
          </cell>
          <cell r="B2538">
            <v>0</v>
          </cell>
          <cell r="C2538" t="str">
            <v>Cabo telefônico CTP-APL-SN, com 10 pares de 0,50 mm, para cotos de transição em caixas e entradas</v>
          </cell>
          <cell r="D2538" t="str">
            <v>m</v>
          </cell>
          <cell r="E2538">
            <v>3.51</v>
          </cell>
          <cell r="F2538">
            <v>4.1500000000000004</v>
          </cell>
          <cell r="G2538">
            <v>7.66</v>
          </cell>
        </row>
        <row r="2539">
          <cell r="A2539" t="str">
            <v>39.11.190</v>
          </cell>
          <cell r="B2539">
            <v>0</v>
          </cell>
          <cell r="C2539" t="str">
            <v>Cabo telefônico CCE-APL, com 4 pares de 0,50 mm, para conexões em rede externa</v>
          </cell>
          <cell r="D2539" t="str">
            <v>m</v>
          </cell>
          <cell r="E2539">
            <v>2.4700000000000002</v>
          </cell>
          <cell r="F2539">
            <v>3.46</v>
          </cell>
          <cell r="G2539">
            <v>5.93</v>
          </cell>
        </row>
        <row r="2540">
          <cell r="A2540" t="str">
            <v>39.11.200</v>
          </cell>
          <cell r="B2540">
            <v>0</v>
          </cell>
          <cell r="C2540" t="str">
            <v>Cabo telefônico secundário de distribuição CTP-APL, com 10 pares de 0,50 mm, para rede externa</v>
          </cell>
          <cell r="D2540" t="str">
            <v>m</v>
          </cell>
          <cell r="E2540">
            <v>3.83</v>
          </cell>
          <cell r="F2540">
            <v>4.1500000000000004</v>
          </cell>
          <cell r="G2540">
            <v>7.98</v>
          </cell>
        </row>
        <row r="2541">
          <cell r="A2541" t="str">
            <v>39.11.210</v>
          </cell>
          <cell r="B2541">
            <v>0</v>
          </cell>
          <cell r="C2541" t="str">
            <v>Cabo telefônico secundário de distribuição CTP-APL, com 20 pares de 0,50 mm, para rede externa</v>
          </cell>
          <cell r="D2541" t="str">
            <v>m</v>
          </cell>
          <cell r="E2541">
            <v>6.49</v>
          </cell>
          <cell r="F2541">
            <v>4.5</v>
          </cell>
          <cell r="G2541">
            <v>10.99</v>
          </cell>
        </row>
        <row r="2542">
          <cell r="A2542" t="str">
            <v>39.11.230</v>
          </cell>
          <cell r="B2542">
            <v>0</v>
          </cell>
          <cell r="C2542" t="str">
            <v>Cabo telefônico secundário de distribuição CTP-APL, com 50 pares de 0,50 mm, para rede externa</v>
          </cell>
          <cell r="D2542" t="str">
            <v>m</v>
          </cell>
          <cell r="E2542">
            <v>12.93</v>
          </cell>
          <cell r="F2542">
            <v>5.54</v>
          </cell>
          <cell r="G2542">
            <v>18.47</v>
          </cell>
        </row>
        <row r="2543">
          <cell r="A2543" t="str">
            <v>39.11.240</v>
          </cell>
          <cell r="B2543">
            <v>0</v>
          </cell>
          <cell r="C2543" t="str">
            <v>Cabo telefônico secundário de distribuição CTP-APL, com 100 pares de 0,50 mm, para rede externa</v>
          </cell>
          <cell r="D2543" t="str">
            <v>m</v>
          </cell>
          <cell r="E2543">
            <v>25.59</v>
          </cell>
          <cell r="F2543">
            <v>7.26</v>
          </cell>
          <cell r="G2543">
            <v>32.85</v>
          </cell>
        </row>
        <row r="2544">
          <cell r="A2544" t="str">
            <v>39.11.270</v>
          </cell>
          <cell r="B2544">
            <v>0</v>
          </cell>
          <cell r="C2544" t="str">
            <v>Cabo telefônico secundário de distribuição CTP-APL-G, com 10 pares de 0,50 mm, para rede subterrânea</v>
          </cell>
          <cell r="D2544" t="str">
            <v>m</v>
          </cell>
          <cell r="E2544">
            <v>3.99</v>
          </cell>
          <cell r="F2544">
            <v>4.1500000000000004</v>
          </cell>
          <cell r="G2544">
            <v>8.14</v>
          </cell>
        </row>
        <row r="2545">
          <cell r="A2545" t="str">
            <v>39.11.280</v>
          </cell>
          <cell r="B2545">
            <v>0</v>
          </cell>
          <cell r="C2545" t="str">
            <v>Cabo telefônico secundário de distribuição CTP-APL-G, com 20 pares de 0,50 mm, para rede subterrânea</v>
          </cell>
          <cell r="D2545" t="str">
            <v>m</v>
          </cell>
          <cell r="E2545">
            <v>7.57</v>
          </cell>
          <cell r="F2545">
            <v>4.5</v>
          </cell>
          <cell r="G2545">
            <v>12.07</v>
          </cell>
        </row>
        <row r="2546">
          <cell r="A2546" t="str">
            <v>39.11.300</v>
          </cell>
          <cell r="B2546">
            <v>0</v>
          </cell>
          <cell r="C2546" t="str">
            <v>Cabo telefônico secundário de distribuição CTP-APL-G, com 50 pares de 0,50 mm, para rede subterrânea</v>
          </cell>
          <cell r="D2546" t="str">
            <v>m</v>
          </cell>
          <cell r="E2546">
            <v>15.56</v>
          </cell>
          <cell r="F2546">
            <v>5.54</v>
          </cell>
          <cell r="G2546">
            <v>21.1</v>
          </cell>
        </row>
        <row r="2547">
          <cell r="A2547" t="str">
            <v>39.11.400</v>
          </cell>
          <cell r="B2547">
            <v>0</v>
          </cell>
          <cell r="C2547" t="str">
            <v>Cabo telefônico secundário de distribuição CTP-APL, com 10 pares de 0,65 mm, para rede externa</v>
          </cell>
          <cell r="D2547" t="str">
            <v>m</v>
          </cell>
          <cell r="E2547">
            <v>4.97</v>
          </cell>
          <cell r="F2547">
            <v>4.1500000000000004</v>
          </cell>
          <cell r="G2547">
            <v>9.1199999999999992</v>
          </cell>
        </row>
        <row r="2548">
          <cell r="A2548" t="str">
            <v>39.11.410</v>
          </cell>
          <cell r="B2548">
            <v>0</v>
          </cell>
          <cell r="C2548" t="str">
            <v>Cabo telefônico secundário de distribuição CTP-APL, com 20 pares de 0,65 mm, para rede externa</v>
          </cell>
          <cell r="D2548" t="str">
            <v>m</v>
          </cell>
          <cell r="E2548">
            <v>6.65</v>
          </cell>
          <cell r="F2548">
            <v>4.5</v>
          </cell>
          <cell r="G2548">
            <v>11.15</v>
          </cell>
        </row>
        <row r="2549">
          <cell r="A2549" t="str">
            <v>39.11.430</v>
          </cell>
          <cell r="B2549">
            <v>0</v>
          </cell>
          <cell r="C2549" t="str">
            <v>Cabo telefônico secundário de distribuição CTP-APL, com 50 pares de 0,65 mm, para rede externa</v>
          </cell>
          <cell r="D2549" t="str">
            <v>m</v>
          </cell>
          <cell r="E2549">
            <v>13.78</v>
          </cell>
          <cell r="F2549">
            <v>5.54</v>
          </cell>
          <cell r="G2549">
            <v>19.32</v>
          </cell>
        </row>
        <row r="2550">
          <cell r="A2550" t="str">
            <v>39.12</v>
          </cell>
          <cell r="B2550" t="str">
            <v>Cabo de cobre flexível, isolamento 600 V, isolação em VC/E 105°C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39.12.510</v>
          </cell>
          <cell r="B2551">
            <v>0</v>
          </cell>
          <cell r="C2551" t="str">
            <v>Cabo de cobre flexível blindado de 2 x 1,5 mm², isolamento 600V, isolação em VC/E 105°C - para detecção de incêndio</v>
          </cell>
          <cell r="D2551" t="str">
            <v>m</v>
          </cell>
          <cell r="E2551">
            <v>2.5</v>
          </cell>
          <cell r="F2551">
            <v>3.46</v>
          </cell>
          <cell r="G2551">
            <v>5.96</v>
          </cell>
        </row>
        <row r="2552">
          <cell r="A2552" t="str">
            <v>39.12.520</v>
          </cell>
          <cell r="B2552">
            <v>0</v>
          </cell>
          <cell r="C2552" t="str">
            <v>Cabo de cobre flexível blindado de 3 x 1,5 mm², isolamento 600V, isolação em VC/E 105°C - para detecção de incêndio</v>
          </cell>
          <cell r="D2552" t="str">
            <v>m</v>
          </cell>
          <cell r="E2552">
            <v>3.23</v>
          </cell>
          <cell r="F2552">
            <v>3.46</v>
          </cell>
          <cell r="G2552">
            <v>6.69</v>
          </cell>
        </row>
        <row r="2553">
          <cell r="A2553" t="str">
            <v>39.12.530</v>
          </cell>
          <cell r="B2553">
            <v>0</v>
          </cell>
          <cell r="C2553" t="str">
            <v>Cabo de cobre flexível blindado de 2 x 2,5 mm², isolamento 600V, isolação em VC/E 105°C - para detecção de incêndio</v>
          </cell>
          <cell r="D2553" t="str">
            <v>m</v>
          </cell>
          <cell r="E2553">
            <v>3.39</v>
          </cell>
          <cell r="F2553">
            <v>3.46</v>
          </cell>
          <cell r="G2553">
            <v>6.85</v>
          </cell>
        </row>
        <row r="2554">
          <cell r="A2554" t="str">
            <v>39.14</v>
          </cell>
          <cell r="B2554" t="str">
            <v>Cabo de alumínio nu com alma de aço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</row>
        <row r="2555">
          <cell r="A2555" t="str">
            <v>39.14.010</v>
          </cell>
          <cell r="B2555">
            <v>0</v>
          </cell>
          <cell r="C2555" t="str">
            <v>Cabo de alumínio nu com alma de aço CAA, 1/0 AWG - Raven</v>
          </cell>
          <cell r="D2555" t="str">
            <v>m</v>
          </cell>
          <cell r="E2555">
            <v>4.7300000000000004</v>
          </cell>
          <cell r="F2555">
            <v>5.15</v>
          </cell>
          <cell r="G2555">
            <v>9.8800000000000008</v>
          </cell>
        </row>
        <row r="2556">
          <cell r="A2556" t="str">
            <v>39.14.050</v>
          </cell>
          <cell r="B2556">
            <v>0</v>
          </cell>
          <cell r="C2556" t="str">
            <v>Cabo de alumínio nu com alma de aço CAA, 4 AWG - Swan</v>
          </cell>
          <cell r="D2556" t="str">
            <v>m</v>
          </cell>
          <cell r="E2556">
            <v>1.87</v>
          </cell>
          <cell r="F2556">
            <v>5.15</v>
          </cell>
          <cell r="G2556">
            <v>7.02</v>
          </cell>
        </row>
        <row r="2557">
          <cell r="A2557" t="str">
            <v>39.15</v>
          </cell>
          <cell r="B2557" t="str">
            <v>Cabo de alumínio nu sem alma de aço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</row>
        <row r="2558">
          <cell r="A2558" t="str">
            <v>39.15.040</v>
          </cell>
          <cell r="B2558">
            <v>0</v>
          </cell>
          <cell r="C2558" t="str">
            <v>Cabo de alumínio nu sem alma de aço CA, 2 AWG - Iris</v>
          </cell>
          <cell r="D2558" t="str">
            <v>m</v>
          </cell>
          <cell r="E2558">
            <v>2.14</v>
          </cell>
          <cell r="F2558">
            <v>5.15</v>
          </cell>
          <cell r="G2558">
            <v>7.29</v>
          </cell>
        </row>
        <row r="2559">
          <cell r="A2559" t="str">
            <v>39.15.070</v>
          </cell>
          <cell r="B2559">
            <v>0</v>
          </cell>
          <cell r="C2559" t="str">
            <v>Cabo de alumínio nu sem alma de aço CA, 2/0 AWG - Aster</v>
          </cell>
          <cell r="D2559" t="str">
            <v>m</v>
          </cell>
          <cell r="E2559">
            <v>4.28</v>
          </cell>
          <cell r="F2559">
            <v>5.15</v>
          </cell>
          <cell r="G2559">
            <v>9.43</v>
          </cell>
        </row>
        <row r="2560">
          <cell r="A2560" t="str">
            <v>39.18</v>
          </cell>
          <cell r="B2560" t="str">
            <v>Cabo para transmissão de dados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</row>
        <row r="2561">
          <cell r="A2561" t="str">
            <v>39.18.100</v>
          </cell>
          <cell r="B2561">
            <v>0</v>
          </cell>
          <cell r="C2561" t="str">
            <v>Cabo coaxial tipo RG 6</v>
          </cell>
          <cell r="D2561" t="str">
            <v>m</v>
          </cell>
          <cell r="E2561">
            <v>1.34</v>
          </cell>
          <cell r="F2561">
            <v>3.81</v>
          </cell>
          <cell r="G2561">
            <v>5.15</v>
          </cell>
        </row>
        <row r="2562">
          <cell r="A2562" t="str">
            <v>39.18.104</v>
          </cell>
          <cell r="B2562">
            <v>0</v>
          </cell>
          <cell r="C2562" t="str">
            <v>Cabo coaxial tipo RG 11</v>
          </cell>
          <cell r="D2562" t="str">
            <v>m</v>
          </cell>
          <cell r="E2562">
            <v>8.09</v>
          </cell>
          <cell r="F2562">
            <v>3.81</v>
          </cell>
          <cell r="G2562">
            <v>11.9</v>
          </cell>
        </row>
        <row r="2563">
          <cell r="A2563" t="str">
            <v>39.18.106</v>
          </cell>
          <cell r="B2563">
            <v>0</v>
          </cell>
          <cell r="C2563" t="str">
            <v>Cabo coaxial tipo RG 59</v>
          </cell>
          <cell r="D2563" t="str">
            <v>m</v>
          </cell>
          <cell r="E2563">
            <v>2.88</v>
          </cell>
          <cell r="F2563">
            <v>2.94</v>
          </cell>
          <cell r="G2563">
            <v>5.82</v>
          </cell>
        </row>
        <row r="2564">
          <cell r="A2564" t="str">
            <v>39.18.110</v>
          </cell>
          <cell r="B2564">
            <v>0</v>
          </cell>
          <cell r="C2564" t="str">
            <v>Cabo coaxial tipo RGC 06</v>
          </cell>
          <cell r="D2564" t="str">
            <v>m</v>
          </cell>
          <cell r="E2564">
            <v>2.0699999999999998</v>
          </cell>
          <cell r="F2564">
            <v>3.81</v>
          </cell>
          <cell r="G2564">
            <v>5.88</v>
          </cell>
        </row>
        <row r="2565">
          <cell r="A2565" t="str">
            <v>39.18.114</v>
          </cell>
          <cell r="B2565">
            <v>0</v>
          </cell>
          <cell r="C2565" t="str">
            <v>Cabo coaxial tipo RGC 59</v>
          </cell>
          <cell r="D2565" t="str">
            <v>m</v>
          </cell>
          <cell r="E2565">
            <v>1.79</v>
          </cell>
          <cell r="F2565">
            <v>2.94</v>
          </cell>
          <cell r="G2565">
            <v>4.7300000000000004</v>
          </cell>
        </row>
        <row r="2566">
          <cell r="A2566" t="str">
            <v>39.18.120</v>
          </cell>
          <cell r="B2566">
            <v>0</v>
          </cell>
          <cell r="C2566" t="str">
            <v>Cabo para rede U/UTP 23 AWG com 4 pares - categoria 6A</v>
          </cell>
          <cell r="D2566" t="str">
            <v>m</v>
          </cell>
          <cell r="E2566">
            <v>8.7200000000000006</v>
          </cell>
          <cell r="F2566">
            <v>3.81</v>
          </cell>
          <cell r="G2566">
            <v>12.53</v>
          </cell>
        </row>
        <row r="2567">
          <cell r="A2567" t="str">
            <v>39.18.126</v>
          </cell>
          <cell r="B2567">
            <v>0</v>
          </cell>
          <cell r="C2567" t="str">
            <v>Cabo para rede 24 AWG com 4 pares, categoria 6</v>
          </cell>
          <cell r="D2567" t="str">
            <v>m</v>
          </cell>
          <cell r="E2567">
            <v>3.19</v>
          </cell>
          <cell r="F2567">
            <v>3.81</v>
          </cell>
          <cell r="G2567">
            <v>7</v>
          </cell>
        </row>
        <row r="2568">
          <cell r="A2568" t="str">
            <v>39.20</v>
          </cell>
          <cell r="B2568" t="str">
            <v>Reparos, conservações e complementos - GRUPO 39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39.20.010</v>
          </cell>
          <cell r="B2569">
            <v>0</v>
          </cell>
          <cell r="C2569" t="str">
            <v>Recolocação de condutor aparente com diâmetro externo até 6,5 mm</v>
          </cell>
          <cell r="D2569" t="str">
            <v>m</v>
          </cell>
          <cell r="E2569">
            <v>0</v>
          </cell>
          <cell r="F2569">
            <v>5.15</v>
          </cell>
          <cell r="G2569">
            <v>5.15</v>
          </cell>
        </row>
        <row r="2570">
          <cell r="A2570" t="str">
            <v>39.20.020</v>
          </cell>
          <cell r="B2570">
            <v>0</v>
          </cell>
          <cell r="C2570" t="str">
            <v>Conector prensa-cabo de 3/4´</v>
          </cell>
          <cell r="D2570" t="str">
            <v>un</v>
          </cell>
          <cell r="E2570">
            <v>5.56</v>
          </cell>
          <cell r="F2570">
            <v>5.77</v>
          </cell>
          <cell r="G2570">
            <v>11.33</v>
          </cell>
        </row>
        <row r="2571">
          <cell r="A2571" t="str">
            <v>39.20.030</v>
          </cell>
          <cell r="B2571">
            <v>0</v>
          </cell>
          <cell r="C2571" t="str">
            <v>Recolocação de condutor aparente com diâmetro externo acima de 6,5 mm</v>
          </cell>
          <cell r="D2571" t="str">
            <v>m</v>
          </cell>
          <cell r="E2571">
            <v>0</v>
          </cell>
          <cell r="F2571">
            <v>10.31</v>
          </cell>
          <cell r="G2571">
            <v>10.31</v>
          </cell>
        </row>
        <row r="2572">
          <cell r="A2572" t="str">
            <v>39.21</v>
          </cell>
          <cell r="B2572" t="str">
            <v>Cabo de cobre flexível, isolamento 0,6/1 kV, isolação em HEPR 90°C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39.21.010</v>
          </cell>
          <cell r="B2573">
            <v>0</v>
          </cell>
          <cell r="C2573" t="str">
            <v>Cabo de cobre flexível de 1,5 mm², isolamento 0,6/1kV - isolação HEPR 90°C</v>
          </cell>
          <cell r="D2573" t="str">
            <v>m</v>
          </cell>
          <cell r="E2573">
            <v>0.83</v>
          </cell>
          <cell r="F2573">
            <v>0.69</v>
          </cell>
          <cell r="G2573">
            <v>1.52</v>
          </cell>
        </row>
        <row r="2574">
          <cell r="A2574" t="str">
            <v>39.21.020</v>
          </cell>
          <cell r="B2574">
            <v>0</v>
          </cell>
          <cell r="C2574" t="str">
            <v>Cabo de cobre flexível de 2,5 mm², isolamento 0,6/1kV - isolação HEPR 90°C</v>
          </cell>
          <cell r="D2574" t="str">
            <v>m</v>
          </cell>
          <cell r="E2574">
            <v>1.17</v>
          </cell>
          <cell r="F2574">
            <v>0.69</v>
          </cell>
          <cell r="G2574">
            <v>1.86</v>
          </cell>
        </row>
        <row r="2575">
          <cell r="A2575" t="str">
            <v>39.21.030</v>
          </cell>
          <cell r="B2575">
            <v>0</v>
          </cell>
          <cell r="C2575" t="str">
            <v>Cabo de cobre flexível de 4 mm², isolamento 0,6/1kV - isolação HEPR 90°C</v>
          </cell>
          <cell r="D2575" t="str">
            <v>m</v>
          </cell>
          <cell r="E2575">
            <v>1.69</v>
          </cell>
          <cell r="F2575">
            <v>0.69</v>
          </cell>
          <cell r="G2575">
            <v>2.38</v>
          </cell>
        </row>
        <row r="2576">
          <cell r="A2576" t="str">
            <v>39.21.040</v>
          </cell>
          <cell r="B2576">
            <v>0</v>
          </cell>
          <cell r="C2576" t="str">
            <v>Cabo de cobre flexível de 6 mm², isolamento 0,6/1kV - isolação HEPR 90°C</v>
          </cell>
          <cell r="D2576" t="str">
            <v>m</v>
          </cell>
          <cell r="E2576">
            <v>2.4</v>
          </cell>
          <cell r="F2576">
            <v>0.69</v>
          </cell>
          <cell r="G2576">
            <v>3.09</v>
          </cell>
        </row>
        <row r="2577">
          <cell r="A2577" t="str">
            <v>39.21.050</v>
          </cell>
          <cell r="B2577">
            <v>0</v>
          </cell>
          <cell r="C2577" t="str">
            <v>Cabo de cobre flexível de 10 mm², isolamento 0,6/1kV - isolação HEPR 90°C</v>
          </cell>
          <cell r="D2577" t="str">
            <v>m</v>
          </cell>
          <cell r="E2577">
            <v>3.88</v>
          </cell>
          <cell r="F2577">
            <v>2.77</v>
          </cell>
          <cell r="G2577">
            <v>6.65</v>
          </cell>
        </row>
        <row r="2578">
          <cell r="A2578" t="str">
            <v>39.21.060</v>
          </cell>
          <cell r="B2578">
            <v>0</v>
          </cell>
          <cell r="C2578" t="str">
            <v>Cabo de cobre flexível de 16 mm², isolamento 0,6/1kV - isolação HEPR 90°C</v>
          </cell>
          <cell r="D2578" t="str">
            <v>m</v>
          </cell>
          <cell r="E2578">
            <v>5.46</v>
          </cell>
          <cell r="F2578">
            <v>3.12</v>
          </cell>
          <cell r="G2578">
            <v>8.58</v>
          </cell>
        </row>
        <row r="2579">
          <cell r="A2579" t="str">
            <v>39.21.070</v>
          </cell>
          <cell r="B2579">
            <v>0</v>
          </cell>
          <cell r="C2579" t="str">
            <v>Cabo de cobre flexível de 25 mm², isolamento 0,6/1kV - isolação HEPR 90°C</v>
          </cell>
          <cell r="D2579" t="str">
            <v>m</v>
          </cell>
          <cell r="E2579">
            <v>9.23</v>
          </cell>
          <cell r="F2579">
            <v>3.46</v>
          </cell>
          <cell r="G2579">
            <v>12.69</v>
          </cell>
        </row>
        <row r="2580">
          <cell r="A2580" t="str">
            <v>39.21.080</v>
          </cell>
          <cell r="B2580">
            <v>0</v>
          </cell>
          <cell r="C2580" t="str">
            <v>Cabo de cobre flexível de 35 mm², isolamento 0,6/1kV - isolação HEPR 90°C</v>
          </cell>
          <cell r="D2580" t="str">
            <v>m</v>
          </cell>
          <cell r="E2580">
            <v>12.45</v>
          </cell>
          <cell r="F2580">
            <v>5.2</v>
          </cell>
          <cell r="G2580">
            <v>17.649999999999999</v>
          </cell>
        </row>
        <row r="2581">
          <cell r="A2581" t="str">
            <v>39.21.090</v>
          </cell>
          <cell r="B2581">
            <v>0</v>
          </cell>
          <cell r="C2581" t="str">
            <v>Cabo de cobre flexível de 50 mm², isolamento 0,6/1kV - isolação HEPR 90°C</v>
          </cell>
          <cell r="D2581" t="str">
            <v>m</v>
          </cell>
          <cell r="E2581">
            <v>20.66</v>
          </cell>
          <cell r="F2581">
            <v>6.92</v>
          </cell>
          <cell r="G2581">
            <v>27.58</v>
          </cell>
        </row>
        <row r="2582">
          <cell r="A2582" t="str">
            <v>39.21.100</v>
          </cell>
          <cell r="B2582">
            <v>0</v>
          </cell>
          <cell r="C2582" t="str">
            <v>Cabo de cobre flexível de 70 mm², isolamento 0,6/1kV - isolação HEPR 90°C</v>
          </cell>
          <cell r="D2582" t="str">
            <v>m</v>
          </cell>
          <cell r="E2582">
            <v>24.69</v>
          </cell>
          <cell r="F2582">
            <v>8.65</v>
          </cell>
          <cell r="G2582">
            <v>33.340000000000003</v>
          </cell>
        </row>
        <row r="2583">
          <cell r="A2583" t="str">
            <v>39.21.110</v>
          </cell>
          <cell r="B2583">
            <v>0</v>
          </cell>
          <cell r="C2583" t="str">
            <v>Cabo de cobre flexível de 95 mm², isolamento 0,6/1kV - isolação HEPR 90°C</v>
          </cell>
          <cell r="D2583" t="str">
            <v>m</v>
          </cell>
          <cell r="E2583">
            <v>30.41</v>
          </cell>
          <cell r="F2583">
            <v>10.38</v>
          </cell>
          <cell r="G2583">
            <v>40.79</v>
          </cell>
        </row>
        <row r="2584">
          <cell r="A2584" t="str">
            <v>39.21.120</v>
          </cell>
          <cell r="B2584">
            <v>0</v>
          </cell>
          <cell r="C2584" t="str">
            <v>Cabo de cobre flexível de 120 mm², isolamento 0,6/1kV - isolação HEPR 90°C</v>
          </cell>
          <cell r="D2584" t="str">
            <v>m</v>
          </cell>
          <cell r="E2584">
            <v>41.99</v>
          </cell>
          <cell r="F2584">
            <v>12.1</v>
          </cell>
          <cell r="G2584">
            <v>54.09</v>
          </cell>
        </row>
        <row r="2585">
          <cell r="A2585" t="str">
            <v>39.21.125</v>
          </cell>
          <cell r="B2585">
            <v>0</v>
          </cell>
          <cell r="C2585" t="str">
            <v>Cabo de cobre flexível de 150 mm², isolamento 0,6/1 kV - isolação HEPR 90°C</v>
          </cell>
          <cell r="D2585" t="str">
            <v>m</v>
          </cell>
          <cell r="E2585">
            <v>52.33</v>
          </cell>
          <cell r="F2585">
            <v>12.1</v>
          </cell>
          <cell r="G2585">
            <v>64.430000000000007</v>
          </cell>
        </row>
        <row r="2586">
          <cell r="A2586" t="str">
            <v>39.21.130</v>
          </cell>
          <cell r="B2586">
            <v>0</v>
          </cell>
          <cell r="C2586" t="str">
            <v>Cabo de cobre flexível de 185 mm², isolamento 0,6/1kV - isolação HEPR 90°C</v>
          </cell>
          <cell r="D2586" t="str">
            <v>m</v>
          </cell>
          <cell r="E2586">
            <v>62.58</v>
          </cell>
          <cell r="F2586">
            <v>13.84</v>
          </cell>
          <cell r="G2586">
            <v>76.42</v>
          </cell>
        </row>
        <row r="2587">
          <cell r="A2587" t="str">
            <v>39.21.140</v>
          </cell>
          <cell r="B2587">
            <v>0</v>
          </cell>
          <cell r="C2587" t="str">
            <v>Cabo de cobre flexível de 240 mm², isolamento 0,6/1kV - isolação HEPR 90°C</v>
          </cell>
          <cell r="D2587" t="str">
            <v>m</v>
          </cell>
          <cell r="E2587">
            <v>80.84</v>
          </cell>
          <cell r="F2587">
            <v>15.57</v>
          </cell>
          <cell r="G2587">
            <v>96.41</v>
          </cell>
        </row>
        <row r="2588">
          <cell r="A2588" t="str">
            <v>39.21.200</v>
          </cell>
          <cell r="B2588">
            <v>0</v>
          </cell>
          <cell r="C2588" t="str">
            <v>Cabo de cobre flexível de 2 x 1,5 mm², isolamento 0,6/1 kV - isolação HEPR 90°C</v>
          </cell>
          <cell r="D2588" t="str">
            <v>m</v>
          </cell>
          <cell r="E2588">
            <v>1.84</v>
          </cell>
          <cell r="F2588">
            <v>0.69</v>
          </cell>
          <cell r="G2588">
            <v>2.5299999999999998</v>
          </cell>
        </row>
        <row r="2589">
          <cell r="A2589" t="str">
            <v>39.21.201</v>
          </cell>
          <cell r="B2589">
            <v>0</v>
          </cell>
          <cell r="C2589" t="str">
            <v>Cabo de cobre flexível de 2 x 2,5 mm², isolamento 0,6/1 kV - isolação HEPR 90°C</v>
          </cell>
          <cell r="D2589" t="str">
            <v>m</v>
          </cell>
          <cell r="E2589">
            <v>2.67</v>
          </cell>
          <cell r="F2589">
            <v>1.38</v>
          </cell>
          <cell r="G2589">
            <v>4.05</v>
          </cell>
        </row>
        <row r="2590">
          <cell r="A2590" t="str">
            <v>39.21.202</v>
          </cell>
          <cell r="B2590">
            <v>0</v>
          </cell>
          <cell r="C2590" t="str">
            <v>Cabo de cobre flexível de 2 x 4 mm², isolamento 0,6/1 kV - isolação HEPR 90°C</v>
          </cell>
          <cell r="D2590" t="str">
            <v>m</v>
          </cell>
          <cell r="E2590">
            <v>4.17</v>
          </cell>
          <cell r="F2590">
            <v>1.38</v>
          </cell>
          <cell r="G2590">
            <v>5.55</v>
          </cell>
        </row>
        <row r="2591">
          <cell r="A2591" t="str">
            <v>39.21.203</v>
          </cell>
          <cell r="B2591">
            <v>0</v>
          </cell>
          <cell r="C2591" t="str">
            <v>Cabo de cobre flexível de 2 x 6 mm², isolamento 0,6/1 kV - isolação HEPR 90°C</v>
          </cell>
          <cell r="D2591" t="str">
            <v>m</v>
          </cell>
          <cell r="E2591">
            <v>6.33</v>
          </cell>
          <cell r="F2591">
            <v>1.38</v>
          </cell>
          <cell r="G2591">
            <v>7.71</v>
          </cell>
        </row>
        <row r="2592">
          <cell r="A2592" t="str">
            <v>39.21.204</v>
          </cell>
          <cell r="B2592">
            <v>0</v>
          </cell>
          <cell r="C2592" t="str">
            <v>Cabo de cobre flexível de 2 x 10 mm², isolamento 0,6/1 kV - isolação HEPR 90°C</v>
          </cell>
          <cell r="D2592" t="str">
            <v>m</v>
          </cell>
          <cell r="E2592">
            <v>9.6999999999999993</v>
          </cell>
          <cell r="F2592">
            <v>1.38</v>
          </cell>
          <cell r="G2592">
            <v>11.08</v>
          </cell>
        </row>
        <row r="2593">
          <cell r="A2593" t="str">
            <v>39.21.230</v>
          </cell>
          <cell r="B2593">
            <v>0</v>
          </cell>
          <cell r="C2593" t="str">
            <v>Cabo de cobre flexível de 3 x 1,5 mm², isolamento 0,6/1 kV - isolação HEPR 90°C</v>
          </cell>
          <cell r="D2593" t="str">
            <v>m</v>
          </cell>
          <cell r="E2593">
            <v>2.0699999999999998</v>
          </cell>
          <cell r="F2593">
            <v>0.69</v>
          </cell>
          <cell r="G2593">
            <v>2.76</v>
          </cell>
        </row>
        <row r="2594">
          <cell r="A2594" t="str">
            <v>39.21.231</v>
          </cell>
          <cell r="B2594">
            <v>0</v>
          </cell>
          <cell r="C2594" t="str">
            <v>Cabo de cobre flexível de 3 x 2,5 mm², isolamento 0,6/1 kV - isolação HEPR 90°C</v>
          </cell>
          <cell r="D2594" t="str">
            <v>m</v>
          </cell>
          <cell r="E2594">
            <v>3.33</v>
          </cell>
          <cell r="F2594">
            <v>1.72</v>
          </cell>
          <cell r="G2594">
            <v>5.05</v>
          </cell>
        </row>
        <row r="2595">
          <cell r="A2595" t="str">
            <v>39.21.232</v>
          </cell>
          <cell r="B2595">
            <v>0</v>
          </cell>
          <cell r="C2595" t="str">
            <v>Cabo de cobre flexível de 3 x 4 mm², isolamento 0,6/1 kV - isolação HEPR 90°C</v>
          </cell>
          <cell r="D2595" t="str">
            <v>m</v>
          </cell>
          <cell r="E2595">
            <v>4.99</v>
          </cell>
          <cell r="F2595">
            <v>1.72</v>
          </cell>
          <cell r="G2595">
            <v>6.71</v>
          </cell>
        </row>
        <row r="2596">
          <cell r="A2596" t="str">
            <v>39.21.233</v>
          </cell>
          <cell r="B2596">
            <v>0</v>
          </cell>
          <cell r="C2596" t="str">
            <v>Cabo de cobre flexível de 3 x 6 mm², isolamento 0,6/1 kV - isolação HEPR 90°C</v>
          </cell>
          <cell r="D2596" t="str">
            <v>m</v>
          </cell>
          <cell r="E2596">
            <v>7.16</v>
          </cell>
          <cell r="F2596">
            <v>1.72</v>
          </cell>
          <cell r="G2596">
            <v>8.8800000000000008</v>
          </cell>
        </row>
        <row r="2597">
          <cell r="A2597" t="str">
            <v>39.21.234</v>
          </cell>
          <cell r="B2597">
            <v>0</v>
          </cell>
          <cell r="C2597" t="str">
            <v>Cabo de cobre flexível de 3 x 10 mm², isolamento 0,6/1 kV - isolação HEPR 90°C</v>
          </cell>
          <cell r="D2597" t="str">
            <v>m</v>
          </cell>
          <cell r="E2597">
            <v>11.48</v>
          </cell>
          <cell r="F2597">
            <v>3.46</v>
          </cell>
          <cell r="G2597">
            <v>14.94</v>
          </cell>
        </row>
        <row r="2598">
          <cell r="A2598" t="str">
            <v>39.21.235</v>
          </cell>
          <cell r="B2598">
            <v>0</v>
          </cell>
          <cell r="C2598" t="str">
            <v>Cabo de cobre flexível de 3 x 16 mm², isolamento 0,6/1 kV - isolação HEPR 90°C</v>
          </cell>
          <cell r="D2598" t="str">
            <v>m</v>
          </cell>
          <cell r="E2598">
            <v>21.55</v>
          </cell>
          <cell r="F2598">
            <v>5.2</v>
          </cell>
          <cell r="G2598">
            <v>26.75</v>
          </cell>
        </row>
        <row r="2599">
          <cell r="A2599" t="str">
            <v>39.21.236</v>
          </cell>
          <cell r="B2599">
            <v>0</v>
          </cell>
          <cell r="C2599" t="str">
            <v>Cabo de cobre flexível de 3 x 25 mm², isolamento 0,6/1 kV - isolação HEPR 90°C</v>
          </cell>
          <cell r="D2599" t="str">
            <v>m</v>
          </cell>
          <cell r="E2599">
            <v>27.88</v>
          </cell>
          <cell r="F2599">
            <v>10.38</v>
          </cell>
          <cell r="G2599">
            <v>38.26</v>
          </cell>
        </row>
        <row r="2600">
          <cell r="A2600" t="str">
            <v>39.21.237</v>
          </cell>
          <cell r="B2600">
            <v>0</v>
          </cell>
          <cell r="C2600" t="str">
            <v>Cabo de cobre flexível de 3 x 35 mm², isolamento 0,6/1 kV - isolação HEPR 90°C</v>
          </cell>
          <cell r="D2600" t="str">
            <v>m</v>
          </cell>
          <cell r="E2600">
            <v>39.950000000000003</v>
          </cell>
          <cell r="F2600">
            <v>13.84</v>
          </cell>
          <cell r="G2600">
            <v>53.79</v>
          </cell>
        </row>
        <row r="2601">
          <cell r="A2601" t="str">
            <v>39.21.250</v>
          </cell>
          <cell r="B2601">
            <v>0</v>
          </cell>
          <cell r="C2601" t="str">
            <v>Cabo de cobre flexível de 4 x 1,5 mm², isolamento 0,6/1 kV - isolação HEPR 90°C</v>
          </cell>
          <cell r="D2601" t="str">
            <v>m</v>
          </cell>
          <cell r="E2601">
            <v>3.23</v>
          </cell>
          <cell r="F2601">
            <v>1.04</v>
          </cell>
          <cell r="G2601">
            <v>4.2699999999999996</v>
          </cell>
        </row>
        <row r="2602">
          <cell r="A2602" t="str">
            <v>39.21.251</v>
          </cell>
          <cell r="B2602">
            <v>0</v>
          </cell>
          <cell r="C2602" t="str">
            <v>Cabo de cobre flexível de 4 x 2,5 mm², isolamento 0,6/1 kV - isolação HEPR 90°C</v>
          </cell>
          <cell r="D2602" t="str">
            <v>m</v>
          </cell>
          <cell r="E2602">
            <v>4.83</v>
          </cell>
          <cell r="F2602">
            <v>2.0699999999999998</v>
          </cell>
          <cell r="G2602">
            <v>6.9</v>
          </cell>
        </row>
        <row r="2603">
          <cell r="A2603" t="str">
            <v>39.21.252</v>
          </cell>
          <cell r="B2603">
            <v>0</v>
          </cell>
          <cell r="C2603" t="str">
            <v>Cabo de cobre flexível de 4 x 4 mm², isolamento 0,6/1 kV - isolação HEPR 90°C</v>
          </cell>
          <cell r="D2603" t="str">
            <v>m</v>
          </cell>
          <cell r="E2603">
            <v>7.55</v>
          </cell>
          <cell r="F2603">
            <v>2.0699999999999998</v>
          </cell>
          <cell r="G2603">
            <v>9.6199999999999992</v>
          </cell>
        </row>
        <row r="2604">
          <cell r="A2604" t="str">
            <v>39.21.253</v>
          </cell>
          <cell r="B2604">
            <v>0</v>
          </cell>
          <cell r="C2604" t="str">
            <v>Cabo de cobre flexível de 4 x 6 mm², isolamento 0,6/1 kV - isolação HEPR 90°C</v>
          </cell>
          <cell r="D2604" t="str">
            <v>m</v>
          </cell>
          <cell r="E2604">
            <v>10.63</v>
          </cell>
          <cell r="F2604">
            <v>2.0699999999999998</v>
          </cell>
          <cell r="G2604">
            <v>12.7</v>
          </cell>
        </row>
        <row r="2605">
          <cell r="A2605" t="str">
            <v>39.21.254</v>
          </cell>
          <cell r="B2605">
            <v>0</v>
          </cell>
          <cell r="C2605" t="str">
            <v>Cabo de cobre flexível de 4 x 10 mm², isolamento 0,6/1 kV - isolação HEPR 90°C</v>
          </cell>
          <cell r="D2605" t="str">
            <v>m</v>
          </cell>
          <cell r="E2605">
            <v>17.690000000000001</v>
          </cell>
          <cell r="F2605">
            <v>4.5</v>
          </cell>
          <cell r="G2605">
            <v>22.19</v>
          </cell>
        </row>
        <row r="2606">
          <cell r="A2606" t="str">
            <v>39.24</v>
          </cell>
          <cell r="B2606" t="str">
            <v>Cabo de cobre flexível, isolamento 500 V, isolação PP 70°C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</row>
        <row r="2607">
          <cell r="A2607" t="str">
            <v>39.24.130</v>
          </cell>
          <cell r="B2607">
            <v>0</v>
          </cell>
          <cell r="C2607" t="str">
            <v>Cabo de cobre flexível de 2 x 1 mm², isolamento 500 V - isolação PP 70° C</v>
          </cell>
          <cell r="D2607" t="str">
            <v>m</v>
          </cell>
          <cell r="E2607">
            <v>1.1599999999999999</v>
          </cell>
          <cell r="F2607">
            <v>2.77</v>
          </cell>
          <cell r="G2607">
            <v>3.93</v>
          </cell>
        </row>
        <row r="2608">
          <cell r="A2608" t="str">
            <v>39.24.131</v>
          </cell>
          <cell r="B2608">
            <v>0</v>
          </cell>
          <cell r="C2608" t="str">
            <v>Cabo de cobre flexível de 2 x 1,5 mm², isolamento 500 V - isolação PP 70° C</v>
          </cell>
          <cell r="D2608" t="str">
            <v>m</v>
          </cell>
          <cell r="E2608">
            <v>1.57</v>
          </cell>
          <cell r="F2608">
            <v>3.12</v>
          </cell>
          <cell r="G2608">
            <v>4.6900000000000004</v>
          </cell>
        </row>
        <row r="2609">
          <cell r="A2609" t="str">
            <v>39.24.132</v>
          </cell>
          <cell r="B2609">
            <v>0</v>
          </cell>
          <cell r="C2609" t="str">
            <v>Cabo de cobre flexível de 2 x 2,5 mm², isolamento 500 V - isolação PP 70° C</v>
          </cell>
          <cell r="D2609" t="str">
            <v>m</v>
          </cell>
          <cell r="E2609">
            <v>2.4900000000000002</v>
          </cell>
          <cell r="F2609">
            <v>3.46</v>
          </cell>
          <cell r="G2609">
            <v>5.95</v>
          </cell>
        </row>
        <row r="2610">
          <cell r="A2610" t="str">
            <v>39.24.133</v>
          </cell>
          <cell r="B2610">
            <v>0</v>
          </cell>
          <cell r="C2610" t="str">
            <v>Cabo de cobre flexível de 2 x 4 mm², isolamento 500 V - isolação PP 70° C</v>
          </cell>
          <cell r="D2610" t="str">
            <v>m</v>
          </cell>
          <cell r="E2610">
            <v>4.1900000000000004</v>
          </cell>
          <cell r="F2610">
            <v>4.1500000000000004</v>
          </cell>
          <cell r="G2610">
            <v>8.34</v>
          </cell>
        </row>
        <row r="2611">
          <cell r="A2611" t="str">
            <v>39.24.150</v>
          </cell>
          <cell r="B2611">
            <v>0</v>
          </cell>
          <cell r="C2611" t="str">
            <v>Cabo de cobre flexível de 3 x 1 mm², isolamento 500 V - isolação PP 70° C</v>
          </cell>
          <cell r="D2611" t="str">
            <v>m</v>
          </cell>
          <cell r="E2611">
            <v>1.83</v>
          </cell>
          <cell r="F2611">
            <v>3.12</v>
          </cell>
          <cell r="G2611">
            <v>4.95</v>
          </cell>
        </row>
        <row r="2612">
          <cell r="A2612" t="str">
            <v>39.24.151</v>
          </cell>
          <cell r="B2612">
            <v>0</v>
          </cell>
          <cell r="C2612" t="str">
            <v>Cabo de cobre flexível de 3 x 1,5 mm², isolamento 500 V - isolação PP 70° C</v>
          </cell>
          <cell r="D2612" t="str">
            <v>m</v>
          </cell>
          <cell r="E2612">
            <v>2.5299999999999998</v>
          </cell>
          <cell r="F2612">
            <v>4.1500000000000004</v>
          </cell>
          <cell r="G2612">
            <v>6.68</v>
          </cell>
        </row>
        <row r="2613">
          <cell r="A2613" t="str">
            <v>39.24.152</v>
          </cell>
          <cell r="B2613">
            <v>0</v>
          </cell>
          <cell r="C2613" t="str">
            <v>Cabo de cobre flexível de 3 x 2,5 mm², isolamento 500 V - isolação PP 70° C</v>
          </cell>
          <cell r="D2613" t="str">
            <v>m</v>
          </cell>
          <cell r="E2613">
            <v>4.0199999999999996</v>
          </cell>
          <cell r="F2613">
            <v>5.2</v>
          </cell>
          <cell r="G2613">
            <v>9.2200000000000006</v>
          </cell>
        </row>
        <row r="2614">
          <cell r="A2614" t="str">
            <v>39.24.153</v>
          </cell>
          <cell r="B2614">
            <v>0</v>
          </cell>
          <cell r="C2614" t="str">
            <v>Cabo de cobre flexível de 3 x 4 mm², isolamento 500 V - isolação PP 70° C</v>
          </cell>
          <cell r="D2614" t="str">
            <v>m</v>
          </cell>
          <cell r="E2614">
            <v>6.45</v>
          </cell>
          <cell r="F2614">
            <v>6.22</v>
          </cell>
          <cell r="G2614">
            <v>12.67</v>
          </cell>
        </row>
        <row r="2615">
          <cell r="A2615" t="str">
            <v>39.24.154</v>
          </cell>
          <cell r="B2615">
            <v>0</v>
          </cell>
          <cell r="C2615" t="str">
            <v>Cabo de cobre flexível de 3 x 6 mm², isolamento 500 V - isolação PP 70° C</v>
          </cell>
          <cell r="D2615" t="str">
            <v>m</v>
          </cell>
          <cell r="E2615">
            <v>9.2200000000000006</v>
          </cell>
          <cell r="F2615">
            <v>7.26</v>
          </cell>
          <cell r="G2615">
            <v>16.48</v>
          </cell>
        </row>
        <row r="2616">
          <cell r="A2616" t="str">
            <v>39.24.170</v>
          </cell>
          <cell r="B2616">
            <v>0</v>
          </cell>
          <cell r="C2616" t="str">
            <v>Cabo de cobre flexível de 4 x 1 mm², isolamento 500 V - isolação PP 70° C</v>
          </cell>
          <cell r="D2616" t="str">
            <v>m</v>
          </cell>
          <cell r="E2616">
            <v>2.4</v>
          </cell>
          <cell r="F2616">
            <v>3.12</v>
          </cell>
          <cell r="G2616">
            <v>5.52</v>
          </cell>
        </row>
        <row r="2617">
          <cell r="A2617" t="str">
            <v>39.24.171</v>
          </cell>
          <cell r="B2617">
            <v>0</v>
          </cell>
          <cell r="C2617" t="str">
            <v>Cabo de cobre flexível de 4 x 1,5 mm², isolamento 500 V - isolação PP 70° C</v>
          </cell>
          <cell r="D2617" t="str">
            <v>m</v>
          </cell>
          <cell r="E2617">
            <v>3.37</v>
          </cell>
          <cell r="F2617">
            <v>3.46</v>
          </cell>
          <cell r="G2617">
            <v>6.83</v>
          </cell>
        </row>
        <row r="2618">
          <cell r="A2618" t="str">
            <v>39.24.172</v>
          </cell>
          <cell r="B2618">
            <v>0</v>
          </cell>
          <cell r="C2618" t="str">
            <v>Cabo de cobre flexível de 4 x 2,5 mm², isolamento 500 V - isolação PP 70° C</v>
          </cell>
          <cell r="D2618" t="str">
            <v>m</v>
          </cell>
          <cell r="E2618">
            <v>5.22</v>
          </cell>
          <cell r="F2618">
            <v>3.81</v>
          </cell>
          <cell r="G2618">
            <v>9.0299999999999994</v>
          </cell>
        </row>
        <row r="2619">
          <cell r="A2619" t="str">
            <v>39.24.173</v>
          </cell>
          <cell r="B2619">
            <v>0</v>
          </cell>
          <cell r="C2619" t="str">
            <v>Cabo de cobre flexível de 4 x 4 mm², isolamento 500 V - isolação PP 70° C</v>
          </cell>
          <cell r="D2619" t="str">
            <v>m</v>
          </cell>
          <cell r="E2619">
            <v>8.44</v>
          </cell>
          <cell r="F2619">
            <v>4.1500000000000004</v>
          </cell>
          <cell r="G2619">
            <v>12.59</v>
          </cell>
        </row>
        <row r="2620">
          <cell r="A2620" t="str">
            <v>39.24.174</v>
          </cell>
          <cell r="B2620">
            <v>0</v>
          </cell>
          <cell r="C2620" t="str">
            <v>Cabo de cobre flexível de 4 x 6 mm², isolamento 500 V - isolação PP 70° C</v>
          </cell>
          <cell r="D2620" t="str">
            <v>m</v>
          </cell>
          <cell r="E2620">
            <v>12.5</v>
          </cell>
          <cell r="F2620">
            <v>9.69</v>
          </cell>
          <cell r="G2620">
            <v>22.19</v>
          </cell>
        </row>
        <row r="2621">
          <cell r="A2621" t="str">
            <v>39.25</v>
          </cell>
          <cell r="B2621" t="str">
            <v>Cabo de cobre unipolar, isolamento 15/25 kV, isolação EPR 90 °C / 105 °C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</row>
        <row r="2622">
          <cell r="A2622" t="str">
            <v>39.25.020</v>
          </cell>
          <cell r="B2622">
            <v>0</v>
          </cell>
          <cell r="C2622" t="str">
            <v>Cabo de cobre de 35 mm², isolamento 15/25 kV - isolação EPR 105°C</v>
          </cell>
          <cell r="D2622" t="str">
            <v>m</v>
          </cell>
          <cell r="E2622">
            <v>40.11</v>
          </cell>
          <cell r="F2622">
            <v>1.04</v>
          </cell>
          <cell r="G2622">
            <v>41.15</v>
          </cell>
        </row>
        <row r="2623">
          <cell r="A2623" t="str">
            <v>39.25.030</v>
          </cell>
          <cell r="B2623">
            <v>0</v>
          </cell>
          <cell r="C2623" t="str">
            <v>Cabo de cobre de 50 mm², isolamento 15/25 kV - isolação EPR 105°C</v>
          </cell>
          <cell r="D2623" t="str">
            <v>m</v>
          </cell>
          <cell r="E2623">
            <v>45.69</v>
          </cell>
          <cell r="F2623">
            <v>1.04</v>
          </cell>
          <cell r="G2623">
            <v>46.73</v>
          </cell>
        </row>
        <row r="2624">
          <cell r="A2624" t="str">
            <v>39.26</v>
          </cell>
          <cell r="B2624" t="str">
            <v>Cabo de cobre flexível, isolamento 0,6/1kV - isolação HEPR 90° C - baixa emissão fumaça e gases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</row>
        <row r="2625">
          <cell r="A2625" t="str">
            <v>39.26.010</v>
          </cell>
          <cell r="B2625">
            <v>0</v>
          </cell>
          <cell r="C2625" t="str">
            <v>Cabo de cobre flexível de 1,5 mm², isolamento 0,6/1 kV - isolação HEPR 90°C - baixa emissão de fumaça e gases</v>
          </cell>
          <cell r="D2625" t="str">
            <v>m</v>
          </cell>
          <cell r="E2625">
            <v>1.56</v>
          </cell>
          <cell r="F2625">
            <v>1.38</v>
          </cell>
          <cell r="G2625">
            <v>2.94</v>
          </cell>
        </row>
        <row r="2626">
          <cell r="A2626" t="str">
            <v>39.26.020</v>
          </cell>
          <cell r="B2626">
            <v>0</v>
          </cell>
          <cell r="C2626" t="str">
            <v>Cabo de cobre flexível de 2,5 mm², isolamento 0,6/1 kV - isolação HEPR 90°C - baixa emissão de fumaça e gases</v>
          </cell>
          <cell r="D2626" t="str">
            <v>m</v>
          </cell>
          <cell r="E2626">
            <v>1.32</v>
          </cell>
          <cell r="F2626">
            <v>1.72</v>
          </cell>
          <cell r="G2626">
            <v>3.04</v>
          </cell>
        </row>
        <row r="2627">
          <cell r="A2627" t="str">
            <v>39.26.030</v>
          </cell>
          <cell r="B2627">
            <v>0</v>
          </cell>
          <cell r="C2627" t="str">
            <v>Cabo de cobre flexível de 4 mm², isolamento 0,6/1 kV -  isolação HEPR 90°C - baixa emissão de fumaça e gases</v>
          </cell>
          <cell r="D2627" t="str">
            <v>m</v>
          </cell>
          <cell r="E2627">
            <v>2.64</v>
          </cell>
          <cell r="F2627">
            <v>2.0699999999999998</v>
          </cell>
          <cell r="G2627">
            <v>4.71</v>
          </cell>
        </row>
        <row r="2628">
          <cell r="A2628" t="str">
            <v>39.26.040</v>
          </cell>
          <cell r="B2628">
            <v>0</v>
          </cell>
          <cell r="C2628" t="str">
            <v>Cabo de cobre flexível de 6 mm², isolamento 0,6/1 kV - isolação HEPR 90°C - baixa emissão de fumaça e gases</v>
          </cell>
          <cell r="D2628" t="str">
            <v>m</v>
          </cell>
          <cell r="E2628">
            <v>3.45</v>
          </cell>
          <cell r="F2628">
            <v>2.42</v>
          </cell>
          <cell r="G2628">
            <v>5.87</v>
          </cell>
        </row>
        <row r="2629">
          <cell r="A2629" t="str">
            <v>39.26.050</v>
          </cell>
          <cell r="B2629">
            <v>0</v>
          </cell>
          <cell r="C2629" t="str">
            <v>Cabo de cobre flexível de 10 mm², isolamento 0,6/1 kV - isolação HEPR 90°C - baixa emissão de fumaça e gases</v>
          </cell>
          <cell r="D2629" t="str">
            <v>m</v>
          </cell>
          <cell r="E2629">
            <v>5.32</v>
          </cell>
          <cell r="F2629">
            <v>2.77</v>
          </cell>
          <cell r="G2629">
            <v>8.09</v>
          </cell>
        </row>
        <row r="2630">
          <cell r="A2630" t="str">
            <v>39.26.060</v>
          </cell>
          <cell r="B2630">
            <v>0</v>
          </cell>
          <cell r="C2630" t="str">
            <v>Cabo de cobre flexível de 16 mm², isolamento 0,6/1 kV - isolação HEPR 90°C - baixa emissão de fumaça e gases</v>
          </cell>
          <cell r="D2630" t="str">
            <v>m</v>
          </cell>
          <cell r="E2630">
            <v>8.09</v>
          </cell>
          <cell r="F2630">
            <v>3.12</v>
          </cell>
          <cell r="G2630">
            <v>11.21</v>
          </cell>
        </row>
        <row r="2631">
          <cell r="A2631" t="str">
            <v>39.26.070</v>
          </cell>
          <cell r="B2631">
            <v>0</v>
          </cell>
          <cell r="C2631" t="str">
            <v>Cabo de cobre flexível de 25 mm², isolamento 0,6/1 kV - isolação HEPR 90°C - baixa emissão de fumaça e gases</v>
          </cell>
          <cell r="D2631" t="str">
            <v>m</v>
          </cell>
          <cell r="E2631">
            <v>13.09</v>
          </cell>
          <cell r="F2631">
            <v>3.46</v>
          </cell>
          <cell r="G2631">
            <v>16.55</v>
          </cell>
        </row>
        <row r="2632">
          <cell r="A2632" t="str">
            <v>39.26.080</v>
          </cell>
          <cell r="B2632">
            <v>0</v>
          </cell>
          <cell r="C2632" t="str">
            <v>Cabo de cobre flexível de 35 mm², isolamento 0,6/1 kV - isolação HEPR 90°C - baixa emissão de fumaça e gases</v>
          </cell>
          <cell r="D2632" t="str">
            <v>m</v>
          </cell>
          <cell r="E2632">
            <v>16.36</v>
          </cell>
          <cell r="F2632">
            <v>5.2</v>
          </cell>
          <cell r="G2632">
            <v>21.56</v>
          </cell>
        </row>
        <row r="2633">
          <cell r="A2633" t="str">
            <v>39.26.090</v>
          </cell>
          <cell r="B2633">
            <v>0</v>
          </cell>
          <cell r="C2633" t="str">
            <v>Cabo de cobre flexível de 50 mm², isolamento 0,6/1 kV - isolação HEPR 90°C - baixa emissão de fumaça e gases</v>
          </cell>
          <cell r="D2633" t="str">
            <v>m</v>
          </cell>
          <cell r="E2633">
            <v>16.989999999999998</v>
          </cell>
          <cell r="F2633">
            <v>6.92</v>
          </cell>
          <cell r="G2633">
            <v>23.91</v>
          </cell>
        </row>
        <row r="2634">
          <cell r="A2634" t="str">
            <v>39.26.100</v>
          </cell>
          <cell r="B2634">
            <v>0</v>
          </cell>
          <cell r="C2634" t="str">
            <v>Cabo de cobre flexível de 70 mm², isolamento 0,6/1 kV - isolação HEPR 90°C - baixa emissão de fumaça e gases</v>
          </cell>
          <cell r="D2634" t="str">
            <v>m</v>
          </cell>
          <cell r="E2634">
            <v>33.380000000000003</v>
          </cell>
          <cell r="F2634">
            <v>8.65</v>
          </cell>
          <cell r="G2634">
            <v>42.03</v>
          </cell>
        </row>
        <row r="2635">
          <cell r="A2635" t="str">
            <v>39.26.110</v>
          </cell>
          <cell r="B2635">
            <v>0</v>
          </cell>
          <cell r="C2635" t="str">
            <v>Cabo de cobre flexível de 95 mm², isolamento 0,6/1 kV - isolação HEPR 90°C - baixa emissão de fumaça e gases</v>
          </cell>
          <cell r="D2635" t="str">
            <v>m</v>
          </cell>
          <cell r="E2635">
            <v>44.1</v>
          </cell>
          <cell r="F2635">
            <v>10.38</v>
          </cell>
          <cell r="G2635">
            <v>54.48</v>
          </cell>
        </row>
        <row r="2636">
          <cell r="A2636" t="str">
            <v>39.26.120</v>
          </cell>
          <cell r="B2636">
            <v>0</v>
          </cell>
          <cell r="C2636" t="str">
            <v>Cabo de cobre flexível de 120 mm², isolamento 0,6/1 kV - isolação HEPR 90°C - baixa emissão de fumaça e gases</v>
          </cell>
          <cell r="D2636" t="str">
            <v>m</v>
          </cell>
          <cell r="E2636">
            <v>54.56</v>
          </cell>
          <cell r="F2636">
            <v>12.1</v>
          </cell>
          <cell r="G2636">
            <v>66.66</v>
          </cell>
        </row>
        <row r="2637">
          <cell r="A2637" t="str">
            <v>39.26.130</v>
          </cell>
          <cell r="B2637">
            <v>0</v>
          </cell>
          <cell r="C2637" t="str">
            <v>Cabo de cobre flexível de 150 mm², isolamento 0,6/1 kV - isolação HEPR 90°C - baixa emissão de fumaça e gases</v>
          </cell>
          <cell r="D2637" t="str">
            <v>m</v>
          </cell>
          <cell r="E2637">
            <v>67.849999999999994</v>
          </cell>
          <cell r="F2637">
            <v>13.84</v>
          </cell>
          <cell r="G2637">
            <v>81.69</v>
          </cell>
        </row>
        <row r="2638">
          <cell r="A2638" t="str">
            <v>39.26.140</v>
          </cell>
          <cell r="B2638">
            <v>0</v>
          </cell>
          <cell r="C2638" t="str">
            <v>Cabo de cobre flexível de 185 mm², isolamento 0,6/1 kV - isolação HEPR 90°C - baixa emissão de fumaça e gases</v>
          </cell>
          <cell r="D2638" t="str">
            <v>m</v>
          </cell>
          <cell r="E2638">
            <v>84.15</v>
          </cell>
          <cell r="F2638">
            <v>15.57</v>
          </cell>
          <cell r="G2638">
            <v>99.72</v>
          </cell>
        </row>
        <row r="2639">
          <cell r="A2639" t="str">
            <v>39.26.150</v>
          </cell>
          <cell r="B2639">
            <v>0</v>
          </cell>
          <cell r="C2639" t="str">
            <v>Cabo de cobre flexível de 240 mm², isolamento 0,6/1 kV - isolação HEPR 90°C - baixa emissão de fumaça e gases</v>
          </cell>
          <cell r="D2639" t="str">
            <v>m</v>
          </cell>
          <cell r="E2639">
            <v>104.77</v>
          </cell>
          <cell r="F2639">
            <v>17.3</v>
          </cell>
          <cell r="G2639">
            <v>122.07</v>
          </cell>
        </row>
        <row r="2640">
          <cell r="A2640" t="str">
            <v>39.27</v>
          </cell>
          <cell r="B2640" t="str">
            <v>Cabo óptico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</row>
        <row r="2641">
          <cell r="A2641" t="str">
            <v>39.27.010</v>
          </cell>
          <cell r="B2641">
            <v>0</v>
          </cell>
          <cell r="C2641" t="str">
            <v>Cabo óptico de terminação, 2 fibras, 50/125 µm - uso interno/externo</v>
          </cell>
          <cell r="D2641" t="str">
            <v>m</v>
          </cell>
          <cell r="E2641">
            <v>2.5099999999999998</v>
          </cell>
          <cell r="F2641">
            <v>1.72</v>
          </cell>
          <cell r="G2641">
            <v>4.2300000000000004</v>
          </cell>
        </row>
        <row r="2642">
          <cell r="A2642" t="str">
            <v>39.27.020</v>
          </cell>
          <cell r="B2642">
            <v>0</v>
          </cell>
          <cell r="C2642" t="str">
            <v>Cabo óptico multimodo, 4 fibras, 50/125 µm - uso interno/externo</v>
          </cell>
          <cell r="D2642" t="str">
            <v>m</v>
          </cell>
          <cell r="E2642">
            <v>3.75</v>
          </cell>
          <cell r="F2642">
            <v>3.46</v>
          </cell>
          <cell r="G2642">
            <v>7.21</v>
          </cell>
        </row>
        <row r="2643">
          <cell r="A2643" t="str">
            <v>39.27.030</v>
          </cell>
          <cell r="B2643">
            <v>0</v>
          </cell>
          <cell r="C2643" t="str">
            <v>Cabo óptico multimodo, 6 fibras, 50/125 µm - uso interno/externo</v>
          </cell>
          <cell r="D2643" t="str">
            <v>m</v>
          </cell>
          <cell r="E2643">
            <v>4.82</v>
          </cell>
          <cell r="F2643">
            <v>3.46</v>
          </cell>
          <cell r="G2643">
            <v>8.2799999999999994</v>
          </cell>
        </row>
        <row r="2644">
          <cell r="A2644" t="str">
            <v>39.27.110</v>
          </cell>
          <cell r="B2644">
            <v>0</v>
          </cell>
          <cell r="C2644" t="str">
            <v>Cabo óptico multimodo, núcleo geleado, 4 fibras, 50/125 µm - uso externo</v>
          </cell>
          <cell r="D2644" t="str">
            <v>m</v>
          </cell>
          <cell r="E2644">
            <v>7.75</v>
          </cell>
          <cell r="F2644">
            <v>3.46</v>
          </cell>
          <cell r="G2644">
            <v>11.21</v>
          </cell>
        </row>
        <row r="2645">
          <cell r="A2645" t="str">
            <v>39.27.120</v>
          </cell>
          <cell r="B2645">
            <v>0</v>
          </cell>
          <cell r="C2645" t="str">
            <v>Cabo óptico multimodo, núcleo geleado, 6 fibras, 50/125 µm - uso externo</v>
          </cell>
          <cell r="D2645" t="str">
            <v>m</v>
          </cell>
          <cell r="E2645">
            <v>10.6</v>
          </cell>
          <cell r="F2645">
            <v>3.46</v>
          </cell>
          <cell r="G2645">
            <v>14.06</v>
          </cell>
        </row>
        <row r="2646">
          <cell r="A2646" t="str">
            <v>39.29</v>
          </cell>
          <cell r="B2646" t="str">
            <v>Cabo de cobre flexível, isolamento 750 V - isolação 70°C, baixa emissão de fumaça e gases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</row>
        <row r="2647">
          <cell r="A2647" t="str">
            <v>39.29.110</v>
          </cell>
          <cell r="B2647">
            <v>0</v>
          </cell>
          <cell r="C2647" t="str">
            <v>Cabo de cobre flexível de 1,5 mm², isolamento 750 V - isolação LSHF/A 70° C - baixa emissão de fumaça e gases</v>
          </cell>
          <cell r="D2647" t="str">
            <v>m</v>
          </cell>
          <cell r="E2647">
            <v>0.71</v>
          </cell>
          <cell r="F2647">
            <v>1.38</v>
          </cell>
          <cell r="G2647">
            <v>2.09</v>
          </cell>
        </row>
        <row r="2648">
          <cell r="A2648" t="str">
            <v>39.29.111</v>
          </cell>
          <cell r="B2648">
            <v>0</v>
          </cell>
          <cell r="C2648" t="str">
            <v>Cabo de cobre flexível de 2,5 mm², isolamento 750 V - isolação LSHF/A 70° C - baixa emissão de fumaça e gases</v>
          </cell>
          <cell r="D2648" t="str">
            <v>m</v>
          </cell>
          <cell r="E2648">
            <v>1.0900000000000001</v>
          </cell>
          <cell r="F2648">
            <v>1.72</v>
          </cell>
          <cell r="G2648">
            <v>2.81</v>
          </cell>
        </row>
        <row r="2649">
          <cell r="A2649" t="str">
            <v>39.29.112</v>
          </cell>
          <cell r="B2649">
            <v>0</v>
          </cell>
          <cell r="C2649" t="str">
            <v>Cabo de cobre flexível de 4 mm², isolamento 750 V - isolação LSHF/A 70° C - baixa emissão de fumaça e gases</v>
          </cell>
          <cell r="D2649" t="str">
            <v>m</v>
          </cell>
          <cell r="E2649">
            <v>1.69</v>
          </cell>
          <cell r="F2649">
            <v>2.0699999999999998</v>
          </cell>
          <cell r="G2649">
            <v>3.76</v>
          </cell>
        </row>
        <row r="2650">
          <cell r="A2650" t="str">
            <v>39.29.113</v>
          </cell>
          <cell r="B2650">
            <v>0</v>
          </cell>
          <cell r="C2650" t="str">
            <v>Cabo de cobre flexível de 6 mm², isolamento 750 V - isolação LSHF/A 70° C - baixa emissão de fumaça e gases</v>
          </cell>
          <cell r="D2650" t="str">
            <v>m</v>
          </cell>
          <cell r="E2650">
            <v>2.48</v>
          </cell>
          <cell r="F2650">
            <v>2.42</v>
          </cell>
          <cell r="G2650">
            <v>4.9000000000000004</v>
          </cell>
        </row>
        <row r="2651">
          <cell r="A2651" t="str">
            <v>39.29.114</v>
          </cell>
          <cell r="B2651">
            <v>0</v>
          </cell>
          <cell r="C2651" t="str">
            <v>Cabo de cobre flexível de 10 mm², isolamento 750 V - isolação LSHF/A 70° C - baixa emissão de fumaça e gases</v>
          </cell>
          <cell r="D2651" t="str">
            <v>m</v>
          </cell>
          <cell r="E2651">
            <v>5.41</v>
          </cell>
          <cell r="F2651">
            <v>2.77</v>
          </cell>
          <cell r="G2651">
            <v>8.18</v>
          </cell>
        </row>
        <row r="2652">
          <cell r="A2652" t="str">
            <v>39.30</v>
          </cell>
          <cell r="B2652" t="str">
            <v>Fios e cabos - audio e vídeo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</row>
        <row r="2653">
          <cell r="A2653" t="str">
            <v>39.30.010</v>
          </cell>
          <cell r="B2653">
            <v>0</v>
          </cell>
          <cell r="C2653" t="str">
            <v>Cabo torcido flexível de 2 x 2,5 mm², isolação em PVC antichama</v>
          </cell>
          <cell r="D2653" t="str">
            <v>m</v>
          </cell>
          <cell r="E2653">
            <v>2.04</v>
          </cell>
          <cell r="F2653">
            <v>8.65</v>
          </cell>
          <cell r="G2653">
            <v>10.69</v>
          </cell>
        </row>
        <row r="2654">
          <cell r="A2654" t="str">
            <v>40</v>
          </cell>
          <cell r="B2654" t="str">
            <v>DISTRIBUIÇÃO DE FORÇA E COMANDO DE ENERGIA ELÉTRICA E TELEFONIA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</row>
        <row r="2655">
          <cell r="A2655" t="str">
            <v>40.01</v>
          </cell>
          <cell r="B2655" t="str">
            <v>Caixa de passagem estampada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</row>
        <row r="2656">
          <cell r="A2656" t="str">
            <v>40.01.020</v>
          </cell>
          <cell r="B2656">
            <v>0</v>
          </cell>
          <cell r="C2656" t="str">
            <v>Caixa de ferro estampada 4´ x 2´</v>
          </cell>
          <cell r="D2656" t="str">
            <v>un</v>
          </cell>
          <cell r="E2656">
            <v>2.4900000000000002</v>
          </cell>
          <cell r="F2656">
            <v>8.65</v>
          </cell>
          <cell r="G2656">
            <v>11.14</v>
          </cell>
        </row>
        <row r="2657">
          <cell r="A2657" t="str">
            <v>40.01.040</v>
          </cell>
          <cell r="B2657">
            <v>0</v>
          </cell>
          <cell r="C2657" t="str">
            <v>Caixa de ferro estampada 4´ x 4´</v>
          </cell>
          <cell r="D2657" t="str">
            <v>un</v>
          </cell>
          <cell r="E2657">
            <v>4.8899999999999997</v>
          </cell>
          <cell r="F2657">
            <v>8.65</v>
          </cell>
          <cell r="G2657">
            <v>13.54</v>
          </cell>
        </row>
        <row r="2658">
          <cell r="A2658" t="str">
            <v>40.01.080</v>
          </cell>
          <cell r="B2658">
            <v>0</v>
          </cell>
          <cell r="C2658" t="str">
            <v>Caixa de ferro estampada octogonal fundo móvel 4´ x 4´</v>
          </cell>
          <cell r="D2658" t="str">
            <v>un</v>
          </cell>
          <cell r="E2658">
            <v>4.38</v>
          </cell>
          <cell r="F2658">
            <v>10.38</v>
          </cell>
          <cell r="G2658">
            <v>14.76</v>
          </cell>
        </row>
        <row r="2659">
          <cell r="A2659" t="str">
            <v>40.01.090</v>
          </cell>
          <cell r="B2659">
            <v>0</v>
          </cell>
          <cell r="C2659" t="str">
            <v>Caixa de ferro estampada octogonal de 3´ x 3´</v>
          </cell>
          <cell r="D2659" t="str">
            <v>un</v>
          </cell>
          <cell r="E2659">
            <v>2.69</v>
          </cell>
          <cell r="F2659">
            <v>8.65</v>
          </cell>
          <cell r="G2659">
            <v>11.34</v>
          </cell>
        </row>
        <row r="2660">
          <cell r="A2660" t="str">
            <v>40.02</v>
          </cell>
          <cell r="B2660" t="str">
            <v>Caixa de passagem com tampa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</row>
        <row r="2661">
          <cell r="A2661" t="str">
            <v>40.02.010</v>
          </cell>
          <cell r="B2661">
            <v>0</v>
          </cell>
          <cell r="C2661" t="str">
            <v>Caixa de tomada em alumínio para piso 4´ x 4´</v>
          </cell>
          <cell r="D2661" t="str">
            <v>un</v>
          </cell>
          <cell r="E2661">
            <v>24.3</v>
          </cell>
          <cell r="F2661">
            <v>27.67</v>
          </cell>
          <cell r="G2661">
            <v>51.97</v>
          </cell>
        </row>
        <row r="2662">
          <cell r="A2662" t="str">
            <v>40.02.020</v>
          </cell>
          <cell r="B2662">
            <v>0</v>
          </cell>
          <cell r="C2662" t="str">
            <v>Caixa de passagem em chapa, com tampa parafusada, 100 x 100 x 80 mm</v>
          </cell>
          <cell r="D2662" t="str">
            <v>un</v>
          </cell>
          <cell r="E2662">
            <v>8.16</v>
          </cell>
          <cell r="F2662">
            <v>10.38</v>
          </cell>
          <cell r="G2662">
            <v>18.54</v>
          </cell>
        </row>
        <row r="2663">
          <cell r="A2663" t="str">
            <v>40.02.040</v>
          </cell>
          <cell r="B2663">
            <v>0</v>
          </cell>
          <cell r="C2663" t="str">
            <v>Caixa de passagem em chapa, com tampa parafusada, 150 x 150 x 80 mm</v>
          </cell>
          <cell r="D2663" t="str">
            <v>un</v>
          </cell>
          <cell r="E2663">
            <v>12.26</v>
          </cell>
          <cell r="F2663">
            <v>10.38</v>
          </cell>
          <cell r="G2663">
            <v>22.64</v>
          </cell>
        </row>
        <row r="2664">
          <cell r="A2664" t="str">
            <v>40.02.060</v>
          </cell>
          <cell r="B2664">
            <v>0</v>
          </cell>
          <cell r="C2664" t="str">
            <v>Caixa de passagem em chapa, com tampa parafusada, 200 x 200 x 100 mm</v>
          </cell>
          <cell r="D2664" t="str">
            <v>un</v>
          </cell>
          <cell r="E2664">
            <v>17.579999999999998</v>
          </cell>
          <cell r="F2664">
            <v>10.38</v>
          </cell>
          <cell r="G2664">
            <v>27.96</v>
          </cell>
        </row>
        <row r="2665">
          <cell r="A2665" t="str">
            <v>40.02.080</v>
          </cell>
          <cell r="B2665">
            <v>0</v>
          </cell>
          <cell r="C2665" t="str">
            <v>Caixa de passagem em chapa, com tampa parafusada, 300 x 300 x 120 mm</v>
          </cell>
          <cell r="D2665" t="str">
            <v>un</v>
          </cell>
          <cell r="E2665">
            <v>37.799999999999997</v>
          </cell>
          <cell r="F2665">
            <v>13.84</v>
          </cell>
          <cell r="G2665">
            <v>51.64</v>
          </cell>
        </row>
        <row r="2666">
          <cell r="A2666" t="str">
            <v>40.02.100</v>
          </cell>
          <cell r="B2666">
            <v>0</v>
          </cell>
          <cell r="C2666" t="str">
            <v>Caixa de passagem em chapa, com tampa parafusada, 400 x 400 x 150 mm</v>
          </cell>
          <cell r="D2666" t="str">
            <v>un</v>
          </cell>
          <cell r="E2666">
            <v>109.41</v>
          </cell>
          <cell r="F2666">
            <v>13.84</v>
          </cell>
          <cell r="G2666">
            <v>123.25</v>
          </cell>
        </row>
        <row r="2667">
          <cell r="A2667" t="str">
            <v>40.02.120</v>
          </cell>
          <cell r="B2667">
            <v>0</v>
          </cell>
          <cell r="C2667" t="str">
            <v>Caixa de passagem em chapa, com tampa parafusada, 500 x 500 x 150 mm</v>
          </cell>
          <cell r="D2667" t="str">
            <v>un</v>
          </cell>
          <cell r="E2667">
            <v>151.11000000000001</v>
          </cell>
          <cell r="F2667">
            <v>17.3</v>
          </cell>
          <cell r="G2667">
            <v>168.41</v>
          </cell>
        </row>
        <row r="2668">
          <cell r="A2668" t="str">
            <v>40.02.200</v>
          </cell>
          <cell r="B2668">
            <v>0</v>
          </cell>
          <cell r="C2668" t="str">
            <v>Caixa de passagem em poliamida, 234 x 174 x 90 mm</v>
          </cell>
          <cell r="D2668" t="str">
            <v>un</v>
          </cell>
          <cell r="E2668">
            <v>25.91</v>
          </cell>
          <cell r="F2668">
            <v>31.14</v>
          </cell>
          <cell r="G2668">
            <v>57.05</v>
          </cell>
        </row>
        <row r="2669">
          <cell r="A2669" t="str">
            <v>40.02.210</v>
          </cell>
          <cell r="B2669">
            <v>0</v>
          </cell>
          <cell r="C2669" t="str">
            <v>Caixa de passagem em poliamida, 460 x 380 x 120 mm</v>
          </cell>
          <cell r="D2669" t="str">
            <v>un</v>
          </cell>
          <cell r="E2669">
            <v>127.94</v>
          </cell>
          <cell r="F2669">
            <v>51.89</v>
          </cell>
          <cell r="G2669">
            <v>179.83</v>
          </cell>
        </row>
        <row r="2670">
          <cell r="A2670" t="str">
            <v>40.02.440</v>
          </cell>
          <cell r="B2670">
            <v>0</v>
          </cell>
          <cell r="C2670" t="str">
            <v>Caixa em alumínio fundido à prova de tempo, umidade, gases, vapores e pó, 150 x 150 x 150 mm</v>
          </cell>
          <cell r="D2670" t="str">
            <v>un</v>
          </cell>
          <cell r="E2670">
            <v>127.49</v>
          </cell>
          <cell r="F2670">
            <v>10.38</v>
          </cell>
          <cell r="G2670">
            <v>137.87</v>
          </cell>
        </row>
        <row r="2671">
          <cell r="A2671" t="str">
            <v>40.02.450</v>
          </cell>
          <cell r="B2671">
            <v>0</v>
          </cell>
          <cell r="C2671" t="str">
            <v>Caixa em alumínio fundido à prova de tempo, umidade, gases, vapores e pó, 200 x 200 x 200 mm</v>
          </cell>
          <cell r="D2671" t="str">
            <v>un</v>
          </cell>
          <cell r="E2671">
            <v>162.63</v>
          </cell>
          <cell r="F2671">
            <v>10.38</v>
          </cell>
          <cell r="G2671">
            <v>173.01</v>
          </cell>
        </row>
        <row r="2672">
          <cell r="A2672" t="str">
            <v>40.02.460</v>
          </cell>
          <cell r="B2672">
            <v>0</v>
          </cell>
          <cell r="C2672" t="str">
            <v>Caixa em alumínio fundido à prova de tempo, umidade, gases, vapores e pó, 240 x 240 x 150 mm</v>
          </cell>
          <cell r="D2672" t="str">
            <v>un</v>
          </cell>
          <cell r="E2672">
            <v>217.28</v>
          </cell>
          <cell r="F2672">
            <v>10.38</v>
          </cell>
          <cell r="G2672">
            <v>227.66</v>
          </cell>
        </row>
        <row r="2673">
          <cell r="A2673" t="str">
            <v>40.02.470</v>
          </cell>
          <cell r="B2673">
            <v>0</v>
          </cell>
          <cell r="C2673" t="str">
            <v>Caixa em alumínio fundido à prova de tempo, umidade, gases, vapores e pó, 445 x 350 x 220 mm</v>
          </cell>
          <cell r="D2673" t="str">
            <v>un</v>
          </cell>
          <cell r="E2673">
            <v>480.93</v>
          </cell>
          <cell r="F2673">
            <v>13.84</v>
          </cell>
          <cell r="G2673">
            <v>494.77</v>
          </cell>
        </row>
        <row r="2674">
          <cell r="A2674" t="str">
            <v>40.02.600</v>
          </cell>
          <cell r="B2674">
            <v>0</v>
          </cell>
          <cell r="C2674" t="str">
            <v>Caixa de passagem em alumínio fundido à prova de tempo, 100 x 100 mm</v>
          </cell>
          <cell r="D2674" t="str">
            <v>un</v>
          </cell>
          <cell r="E2674">
            <v>17.47</v>
          </cell>
          <cell r="F2674">
            <v>10.38</v>
          </cell>
          <cell r="G2674">
            <v>27.85</v>
          </cell>
        </row>
        <row r="2675">
          <cell r="A2675" t="str">
            <v>40.02.610</v>
          </cell>
          <cell r="B2675">
            <v>0</v>
          </cell>
          <cell r="C2675" t="str">
            <v>Caixa de passagem em alumínio fundido à prova de tempo, 200 x 200 mm</v>
          </cell>
          <cell r="D2675" t="str">
            <v>un</v>
          </cell>
          <cell r="E2675">
            <v>48.34</v>
          </cell>
          <cell r="F2675">
            <v>10.38</v>
          </cell>
          <cell r="G2675">
            <v>58.72</v>
          </cell>
        </row>
        <row r="2676">
          <cell r="A2676" t="str">
            <v>40.02.620</v>
          </cell>
          <cell r="B2676">
            <v>0</v>
          </cell>
          <cell r="C2676" t="str">
            <v>Caixa de passagem em alumínio fundido à prova de tempo, 300 x 300 mm</v>
          </cell>
          <cell r="D2676" t="str">
            <v>un</v>
          </cell>
          <cell r="E2676">
            <v>145.28</v>
          </cell>
          <cell r="F2676">
            <v>13.84</v>
          </cell>
          <cell r="G2676">
            <v>159.12</v>
          </cell>
        </row>
        <row r="2677">
          <cell r="A2677" t="str">
            <v>40.04</v>
          </cell>
          <cell r="B2677" t="str">
            <v>Tomadas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</row>
        <row r="2678">
          <cell r="A2678" t="str">
            <v>40.04.080</v>
          </cell>
          <cell r="B2678">
            <v>0</v>
          </cell>
          <cell r="C2678" t="str">
            <v>Tomada para telefone 4P - padrão TELEBRÁS, com placa</v>
          </cell>
          <cell r="D2678" t="str">
            <v>cj</v>
          </cell>
          <cell r="E2678">
            <v>12.04</v>
          </cell>
          <cell r="F2678">
            <v>10.38</v>
          </cell>
          <cell r="G2678">
            <v>22.42</v>
          </cell>
        </row>
        <row r="2679">
          <cell r="A2679" t="str">
            <v>40.04.090</v>
          </cell>
          <cell r="B2679">
            <v>0</v>
          </cell>
          <cell r="C2679" t="str">
            <v>Tomada RJ 11 para telefone, sem placa</v>
          </cell>
          <cell r="D2679" t="str">
            <v>un</v>
          </cell>
          <cell r="E2679">
            <v>17.78</v>
          </cell>
          <cell r="F2679">
            <v>10.38</v>
          </cell>
          <cell r="G2679">
            <v>28.16</v>
          </cell>
        </row>
        <row r="2680">
          <cell r="A2680" t="str">
            <v>40.04.096</v>
          </cell>
          <cell r="B2680">
            <v>0</v>
          </cell>
          <cell r="C2680" t="str">
            <v>Tomada RJ 45 para rede de dados, com placa</v>
          </cell>
          <cell r="D2680" t="str">
            <v>un</v>
          </cell>
          <cell r="E2680">
            <v>39.15</v>
          </cell>
          <cell r="F2680">
            <v>10.38</v>
          </cell>
          <cell r="G2680">
            <v>49.53</v>
          </cell>
        </row>
        <row r="2681">
          <cell r="A2681" t="str">
            <v>40.04.140</v>
          </cell>
          <cell r="B2681">
            <v>0</v>
          </cell>
          <cell r="C2681" t="str">
            <v>Tomada 3P+T de 32 A, blindada industrial de sobrepor negativa</v>
          </cell>
          <cell r="D2681" t="str">
            <v>cj</v>
          </cell>
          <cell r="E2681">
            <v>151.09</v>
          </cell>
          <cell r="F2681">
            <v>10.38</v>
          </cell>
          <cell r="G2681">
            <v>161.47</v>
          </cell>
        </row>
        <row r="2682">
          <cell r="A2682" t="str">
            <v>40.04.146</v>
          </cell>
          <cell r="B2682">
            <v>0</v>
          </cell>
          <cell r="C2682" t="str">
            <v>Tomada 3P+T de 63 A, blindada industrial de embutir</v>
          </cell>
          <cell r="D2682" t="str">
            <v>cj</v>
          </cell>
          <cell r="E2682">
            <v>155.83000000000001</v>
          </cell>
          <cell r="F2682">
            <v>10.38</v>
          </cell>
          <cell r="G2682">
            <v>166.21</v>
          </cell>
        </row>
        <row r="2683">
          <cell r="A2683" t="str">
            <v>40.04.230</v>
          </cell>
          <cell r="B2683">
            <v>0</v>
          </cell>
          <cell r="C2683" t="str">
            <v>Tomada de canaleta/perfilado universal 2P+T, com caixa e tampa</v>
          </cell>
          <cell r="D2683" t="str">
            <v>cj</v>
          </cell>
          <cell r="E2683">
            <v>11.2</v>
          </cell>
          <cell r="F2683">
            <v>10.38</v>
          </cell>
          <cell r="G2683">
            <v>21.58</v>
          </cell>
        </row>
        <row r="2684">
          <cell r="A2684" t="str">
            <v>40.04.340</v>
          </cell>
          <cell r="B2684">
            <v>0</v>
          </cell>
          <cell r="C2684" t="str">
            <v>Plugue e tomada 2P+T de 16 A de sobrepor - 380 / 440 V</v>
          </cell>
          <cell r="D2684" t="str">
            <v>cj</v>
          </cell>
          <cell r="E2684">
            <v>176.82</v>
          </cell>
          <cell r="F2684">
            <v>10.38</v>
          </cell>
          <cell r="G2684">
            <v>187.2</v>
          </cell>
        </row>
        <row r="2685">
          <cell r="A2685" t="str">
            <v>40.04.344</v>
          </cell>
          <cell r="B2685">
            <v>0</v>
          </cell>
          <cell r="C2685" t="str">
            <v>Plugue e tomada 2P+T de 32 A de sobrepor - 380 / 440 V</v>
          </cell>
          <cell r="D2685" t="str">
            <v>cj</v>
          </cell>
          <cell r="E2685">
            <v>305.24</v>
          </cell>
          <cell r="F2685">
            <v>10.38</v>
          </cell>
          <cell r="G2685">
            <v>315.62</v>
          </cell>
        </row>
        <row r="2686">
          <cell r="A2686" t="str">
            <v>40.04.346</v>
          </cell>
          <cell r="B2686">
            <v>0</v>
          </cell>
          <cell r="C2686" t="str">
            <v>Plugue e tomada 3P+T de 125 A de sobrepor - 380 / 440 V</v>
          </cell>
          <cell r="D2686" t="str">
            <v>cj</v>
          </cell>
          <cell r="E2686">
            <v>625.78</v>
          </cell>
          <cell r="F2686">
            <v>10.38</v>
          </cell>
          <cell r="G2686">
            <v>636.16</v>
          </cell>
        </row>
        <row r="2687">
          <cell r="A2687" t="str">
            <v>40.04.390</v>
          </cell>
          <cell r="B2687">
            <v>0</v>
          </cell>
          <cell r="C2687" t="str">
            <v>Tomada de energia quadrada com rabicho de 10 A - 250 V , para instalação em painel / rodapé / caixa de tomadas</v>
          </cell>
          <cell r="D2687" t="str">
            <v>un</v>
          </cell>
          <cell r="E2687">
            <v>7.61</v>
          </cell>
          <cell r="F2687">
            <v>10.38</v>
          </cell>
          <cell r="G2687">
            <v>17.989999999999998</v>
          </cell>
        </row>
        <row r="2688">
          <cell r="A2688" t="str">
            <v>40.04.450</v>
          </cell>
          <cell r="B2688">
            <v>0</v>
          </cell>
          <cell r="C2688" t="str">
            <v>Tomada 2P+T de 10 A - 250 V, completa</v>
          </cell>
          <cell r="D2688" t="str">
            <v>cj</v>
          </cell>
          <cell r="E2688">
            <v>7.67</v>
          </cell>
          <cell r="F2688">
            <v>10.38</v>
          </cell>
          <cell r="G2688">
            <v>18.05</v>
          </cell>
        </row>
        <row r="2689">
          <cell r="A2689" t="str">
            <v>40.04.460</v>
          </cell>
          <cell r="B2689">
            <v>0</v>
          </cell>
          <cell r="C2689" t="str">
            <v>Tomada 2P+T de 20 A - 250 V, completa</v>
          </cell>
          <cell r="D2689" t="str">
            <v>cj</v>
          </cell>
          <cell r="E2689">
            <v>11.21</v>
          </cell>
          <cell r="F2689">
            <v>10.38</v>
          </cell>
          <cell r="G2689">
            <v>21.59</v>
          </cell>
        </row>
        <row r="2690">
          <cell r="A2690" t="str">
            <v>40.04.470</v>
          </cell>
          <cell r="B2690">
            <v>0</v>
          </cell>
          <cell r="C2690" t="str">
            <v>Conjunto 2 tomadas 2P+T de 10 A, completo</v>
          </cell>
          <cell r="D2690" t="str">
            <v>cj</v>
          </cell>
          <cell r="E2690">
            <v>12.43</v>
          </cell>
          <cell r="F2690">
            <v>10.38</v>
          </cell>
          <cell r="G2690">
            <v>22.81</v>
          </cell>
        </row>
        <row r="2691">
          <cell r="A2691" t="str">
            <v>40.04.480</v>
          </cell>
          <cell r="B2691">
            <v>0</v>
          </cell>
          <cell r="C2691" t="str">
            <v>Conjunto 1 interruptor simples e 1 tomada 2P+T de 10 A, completo</v>
          </cell>
          <cell r="D2691" t="str">
            <v>cj</v>
          </cell>
          <cell r="E2691">
            <v>12.41</v>
          </cell>
          <cell r="F2691">
            <v>10.38</v>
          </cell>
          <cell r="G2691">
            <v>22.79</v>
          </cell>
        </row>
        <row r="2692">
          <cell r="A2692" t="str">
            <v>40.04.490</v>
          </cell>
          <cell r="B2692">
            <v>0</v>
          </cell>
          <cell r="C2692" t="str">
            <v>Conjunto 2 interruptores simples e 1 tomada 2P+T de 10 A, completo</v>
          </cell>
          <cell r="D2692" t="str">
            <v>cj</v>
          </cell>
          <cell r="E2692">
            <v>17.329999999999998</v>
          </cell>
          <cell r="F2692">
            <v>10.38</v>
          </cell>
          <cell r="G2692">
            <v>27.71</v>
          </cell>
        </row>
        <row r="2693">
          <cell r="A2693" t="str">
            <v>40.05</v>
          </cell>
          <cell r="B2693" t="str">
            <v>Interruptores e minuterias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</row>
        <row r="2694">
          <cell r="A2694" t="str">
            <v>40.05.020</v>
          </cell>
          <cell r="B2694">
            <v>0</v>
          </cell>
          <cell r="C2694" t="str">
            <v>Interruptor com 1 tecla simples e placa</v>
          </cell>
          <cell r="D2694" t="str">
            <v>cj</v>
          </cell>
          <cell r="E2694">
            <v>5.28</v>
          </cell>
          <cell r="F2694">
            <v>11.76</v>
          </cell>
          <cell r="G2694">
            <v>17.04</v>
          </cell>
        </row>
        <row r="2695">
          <cell r="A2695" t="str">
            <v>40.05.040</v>
          </cell>
          <cell r="B2695">
            <v>0</v>
          </cell>
          <cell r="C2695" t="str">
            <v>Interruptor com 2 teclas simples e placa</v>
          </cell>
          <cell r="D2695" t="str">
            <v>cj</v>
          </cell>
          <cell r="E2695">
            <v>11.26</v>
          </cell>
          <cell r="F2695">
            <v>12.1</v>
          </cell>
          <cell r="G2695">
            <v>23.36</v>
          </cell>
        </row>
        <row r="2696">
          <cell r="A2696" t="str">
            <v>40.05.060</v>
          </cell>
          <cell r="B2696">
            <v>0</v>
          </cell>
          <cell r="C2696" t="str">
            <v>Interruptor com 3 teclas simples e placa</v>
          </cell>
          <cell r="D2696" t="str">
            <v>cj</v>
          </cell>
          <cell r="E2696">
            <v>15.76</v>
          </cell>
          <cell r="F2696">
            <v>17.3</v>
          </cell>
          <cell r="G2696">
            <v>33.06</v>
          </cell>
        </row>
        <row r="2697">
          <cell r="A2697" t="str">
            <v>40.05.080</v>
          </cell>
          <cell r="B2697">
            <v>0</v>
          </cell>
          <cell r="C2697" t="str">
            <v>Interruptor com 1 tecla paralelo e placa</v>
          </cell>
          <cell r="D2697" t="str">
            <v>cj</v>
          </cell>
          <cell r="E2697">
            <v>7.23</v>
          </cell>
          <cell r="F2697">
            <v>9.34</v>
          </cell>
          <cell r="G2697">
            <v>16.57</v>
          </cell>
        </row>
        <row r="2698">
          <cell r="A2698" t="str">
            <v>40.05.100</v>
          </cell>
          <cell r="B2698">
            <v>0</v>
          </cell>
          <cell r="C2698" t="str">
            <v>Interruptor com 2 teclas paralelo e placa</v>
          </cell>
          <cell r="D2698" t="str">
            <v>cj</v>
          </cell>
          <cell r="E2698">
            <v>10.5</v>
          </cell>
          <cell r="F2698">
            <v>15.57</v>
          </cell>
          <cell r="G2698">
            <v>26.07</v>
          </cell>
        </row>
        <row r="2699">
          <cell r="A2699" t="str">
            <v>40.05.120</v>
          </cell>
          <cell r="B2699">
            <v>0</v>
          </cell>
          <cell r="C2699" t="str">
            <v>Interruptor com 2 teclas, 1 simples, 1 paralelo e placa</v>
          </cell>
          <cell r="D2699" t="str">
            <v>cj</v>
          </cell>
          <cell r="E2699">
            <v>9.3699999999999992</v>
          </cell>
          <cell r="F2699">
            <v>13.14</v>
          </cell>
          <cell r="G2699">
            <v>22.51</v>
          </cell>
        </row>
        <row r="2700">
          <cell r="A2700" t="str">
            <v>40.05.140</v>
          </cell>
          <cell r="B2700">
            <v>0</v>
          </cell>
          <cell r="C2700" t="str">
            <v>Interruptor com 3 teclas, 2 simples, 1 paralelo e placa</v>
          </cell>
          <cell r="D2700" t="str">
            <v>cj</v>
          </cell>
          <cell r="E2700">
            <v>12.6</v>
          </cell>
          <cell r="F2700">
            <v>15.57</v>
          </cell>
          <cell r="G2700">
            <v>28.17</v>
          </cell>
        </row>
        <row r="2701">
          <cell r="A2701" t="str">
            <v>40.05.160</v>
          </cell>
          <cell r="B2701">
            <v>0</v>
          </cell>
          <cell r="C2701" t="str">
            <v>Interruptor com 3 teclas, 1 simples, 2 paralelo e placa</v>
          </cell>
          <cell r="D2701" t="str">
            <v>cj</v>
          </cell>
          <cell r="E2701">
            <v>16.84</v>
          </cell>
          <cell r="F2701">
            <v>17.3</v>
          </cell>
          <cell r="G2701">
            <v>34.14</v>
          </cell>
        </row>
        <row r="2702">
          <cell r="A2702" t="str">
            <v>40.05.170</v>
          </cell>
          <cell r="B2702">
            <v>0</v>
          </cell>
          <cell r="C2702" t="str">
            <v>Interruptor bipolar paralelo, 1 tecla dupla e placa</v>
          </cell>
          <cell r="D2702" t="str">
            <v>cj</v>
          </cell>
          <cell r="E2702">
            <v>22.39</v>
          </cell>
          <cell r="F2702">
            <v>12.1</v>
          </cell>
          <cell r="G2702">
            <v>34.49</v>
          </cell>
        </row>
        <row r="2703">
          <cell r="A2703" t="str">
            <v>40.05.180</v>
          </cell>
          <cell r="B2703">
            <v>0</v>
          </cell>
          <cell r="C2703" t="str">
            <v>Interruptor bipolar simples, 1 tecla dupla e placa</v>
          </cell>
          <cell r="D2703" t="str">
            <v>cj</v>
          </cell>
          <cell r="E2703">
            <v>17.53</v>
          </cell>
          <cell r="F2703">
            <v>12.1</v>
          </cell>
          <cell r="G2703">
            <v>29.63</v>
          </cell>
        </row>
        <row r="2704">
          <cell r="A2704" t="str">
            <v>40.05.320</v>
          </cell>
          <cell r="B2704">
            <v>0</v>
          </cell>
          <cell r="C2704" t="str">
            <v>Pulsador 2 A - 250 V, para minuteria com placa</v>
          </cell>
          <cell r="D2704" t="str">
            <v>cj</v>
          </cell>
          <cell r="E2704">
            <v>7.62</v>
          </cell>
          <cell r="F2704">
            <v>8.65</v>
          </cell>
          <cell r="G2704">
            <v>16.27</v>
          </cell>
        </row>
        <row r="2705">
          <cell r="A2705" t="str">
            <v>40.05.330</v>
          </cell>
          <cell r="B2705">
            <v>0</v>
          </cell>
          <cell r="C2705" t="str">
            <v>Variador de luminosidade rotativo até 1000 W, 127/220 V, com placa</v>
          </cell>
          <cell r="D2705" t="str">
            <v>cj</v>
          </cell>
          <cell r="E2705">
            <v>53.11</v>
          </cell>
          <cell r="F2705">
            <v>13.14</v>
          </cell>
          <cell r="G2705">
            <v>66.25</v>
          </cell>
        </row>
        <row r="2706">
          <cell r="A2706" t="str">
            <v>40.05.340</v>
          </cell>
          <cell r="B2706">
            <v>0</v>
          </cell>
          <cell r="C2706" t="str">
            <v>Sensor de presença para teto, com fotocélula, para lâmpada qualquer</v>
          </cell>
          <cell r="D2706" t="str">
            <v>un</v>
          </cell>
          <cell r="E2706">
            <v>30.7</v>
          </cell>
          <cell r="F2706">
            <v>10.38</v>
          </cell>
          <cell r="G2706">
            <v>41.08</v>
          </cell>
        </row>
        <row r="2707">
          <cell r="A2707" t="str">
            <v>40.05.350</v>
          </cell>
          <cell r="B2707">
            <v>0</v>
          </cell>
          <cell r="C2707" t="str">
            <v>Sensor de presença infravermelho passivo e microondas, alcance de 12 m - sem fio</v>
          </cell>
          <cell r="D2707" t="str">
            <v>un</v>
          </cell>
          <cell r="E2707">
            <v>63.76</v>
          </cell>
          <cell r="F2707">
            <v>17.3</v>
          </cell>
          <cell r="G2707">
            <v>81.06</v>
          </cell>
        </row>
        <row r="2708">
          <cell r="A2708" t="str">
            <v>40.06</v>
          </cell>
          <cell r="B2708" t="str">
            <v>Conduletes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</row>
        <row r="2709">
          <cell r="A2709" t="str">
            <v>40.06.020</v>
          </cell>
          <cell r="B2709">
            <v>0</v>
          </cell>
          <cell r="C2709" t="str">
            <v>Condulete metálico de 1/2´</v>
          </cell>
          <cell r="D2709" t="str">
            <v>cj</v>
          </cell>
          <cell r="E2709">
            <v>12.67</v>
          </cell>
          <cell r="F2709">
            <v>17.3</v>
          </cell>
          <cell r="G2709">
            <v>29.97</v>
          </cell>
        </row>
        <row r="2710">
          <cell r="A2710" t="str">
            <v>40.06.040</v>
          </cell>
          <cell r="B2710">
            <v>0</v>
          </cell>
          <cell r="C2710" t="str">
            <v>Condulete metálico de 3/4´</v>
          </cell>
          <cell r="D2710" t="str">
            <v>cj</v>
          </cell>
          <cell r="E2710">
            <v>13.38</v>
          </cell>
          <cell r="F2710">
            <v>17.3</v>
          </cell>
          <cell r="G2710">
            <v>30.68</v>
          </cell>
        </row>
        <row r="2711">
          <cell r="A2711" t="str">
            <v>40.06.060</v>
          </cell>
          <cell r="B2711">
            <v>0</v>
          </cell>
          <cell r="C2711" t="str">
            <v>Condulete metálico de 1´</v>
          </cell>
          <cell r="D2711" t="str">
            <v>cj</v>
          </cell>
          <cell r="E2711">
            <v>17.64</v>
          </cell>
          <cell r="F2711">
            <v>17.3</v>
          </cell>
          <cell r="G2711">
            <v>34.94</v>
          </cell>
        </row>
        <row r="2712">
          <cell r="A2712" t="str">
            <v>40.06.080</v>
          </cell>
          <cell r="B2712">
            <v>0</v>
          </cell>
          <cell r="C2712" t="str">
            <v>Condulete metálico de 1 1/4´</v>
          </cell>
          <cell r="D2712" t="str">
            <v>cj</v>
          </cell>
          <cell r="E2712">
            <v>23.05</v>
          </cell>
          <cell r="F2712">
            <v>17.3</v>
          </cell>
          <cell r="G2712">
            <v>40.35</v>
          </cell>
        </row>
        <row r="2713">
          <cell r="A2713" t="str">
            <v>40.06.100</v>
          </cell>
          <cell r="B2713">
            <v>0</v>
          </cell>
          <cell r="C2713" t="str">
            <v>Condulete metálico de 1 1/2´</v>
          </cell>
          <cell r="D2713" t="str">
            <v>cj</v>
          </cell>
          <cell r="E2713">
            <v>35.299999999999997</v>
          </cell>
          <cell r="F2713">
            <v>17.3</v>
          </cell>
          <cell r="G2713">
            <v>52.6</v>
          </cell>
        </row>
        <row r="2714">
          <cell r="A2714" t="str">
            <v>40.06.120</v>
          </cell>
          <cell r="B2714">
            <v>0</v>
          </cell>
          <cell r="C2714" t="str">
            <v>Condulete metálico de 2´</v>
          </cell>
          <cell r="D2714" t="str">
            <v>cj</v>
          </cell>
          <cell r="E2714">
            <v>53.24</v>
          </cell>
          <cell r="F2714">
            <v>17.3</v>
          </cell>
          <cell r="G2714">
            <v>70.540000000000006</v>
          </cell>
        </row>
        <row r="2715">
          <cell r="A2715" t="str">
            <v>40.06.140</v>
          </cell>
          <cell r="B2715">
            <v>0</v>
          </cell>
          <cell r="C2715" t="str">
            <v>Condulete metálico de 2 1/2´</v>
          </cell>
          <cell r="D2715" t="str">
            <v>cj</v>
          </cell>
          <cell r="E2715">
            <v>128.9</v>
          </cell>
          <cell r="F2715">
            <v>17.3</v>
          </cell>
          <cell r="G2715">
            <v>146.19999999999999</v>
          </cell>
        </row>
        <row r="2716">
          <cell r="A2716" t="str">
            <v>40.06.160</v>
          </cell>
          <cell r="B2716">
            <v>0</v>
          </cell>
          <cell r="C2716" t="str">
            <v>Condulete metálico de 3´</v>
          </cell>
          <cell r="D2716" t="str">
            <v>cj</v>
          </cell>
          <cell r="E2716">
            <v>149.41999999999999</v>
          </cell>
          <cell r="F2716">
            <v>17.3</v>
          </cell>
          <cell r="G2716">
            <v>166.72</v>
          </cell>
        </row>
        <row r="2717">
          <cell r="A2717" t="str">
            <v>40.06.170</v>
          </cell>
          <cell r="B2717">
            <v>0</v>
          </cell>
          <cell r="C2717" t="str">
            <v>Condulete metálico de 4´</v>
          </cell>
          <cell r="D2717" t="str">
            <v>cj</v>
          </cell>
          <cell r="E2717">
            <v>207.95</v>
          </cell>
          <cell r="F2717">
            <v>17.3</v>
          </cell>
          <cell r="G2717">
            <v>225.25</v>
          </cell>
        </row>
        <row r="2718">
          <cell r="A2718" t="str">
            <v>40.06.500</v>
          </cell>
          <cell r="B2718">
            <v>0</v>
          </cell>
          <cell r="C2718" t="str">
            <v>Condulete em PVC de 3/4´ - com tampa</v>
          </cell>
          <cell r="D2718" t="str">
            <v>cj</v>
          </cell>
          <cell r="E2718">
            <v>8.7200000000000006</v>
          </cell>
          <cell r="F2718">
            <v>17.3</v>
          </cell>
          <cell r="G2718">
            <v>26.02</v>
          </cell>
        </row>
        <row r="2719">
          <cell r="A2719" t="str">
            <v>40.06.510</v>
          </cell>
          <cell r="B2719">
            <v>0</v>
          </cell>
          <cell r="C2719" t="str">
            <v>Condulete em PVC de 1´ - com tampa</v>
          </cell>
          <cell r="D2719" t="str">
            <v>cj</v>
          </cell>
          <cell r="E2719">
            <v>10</v>
          </cell>
          <cell r="F2719">
            <v>17.3</v>
          </cell>
          <cell r="G2719">
            <v>27.3</v>
          </cell>
        </row>
        <row r="2720">
          <cell r="A2720" t="str">
            <v>40.07</v>
          </cell>
          <cell r="B2720" t="str">
            <v>Caixa de passagem em PVC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A2721" t="str">
            <v>40.07.010</v>
          </cell>
          <cell r="B2721">
            <v>0</v>
          </cell>
          <cell r="C2721" t="str">
            <v>Caixa em PVC de 4´ x 2´</v>
          </cell>
          <cell r="D2721" t="str">
            <v>un</v>
          </cell>
          <cell r="E2721">
            <v>1.76</v>
          </cell>
          <cell r="F2721">
            <v>8.65</v>
          </cell>
          <cell r="G2721">
            <v>10.41</v>
          </cell>
        </row>
        <row r="2722">
          <cell r="A2722" t="str">
            <v>40.07.020</v>
          </cell>
          <cell r="B2722">
            <v>0</v>
          </cell>
          <cell r="C2722" t="str">
            <v>Caixa em PVC de 4´ x 4´</v>
          </cell>
          <cell r="D2722" t="str">
            <v>un</v>
          </cell>
          <cell r="E2722">
            <v>4.17</v>
          </cell>
          <cell r="F2722">
            <v>8.65</v>
          </cell>
          <cell r="G2722">
            <v>12.82</v>
          </cell>
        </row>
        <row r="2723">
          <cell r="A2723" t="str">
            <v>40.07.040</v>
          </cell>
          <cell r="B2723">
            <v>0</v>
          </cell>
          <cell r="C2723" t="str">
            <v>Caixa em PVC octogonal de 4´ x 4´</v>
          </cell>
          <cell r="D2723" t="str">
            <v>un</v>
          </cell>
          <cell r="E2723">
            <v>4.63</v>
          </cell>
          <cell r="F2723">
            <v>8.65</v>
          </cell>
          <cell r="G2723">
            <v>13.28</v>
          </cell>
        </row>
        <row r="2724">
          <cell r="A2724" t="str">
            <v>40.10</v>
          </cell>
          <cell r="B2724" t="str">
            <v>Contator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</row>
        <row r="2725">
          <cell r="A2725" t="str">
            <v>40.10.016</v>
          </cell>
          <cell r="B2725">
            <v>0</v>
          </cell>
          <cell r="C2725" t="str">
            <v>Contator de potência 12 A - 1na+1nf</v>
          </cell>
          <cell r="D2725" t="str">
            <v>un</v>
          </cell>
          <cell r="E2725">
            <v>142.21</v>
          </cell>
          <cell r="F2725">
            <v>17.3</v>
          </cell>
          <cell r="G2725">
            <v>159.51</v>
          </cell>
        </row>
        <row r="2726">
          <cell r="A2726" t="str">
            <v>40.10.020</v>
          </cell>
          <cell r="B2726">
            <v>0</v>
          </cell>
          <cell r="C2726" t="str">
            <v>Contator de potência 9 A - 2na+2nf</v>
          </cell>
          <cell r="D2726" t="str">
            <v>un</v>
          </cell>
          <cell r="E2726">
            <v>150.22</v>
          </cell>
          <cell r="F2726">
            <v>17.3</v>
          </cell>
          <cell r="G2726">
            <v>167.52</v>
          </cell>
        </row>
        <row r="2727">
          <cell r="A2727" t="str">
            <v>40.10.040</v>
          </cell>
          <cell r="B2727">
            <v>0</v>
          </cell>
          <cell r="C2727" t="str">
            <v>Contator de potência 12 A - 2na+2nf</v>
          </cell>
          <cell r="D2727" t="str">
            <v>un</v>
          </cell>
          <cell r="E2727">
            <v>163.33000000000001</v>
          </cell>
          <cell r="F2727">
            <v>17.3</v>
          </cell>
          <cell r="G2727">
            <v>180.63</v>
          </cell>
        </row>
        <row r="2728">
          <cell r="A2728" t="str">
            <v>40.10.060</v>
          </cell>
          <cell r="B2728">
            <v>0</v>
          </cell>
          <cell r="C2728" t="str">
            <v>Contator de potência 16 A - 2na+2nf</v>
          </cell>
          <cell r="D2728" t="str">
            <v>un</v>
          </cell>
          <cell r="E2728">
            <v>153.01</v>
          </cell>
          <cell r="F2728">
            <v>17.3</v>
          </cell>
          <cell r="G2728">
            <v>170.31</v>
          </cell>
        </row>
        <row r="2729">
          <cell r="A2729" t="str">
            <v>40.10.080</v>
          </cell>
          <cell r="B2729">
            <v>0</v>
          </cell>
          <cell r="C2729" t="str">
            <v>Contator de potência 22 A/25 A - 2na+2nf</v>
          </cell>
          <cell r="D2729" t="str">
            <v>un</v>
          </cell>
          <cell r="E2729">
            <v>204.27</v>
          </cell>
          <cell r="F2729">
            <v>17.3</v>
          </cell>
          <cell r="G2729">
            <v>221.57</v>
          </cell>
        </row>
        <row r="2730">
          <cell r="A2730" t="str">
            <v>40.10.100</v>
          </cell>
          <cell r="B2730">
            <v>0</v>
          </cell>
          <cell r="C2730" t="str">
            <v>Contator de potência 32 A - 2na+2nf</v>
          </cell>
          <cell r="D2730" t="str">
            <v>un</v>
          </cell>
          <cell r="E2730">
            <v>288.29000000000002</v>
          </cell>
          <cell r="F2730">
            <v>17.3</v>
          </cell>
          <cell r="G2730">
            <v>305.58999999999997</v>
          </cell>
        </row>
        <row r="2731">
          <cell r="A2731" t="str">
            <v>40.10.106</v>
          </cell>
          <cell r="B2731">
            <v>0</v>
          </cell>
          <cell r="C2731" t="str">
            <v>Contator de potência 38/40 A - 2na+2nf</v>
          </cell>
          <cell r="D2731" t="str">
            <v>un</v>
          </cell>
          <cell r="E2731">
            <v>376.17</v>
          </cell>
          <cell r="F2731">
            <v>17.3</v>
          </cell>
          <cell r="G2731">
            <v>393.47</v>
          </cell>
        </row>
        <row r="2732">
          <cell r="A2732" t="str">
            <v>40.10.110</v>
          </cell>
          <cell r="B2732">
            <v>0</v>
          </cell>
          <cell r="C2732" t="str">
            <v>Contator de potência 50 A - 2na+2nf</v>
          </cell>
          <cell r="D2732" t="str">
            <v>un</v>
          </cell>
          <cell r="E2732">
            <v>488.86</v>
          </cell>
          <cell r="F2732">
            <v>17.3</v>
          </cell>
          <cell r="G2732">
            <v>506.16</v>
          </cell>
        </row>
        <row r="2733">
          <cell r="A2733" t="str">
            <v>40.10.132</v>
          </cell>
          <cell r="B2733">
            <v>0</v>
          </cell>
          <cell r="C2733" t="str">
            <v>Contator de potência 65 A - 2na+2nf</v>
          </cell>
          <cell r="D2733" t="str">
            <v>un</v>
          </cell>
          <cell r="E2733">
            <v>643.70000000000005</v>
          </cell>
          <cell r="F2733">
            <v>17.3</v>
          </cell>
          <cell r="G2733">
            <v>661</v>
          </cell>
        </row>
        <row r="2734">
          <cell r="A2734" t="str">
            <v>40.10.136</v>
          </cell>
          <cell r="B2734">
            <v>0</v>
          </cell>
          <cell r="C2734" t="str">
            <v>Contator de potência 110 A - 2na+2nf</v>
          </cell>
          <cell r="D2734" t="str">
            <v>un</v>
          </cell>
          <cell r="E2734">
            <v>1362</v>
          </cell>
          <cell r="F2734">
            <v>17.3</v>
          </cell>
          <cell r="G2734">
            <v>1379.3</v>
          </cell>
        </row>
        <row r="2735">
          <cell r="A2735" t="str">
            <v>40.10.140</v>
          </cell>
          <cell r="B2735">
            <v>0</v>
          </cell>
          <cell r="C2735" t="str">
            <v>Contator de potência 150 A - 2na+2nf</v>
          </cell>
          <cell r="D2735" t="str">
            <v>un</v>
          </cell>
          <cell r="E2735">
            <v>1734.35</v>
          </cell>
          <cell r="F2735">
            <v>17.3</v>
          </cell>
          <cell r="G2735">
            <v>1751.65</v>
          </cell>
        </row>
        <row r="2736">
          <cell r="A2736" t="str">
            <v>40.10.150</v>
          </cell>
          <cell r="B2736">
            <v>0</v>
          </cell>
          <cell r="C2736" t="str">
            <v>Contator de potência 220 A - 2na+2nf</v>
          </cell>
          <cell r="D2736" t="str">
            <v>un</v>
          </cell>
          <cell r="E2736">
            <v>3503.19</v>
          </cell>
          <cell r="F2736">
            <v>17.3</v>
          </cell>
          <cell r="G2736">
            <v>3520.49</v>
          </cell>
        </row>
        <row r="2737">
          <cell r="A2737" t="str">
            <v>40.10.500</v>
          </cell>
          <cell r="B2737">
            <v>0</v>
          </cell>
          <cell r="C2737" t="str">
            <v>Minicontator auxiliar - 4na</v>
          </cell>
          <cell r="D2737" t="str">
            <v>un</v>
          </cell>
          <cell r="E2737">
            <v>55.37</v>
          </cell>
          <cell r="F2737">
            <v>17.3</v>
          </cell>
          <cell r="G2737">
            <v>72.67</v>
          </cell>
        </row>
        <row r="2738">
          <cell r="A2738" t="str">
            <v>40.10.510</v>
          </cell>
          <cell r="B2738">
            <v>0</v>
          </cell>
          <cell r="C2738" t="str">
            <v>Contator auxiliar - 2na+2nf</v>
          </cell>
          <cell r="D2738" t="str">
            <v>un</v>
          </cell>
          <cell r="E2738">
            <v>70.73</v>
          </cell>
          <cell r="F2738">
            <v>17.3</v>
          </cell>
          <cell r="G2738">
            <v>88.03</v>
          </cell>
        </row>
        <row r="2739">
          <cell r="A2739" t="str">
            <v>40.10.520</v>
          </cell>
          <cell r="B2739">
            <v>0</v>
          </cell>
          <cell r="C2739" t="str">
            <v>Contator auxiliar - 4na+4nf</v>
          </cell>
          <cell r="D2739" t="str">
            <v>un</v>
          </cell>
          <cell r="E2739">
            <v>161.15</v>
          </cell>
          <cell r="F2739">
            <v>17.3</v>
          </cell>
          <cell r="G2739">
            <v>178.45</v>
          </cell>
        </row>
        <row r="2740">
          <cell r="A2740" t="str">
            <v>40.11</v>
          </cell>
          <cell r="B2740" t="str">
            <v>Relé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</row>
        <row r="2741">
          <cell r="A2741" t="str">
            <v>40.11.010</v>
          </cell>
          <cell r="B2741">
            <v>0</v>
          </cell>
          <cell r="C2741" t="str">
            <v>Relé fotoelétrico 50/60 Hz 110/220 V - 1200 VA, completo</v>
          </cell>
          <cell r="D2741" t="str">
            <v>un</v>
          </cell>
          <cell r="E2741">
            <v>46.25</v>
          </cell>
          <cell r="F2741">
            <v>15.57</v>
          </cell>
          <cell r="G2741">
            <v>61.82</v>
          </cell>
        </row>
        <row r="2742">
          <cell r="A2742" t="str">
            <v>40.11.020</v>
          </cell>
          <cell r="B2742">
            <v>0</v>
          </cell>
          <cell r="C2742" t="str">
            <v>Relé bimetálico de sobrecarga para acoplamento direto, faixas de ajuste de 9,0/12 A</v>
          </cell>
          <cell r="D2742" t="str">
            <v>un</v>
          </cell>
          <cell r="E2742">
            <v>119.06</v>
          </cell>
          <cell r="F2742">
            <v>17.3</v>
          </cell>
          <cell r="G2742">
            <v>136.36000000000001</v>
          </cell>
        </row>
        <row r="2743">
          <cell r="A2743" t="str">
            <v>40.11.030</v>
          </cell>
          <cell r="B2743">
            <v>0</v>
          </cell>
          <cell r="C2743" t="str">
            <v>Relé bimetálico de sobrecarga para acoplamento direto, faixas de ajuste de 20/32 A até 50/63 A</v>
          </cell>
          <cell r="D2743" t="str">
            <v>un</v>
          </cell>
          <cell r="E2743">
            <v>230.35</v>
          </cell>
          <cell r="F2743">
            <v>17.3</v>
          </cell>
          <cell r="G2743">
            <v>247.65</v>
          </cell>
        </row>
        <row r="2744">
          <cell r="A2744" t="str">
            <v>40.11.050</v>
          </cell>
          <cell r="B2744">
            <v>0</v>
          </cell>
          <cell r="C2744" t="str">
            <v>Relé bimetálico de sobrecarga para acoplamento direto, faixas de ajuste de 0,4/0,63 A até 16,0/25,0 A</v>
          </cell>
          <cell r="D2744" t="str">
            <v>un</v>
          </cell>
          <cell r="E2744">
            <v>160.1</v>
          </cell>
          <cell r="F2744">
            <v>17.3</v>
          </cell>
          <cell r="G2744">
            <v>177.4</v>
          </cell>
        </row>
        <row r="2745">
          <cell r="A2745" t="str">
            <v>40.11.060</v>
          </cell>
          <cell r="B2745">
            <v>0</v>
          </cell>
          <cell r="C2745" t="str">
            <v>Relé de tempo eletrônico de 0,6 até 6 segs. - 220V - 50/60 Hz</v>
          </cell>
          <cell r="D2745" t="str">
            <v>un</v>
          </cell>
          <cell r="E2745">
            <v>64.61</v>
          </cell>
          <cell r="F2745">
            <v>34.590000000000003</v>
          </cell>
          <cell r="G2745">
            <v>99.2</v>
          </cell>
        </row>
        <row r="2746">
          <cell r="A2746" t="str">
            <v>40.11.070</v>
          </cell>
          <cell r="B2746">
            <v>0</v>
          </cell>
          <cell r="C2746" t="str">
            <v>Relé supervisor trifásico contra falta de fase, inversão de fase e mínima tensão</v>
          </cell>
          <cell r="D2746" t="str">
            <v>un</v>
          </cell>
          <cell r="E2746">
            <v>1301.53</v>
          </cell>
          <cell r="F2746">
            <v>34.590000000000003</v>
          </cell>
          <cell r="G2746">
            <v>1336.12</v>
          </cell>
        </row>
        <row r="2747">
          <cell r="A2747" t="str">
            <v>40.11.110</v>
          </cell>
          <cell r="B2747">
            <v>0</v>
          </cell>
          <cell r="C2747" t="str">
            <v>Relé de sobrecorrente eletromecânico até 120A tipo BG, conjunto de 3 unidades</v>
          </cell>
          <cell r="D2747" t="str">
            <v>cj</v>
          </cell>
          <cell r="E2747">
            <v>2201.6999999999998</v>
          </cell>
          <cell r="F2747">
            <v>11.42</v>
          </cell>
          <cell r="G2747">
            <v>2213.12</v>
          </cell>
        </row>
        <row r="2748">
          <cell r="A2748" t="str">
            <v>40.11.120</v>
          </cell>
          <cell r="B2748">
            <v>0</v>
          </cell>
          <cell r="C2748" t="str">
            <v>Relé de tempo eletrônico de 1,5 a 15 min. - 110V - 50/60Hz</v>
          </cell>
          <cell r="D2748" t="str">
            <v>un</v>
          </cell>
          <cell r="E2748">
            <v>62.67</v>
          </cell>
          <cell r="F2748">
            <v>34.590000000000003</v>
          </cell>
          <cell r="G2748">
            <v>97.26</v>
          </cell>
        </row>
        <row r="2749">
          <cell r="A2749" t="str">
            <v>40.11.140</v>
          </cell>
          <cell r="B2749">
            <v>0</v>
          </cell>
          <cell r="C2749" t="str">
            <v>Relé supervisor monofásico detector de mínima tensão</v>
          </cell>
          <cell r="D2749" t="str">
            <v>un</v>
          </cell>
          <cell r="E2749">
            <v>218.84</v>
          </cell>
          <cell r="F2749">
            <v>34.590000000000003</v>
          </cell>
          <cell r="G2749">
            <v>253.43</v>
          </cell>
        </row>
        <row r="2750">
          <cell r="A2750" t="str">
            <v>40.11.191</v>
          </cell>
          <cell r="B2750">
            <v>0</v>
          </cell>
          <cell r="C2750" t="str">
            <v>Relé de tempo eletrônico cíclico regulável, 110/127 V - 48/63 Hz</v>
          </cell>
          <cell r="D2750" t="str">
            <v>un</v>
          </cell>
          <cell r="E2750">
            <v>132.59</v>
          </cell>
          <cell r="F2750">
            <v>34.590000000000003</v>
          </cell>
          <cell r="G2750">
            <v>167.18</v>
          </cell>
        </row>
        <row r="2751">
          <cell r="A2751" t="str">
            <v>40.11.230</v>
          </cell>
          <cell r="B2751">
            <v>0</v>
          </cell>
          <cell r="C2751" t="str">
            <v>Relé de sobrecarga eletrônico para acoplamento direto, faixa de ajuste de 55 até 250 A</v>
          </cell>
          <cell r="D2751" t="str">
            <v>un</v>
          </cell>
          <cell r="E2751">
            <v>1801.38</v>
          </cell>
          <cell r="F2751">
            <v>17.3</v>
          </cell>
          <cell r="G2751">
            <v>1818.68</v>
          </cell>
        </row>
        <row r="2752">
          <cell r="A2752" t="str">
            <v>40.11.240</v>
          </cell>
          <cell r="B2752">
            <v>0</v>
          </cell>
          <cell r="C2752" t="str">
            <v>Relé de tempo eletrônico de 3 - 30seg 220V 50/60Hz</v>
          </cell>
          <cell r="D2752" t="str">
            <v>un</v>
          </cell>
          <cell r="E2752">
            <v>61.22</v>
          </cell>
          <cell r="F2752">
            <v>34.590000000000003</v>
          </cell>
          <cell r="G2752">
            <v>95.81</v>
          </cell>
        </row>
        <row r="2753">
          <cell r="A2753" t="str">
            <v>40.11.250</v>
          </cell>
          <cell r="B2753">
            <v>0</v>
          </cell>
          <cell r="C2753" t="str">
            <v>Relé de impulso bipolar, 16 A, 250 V CA</v>
          </cell>
          <cell r="D2753" t="str">
            <v>un</v>
          </cell>
          <cell r="E2753">
            <v>113.41</v>
          </cell>
          <cell r="F2753">
            <v>20.75</v>
          </cell>
          <cell r="G2753">
            <v>134.16</v>
          </cell>
        </row>
        <row r="2754">
          <cell r="A2754" t="str">
            <v>40.12</v>
          </cell>
          <cell r="B2754" t="str">
            <v>Chave comutadora e seletora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</row>
        <row r="2755">
          <cell r="A2755" t="str">
            <v>40.12.020</v>
          </cell>
          <cell r="B2755">
            <v>0</v>
          </cell>
          <cell r="C2755" t="str">
            <v>Chave comutadora/seletora com 1 polo e 3 posições para 63 A</v>
          </cell>
          <cell r="D2755" t="str">
            <v>un</v>
          </cell>
          <cell r="E2755">
            <v>325.27</v>
          </cell>
          <cell r="F2755">
            <v>13.84</v>
          </cell>
          <cell r="G2755">
            <v>339.11</v>
          </cell>
        </row>
        <row r="2756">
          <cell r="A2756" t="str">
            <v>40.12.030</v>
          </cell>
          <cell r="B2756">
            <v>0</v>
          </cell>
          <cell r="C2756" t="str">
            <v>Chave comutadora/seletora com 1 polo e 3 posições para 25 A</v>
          </cell>
          <cell r="D2756" t="str">
            <v>un</v>
          </cell>
          <cell r="E2756">
            <v>155.41999999999999</v>
          </cell>
          <cell r="F2756">
            <v>13.84</v>
          </cell>
          <cell r="G2756">
            <v>169.26</v>
          </cell>
        </row>
        <row r="2757">
          <cell r="A2757" t="str">
            <v>40.12.190</v>
          </cell>
          <cell r="B2757">
            <v>0</v>
          </cell>
          <cell r="C2757" t="str">
            <v>Chave comutadora/seletora com 2 polos e 2 posições para 25 A</v>
          </cell>
          <cell r="D2757" t="str">
            <v>un</v>
          </cell>
          <cell r="E2757">
            <v>112.94</v>
          </cell>
          <cell r="F2757">
            <v>13.84</v>
          </cell>
          <cell r="G2757">
            <v>126.78</v>
          </cell>
        </row>
        <row r="2758">
          <cell r="A2758" t="str">
            <v>40.12.200</v>
          </cell>
          <cell r="B2758">
            <v>0</v>
          </cell>
          <cell r="C2758" t="str">
            <v>Chave comutadora/seletora com 1 pólo e 2 posições para 25 A</v>
          </cell>
          <cell r="D2758" t="str">
            <v>un</v>
          </cell>
          <cell r="E2758">
            <v>72.14</v>
          </cell>
          <cell r="F2758">
            <v>13.84</v>
          </cell>
          <cell r="G2758">
            <v>85.98</v>
          </cell>
        </row>
        <row r="2759">
          <cell r="A2759" t="str">
            <v>40.12.210</v>
          </cell>
          <cell r="B2759">
            <v>0</v>
          </cell>
          <cell r="C2759" t="str">
            <v>Chave comutadora/seletora com 3 polos e 3 posições para 25 A</v>
          </cell>
          <cell r="D2759" t="str">
            <v>un</v>
          </cell>
          <cell r="E2759">
            <v>229.78</v>
          </cell>
          <cell r="F2759">
            <v>13.84</v>
          </cell>
          <cell r="G2759">
            <v>243.62</v>
          </cell>
        </row>
        <row r="2760">
          <cell r="A2760" t="str">
            <v>40.13</v>
          </cell>
          <cell r="B2760" t="str">
            <v>Amperímetro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</row>
        <row r="2761">
          <cell r="A2761" t="str">
            <v>40.13.010</v>
          </cell>
          <cell r="B2761">
            <v>0</v>
          </cell>
          <cell r="C2761" t="str">
            <v>Chave comutadora para amperímetro</v>
          </cell>
          <cell r="D2761" t="str">
            <v>un</v>
          </cell>
          <cell r="E2761">
            <v>82.35</v>
          </cell>
          <cell r="F2761">
            <v>13.84</v>
          </cell>
          <cell r="G2761">
            <v>96.19</v>
          </cell>
        </row>
        <row r="2762">
          <cell r="A2762" t="str">
            <v>40.13.040</v>
          </cell>
          <cell r="B2762">
            <v>0</v>
          </cell>
          <cell r="C2762" t="str">
            <v>Amperímetro de ferro móvel de 96 x 96 mm, para ligação em transformador de corrente, escala fixa de 0 A/50 A até 0 A/2,0 kA</v>
          </cell>
          <cell r="D2762" t="str">
            <v>un</v>
          </cell>
          <cell r="E2762">
            <v>323.38</v>
          </cell>
          <cell r="F2762">
            <v>8.65</v>
          </cell>
          <cell r="G2762">
            <v>332.03</v>
          </cell>
        </row>
        <row r="2763">
          <cell r="A2763" t="str">
            <v>40.14</v>
          </cell>
          <cell r="B2763" t="str">
            <v>Voltímetro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40.14.010</v>
          </cell>
          <cell r="B2764">
            <v>0</v>
          </cell>
          <cell r="C2764" t="str">
            <v>Chave comutadora para voltímetro</v>
          </cell>
          <cell r="D2764" t="str">
            <v>un</v>
          </cell>
          <cell r="E2764">
            <v>65.150000000000006</v>
          </cell>
          <cell r="F2764">
            <v>13.84</v>
          </cell>
          <cell r="G2764">
            <v>78.989999999999995</v>
          </cell>
        </row>
        <row r="2765">
          <cell r="A2765" t="str">
            <v>40.14.030</v>
          </cell>
          <cell r="B2765">
            <v>0</v>
          </cell>
          <cell r="C2765" t="str">
            <v>Voltímetro de ferro móvel de 96 x 96 mm, escalas variáveis de 0/150 V, 0/250 V, 0/300 V, 0/500 V e 0/600 V</v>
          </cell>
          <cell r="D2765" t="str">
            <v>un</v>
          </cell>
          <cell r="E2765">
            <v>205.26</v>
          </cell>
          <cell r="F2765">
            <v>17.3</v>
          </cell>
          <cell r="G2765">
            <v>222.56</v>
          </cell>
        </row>
        <row r="2766">
          <cell r="A2766" t="str">
            <v>40.20</v>
          </cell>
          <cell r="B2766" t="str">
            <v>Reparos, conservações e complementos - GRUPO 40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</row>
        <row r="2767">
          <cell r="A2767" t="str">
            <v>40.20.020</v>
          </cell>
          <cell r="B2767">
            <v>0</v>
          </cell>
          <cell r="C2767" t="str">
            <v>Plugue com 3P+T de 63 A, 220/240 V, industrial</v>
          </cell>
          <cell r="D2767" t="str">
            <v>un</v>
          </cell>
          <cell r="E2767">
            <v>125.86</v>
          </cell>
          <cell r="F2767">
            <v>6.92</v>
          </cell>
          <cell r="G2767">
            <v>132.78</v>
          </cell>
        </row>
        <row r="2768">
          <cell r="A2768" t="str">
            <v>40.20.050</v>
          </cell>
          <cell r="B2768">
            <v>0</v>
          </cell>
          <cell r="C2768" t="str">
            <v>Sinalizador com lâmpada</v>
          </cell>
          <cell r="D2768" t="str">
            <v>un</v>
          </cell>
          <cell r="E2768">
            <v>57.33</v>
          </cell>
          <cell r="F2768">
            <v>27.67</v>
          </cell>
          <cell r="G2768">
            <v>85</v>
          </cell>
        </row>
        <row r="2769">
          <cell r="A2769" t="str">
            <v>40.20.060</v>
          </cell>
          <cell r="B2769">
            <v>0</v>
          </cell>
          <cell r="C2769" t="str">
            <v>Botão de comando duplo sem sinalizador</v>
          </cell>
          <cell r="D2769" t="str">
            <v>un</v>
          </cell>
          <cell r="E2769">
            <v>37.69</v>
          </cell>
          <cell r="F2769">
            <v>27.67</v>
          </cell>
          <cell r="G2769">
            <v>65.36</v>
          </cell>
        </row>
        <row r="2770">
          <cell r="A2770" t="str">
            <v>40.20.070</v>
          </cell>
          <cell r="B2770">
            <v>0</v>
          </cell>
          <cell r="C2770" t="str">
            <v>Botão de comando duplo com sinalizador</v>
          </cell>
          <cell r="D2770" t="str">
            <v>un</v>
          </cell>
          <cell r="E2770">
            <v>68.28</v>
          </cell>
          <cell r="F2770">
            <v>27.67</v>
          </cell>
          <cell r="G2770">
            <v>95.95</v>
          </cell>
        </row>
        <row r="2771">
          <cell r="A2771" t="str">
            <v>40.20.090</v>
          </cell>
          <cell r="B2771">
            <v>0</v>
          </cell>
          <cell r="C2771" t="str">
            <v>Botoeira com retenção para quadro/painel</v>
          </cell>
          <cell r="D2771" t="str">
            <v>un</v>
          </cell>
          <cell r="E2771">
            <v>45.36</v>
          </cell>
          <cell r="F2771">
            <v>10.38</v>
          </cell>
          <cell r="G2771">
            <v>55.74</v>
          </cell>
        </row>
        <row r="2772">
          <cell r="A2772" t="str">
            <v>40.20.100</v>
          </cell>
          <cell r="B2772">
            <v>0</v>
          </cell>
          <cell r="C2772" t="str">
            <v>Botoeira de comando liga-desliga, sem sinalização</v>
          </cell>
          <cell r="D2772" t="str">
            <v>un</v>
          </cell>
          <cell r="E2772">
            <v>112.13</v>
          </cell>
          <cell r="F2772">
            <v>10.38</v>
          </cell>
          <cell r="G2772">
            <v>122.51</v>
          </cell>
        </row>
        <row r="2773">
          <cell r="A2773" t="str">
            <v>40.20.110</v>
          </cell>
          <cell r="B2773">
            <v>0</v>
          </cell>
          <cell r="C2773" t="str">
            <v>Alarme sonoro bitonal 220 V para painel de comando</v>
          </cell>
          <cell r="D2773" t="str">
            <v>un</v>
          </cell>
          <cell r="E2773">
            <v>243.5</v>
          </cell>
          <cell r="F2773">
            <v>10.38</v>
          </cell>
          <cell r="G2773">
            <v>253.88</v>
          </cell>
        </row>
        <row r="2774">
          <cell r="A2774" t="str">
            <v>40.20.120</v>
          </cell>
          <cell r="B2774">
            <v>0</v>
          </cell>
          <cell r="C2774" t="str">
            <v>Placa de 4´ x 2´</v>
          </cell>
          <cell r="D2774" t="str">
            <v>un</v>
          </cell>
          <cell r="E2774">
            <v>2.25</v>
          </cell>
          <cell r="F2774">
            <v>1.1399999999999999</v>
          </cell>
          <cell r="G2774">
            <v>3.39</v>
          </cell>
        </row>
        <row r="2775">
          <cell r="A2775" t="str">
            <v>40.20.140</v>
          </cell>
          <cell r="B2775">
            <v>0</v>
          </cell>
          <cell r="C2775" t="str">
            <v>Placa de 4´ x 4´</v>
          </cell>
          <cell r="D2775" t="str">
            <v>un</v>
          </cell>
          <cell r="E2775">
            <v>5.68</v>
          </cell>
          <cell r="F2775">
            <v>1.1399999999999999</v>
          </cell>
          <cell r="G2775">
            <v>6.82</v>
          </cell>
        </row>
        <row r="2776">
          <cell r="A2776" t="str">
            <v>40.20.200</v>
          </cell>
          <cell r="B2776">
            <v>0</v>
          </cell>
          <cell r="C2776" t="str">
            <v>Chave de boia normalmente fechada ou aberta</v>
          </cell>
          <cell r="D2776" t="str">
            <v>un</v>
          </cell>
          <cell r="E2776">
            <v>34.47</v>
          </cell>
          <cell r="F2776">
            <v>13.84</v>
          </cell>
          <cell r="G2776">
            <v>48.31</v>
          </cell>
        </row>
        <row r="2777">
          <cell r="A2777" t="str">
            <v>40.20.220</v>
          </cell>
          <cell r="B2777">
            <v>0</v>
          </cell>
          <cell r="C2777" t="str">
            <v>Plugue com 3P+T de 32A, 220/240V, industrial</v>
          </cell>
          <cell r="D2777" t="str">
            <v>un</v>
          </cell>
          <cell r="E2777">
            <v>38.14</v>
          </cell>
          <cell r="F2777">
            <v>10.38</v>
          </cell>
          <cell r="G2777">
            <v>48.52</v>
          </cell>
        </row>
        <row r="2778">
          <cell r="A2778" t="str">
            <v>40.20.230</v>
          </cell>
          <cell r="B2778">
            <v>0</v>
          </cell>
          <cell r="C2778" t="str">
            <v>Plugue com 3P+N+T de 63A, 220/240V, industrial</v>
          </cell>
          <cell r="D2778" t="str">
            <v>un</v>
          </cell>
          <cell r="E2778">
            <v>317.5</v>
          </cell>
          <cell r="F2778">
            <v>10.38</v>
          </cell>
          <cell r="G2778">
            <v>327.88</v>
          </cell>
        </row>
        <row r="2779">
          <cell r="A2779" t="str">
            <v>40.20.240</v>
          </cell>
          <cell r="B2779">
            <v>0</v>
          </cell>
          <cell r="C2779" t="str">
            <v>Plugue com 2P+T de 10A, 250V</v>
          </cell>
          <cell r="D2779" t="str">
            <v>un</v>
          </cell>
          <cell r="E2779">
            <v>4.71</v>
          </cell>
          <cell r="F2779">
            <v>6.92</v>
          </cell>
          <cell r="G2779">
            <v>11.63</v>
          </cell>
        </row>
        <row r="2780">
          <cell r="A2780" t="str">
            <v>40.20.250</v>
          </cell>
          <cell r="B2780">
            <v>0</v>
          </cell>
          <cell r="C2780" t="str">
            <v>Plugue prolongador com 2P+T de 10A, 250V</v>
          </cell>
          <cell r="D2780" t="str">
            <v>un</v>
          </cell>
          <cell r="E2780">
            <v>6.04</v>
          </cell>
          <cell r="F2780">
            <v>6.92</v>
          </cell>
          <cell r="G2780">
            <v>12.96</v>
          </cell>
        </row>
        <row r="2781">
          <cell r="A2781" t="str">
            <v>40.20.300</v>
          </cell>
          <cell r="B2781">
            <v>0</v>
          </cell>
          <cell r="C2781" t="str">
            <v>Chave de nível tipo boia pendular (pera), com contato microswitch</v>
          </cell>
          <cell r="D2781" t="str">
            <v>un</v>
          </cell>
          <cell r="E2781">
            <v>321.5</v>
          </cell>
          <cell r="F2781">
            <v>34.590000000000003</v>
          </cell>
          <cell r="G2781">
            <v>356.09</v>
          </cell>
        </row>
        <row r="2782">
          <cell r="A2782" t="str">
            <v>40.20.310</v>
          </cell>
          <cell r="B2782">
            <v>0</v>
          </cell>
          <cell r="C2782" t="str">
            <v>Placa/espelho em latão escovado 4´ x 4´, para 02 tomadas elétrica</v>
          </cell>
          <cell r="D2782" t="str">
            <v>un</v>
          </cell>
          <cell r="E2782">
            <v>14.08</v>
          </cell>
          <cell r="F2782">
            <v>15.93</v>
          </cell>
          <cell r="G2782">
            <v>30.01</v>
          </cell>
        </row>
        <row r="2783">
          <cell r="A2783" t="str">
            <v>40.20.320</v>
          </cell>
          <cell r="B2783">
            <v>0</v>
          </cell>
          <cell r="C2783" t="str">
            <v>Placa/espelho em latão escovado 4´ x 4´, para 01 tomada elétrica</v>
          </cell>
          <cell r="D2783" t="str">
            <v>un</v>
          </cell>
          <cell r="E2783">
            <v>12.6</v>
          </cell>
          <cell r="F2783">
            <v>15.93</v>
          </cell>
          <cell r="G2783">
            <v>28.53</v>
          </cell>
        </row>
        <row r="2784">
          <cell r="A2784" t="str">
            <v>40.20.330</v>
          </cell>
          <cell r="B2784">
            <v>0</v>
          </cell>
          <cell r="C2784" t="str">
            <v>Placa/espelho em latão escovado 4´ x 4´, para tomada de lógica RJ-45</v>
          </cell>
          <cell r="D2784" t="str">
            <v>un</v>
          </cell>
          <cell r="E2784">
            <v>16.28</v>
          </cell>
          <cell r="F2784">
            <v>15.93</v>
          </cell>
          <cell r="G2784">
            <v>32.21</v>
          </cell>
        </row>
        <row r="2785">
          <cell r="A2785" t="str">
            <v>41</v>
          </cell>
          <cell r="B2785" t="str">
            <v>ILUMINAÇÃO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</row>
        <row r="2786">
          <cell r="A2786" t="str">
            <v>41.02</v>
          </cell>
          <cell r="B2786" t="str">
            <v>Lâmpadas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</row>
        <row r="2787">
          <cell r="A2787" t="str">
            <v>41.02.540</v>
          </cell>
          <cell r="B2787">
            <v>0</v>
          </cell>
          <cell r="C2787" t="str">
            <v>Lâmpada led tubular T8 com base G13, de 750 até 940 Im - 9 W</v>
          </cell>
          <cell r="D2787" t="str">
            <v>un</v>
          </cell>
          <cell r="E2787">
            <v>48.94</v>
          </cell>
          <cell r="F2787">
            <v>2.86</v>
          </cell>
          <cell r="G2787">
            <v>51.8</v>
          </cell>
        </row>
        <row r="2788">
          <cell r="A2788" t="str">
            <v>41.02.550</v>
          </cell>
          <cell r="B2788">
            <v>0</v>
          </cell>
          <cell r="C2788" t="str">
            <v>Lâmpada led tubular T8 com base G13, de 1600 até 1943 Im - 18 W</v>
          </cell>
          <cell r="D2788" t="str">
            <v>un</v>
          </cell>
          <cell r="E2788">
            <v>63.07</v>
          </cell>
          <cell r="F2788">
            <v>2.86</v>
          </cell>
          <cell r="G2788">
            <v>65.930000000000007</v>
          </cell>
        </row>
        <row r="2789">
          <cell r="A2789" t="str">
            <v>41.02.560</v>
          </cell>
          <cell r="B2789">
            <v>0</v>
          </cell>
          <cell r="C2789" t="str">
            <v>Lâmpada led tubular HO T8 com base G13, de 3400 até 3780 Im - 36 a 40 W</v>
          </cell>
          <cell r="D2789" t="str">
            <v>un</v>
          </cell>
          <cell r="E2789">
            <v>139.51</v>
          </cell>
          <cell r="F2789">
            <v>2.86</v>
          </cell>
          <cell r="G2789">
            <v>142.37</v>
          </cell>
        </row>
        <row r="2790">
          <cell r="A2790" t="str">
            <v>41.02.570</v>
          </cell>
          <cell r="B2790">
            <v>0</v>
          </cell>
          <cell r="C2790" t="str">
            <v>Lâmpada LED 7W, com base E-27, de 500 a 600lm</v>
          </cell>
          <cell r="D2790" t="str">
            <v>un</v>
          </cell>
          <cell r="E2790">
            <v>18.95</v>
          </cell>
          <cell r="F2790">
            <v>2.86</v>
          </cell>
          <cell r="G2790">
            <v>21.81</v>
          </cell>
        </row>
        <row r="2791">
          <cell r="A2791" t="str">
            <v>41.02.580</v>
          </cell>
          <cell r="B2791">
            <v>0</v>
          </cell>
          <cell r="C2791" t="str">
            <v>Lâmpada LED 13,5W, com base E-27, 1400 até 1510lm</v>
          </cell>
          <cell r="D2791" t="str">
            <v>un</v>
          </cell>
          <cell r="E2791">
            <v>31.76</v>
          </cell>
          <cell r="F2791">
            <v>2.86</v>
          </cell>
          <cell r="G2791">
            <v>34.619999999999997</v>
          </cell>
        </row>
        <row r="2792">
          <cell r="A2792" t="str">
            <v>41.04</v>
          </cell>
          <cell r="B2792" t="str">
            <v>Acessórios para iluminação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</row>
        <row r="2793">
          <cell r="A2793" t="str">
            <v>41.04.020</v>
          </cell>
          <cell r="B2793">
            <v>0</v>
          </cell>
          <cell r="C2793" t="str">
            <v>Receptáculo de porcelana com parafuso de fixação com rosca E-27</v>
          </cell>
          <cell r="D2793" t="str">
            <v>un</v>
          </cell>
          <cell r="E2793">
            <v>2.69</v>
          </cell>
          <cell r="F2793">
            <v>2.74</v>
          </cell>
          <cell r="G2793">
            <v>5.43</v>
          </cell>
        </row>
        <row r="2794">
          <cell r="A2794" t="str">
            <v>41.04.040</v>
          </cell>
          <cell r="B2794">
            <v>0</v>
          </cell>
          <cell r="C2794" t="str">
            <v>Receptáculo de porcelana com parafuso de fixação com rosca E-40</v>
          </cell>
          <cell r="D2794" t="str">
            <v>un</v>
          </cell>
          <cell r="E2794">
            <v>17.11</v>
          </cell>
          <cell r="F2794">
            <v>2.74</v>
          </cell>
          <cell r="G2794">
            <v>19.850000000000001</v>
          </cell>
        </row>
        <row r="2795">
          <cell r="A2795" t="str">
            <v>41.04.050</v>
          </cell>
          <cell r="B2795">
            <v>0</v>
          </cell>
          <cell r="C2795" t="str">
            <v>Trilho eletrificado de alimentação com 1 circuito, em alumínio com pintura na cor branco, inclusive acessórios</v>
          </cell>
          <cell r="D2795" t="str">
            <v>m</v>
          </cell>
          <cell r="E2795">
            <v>96.43</v>
          </cell>
          <cell r="F2795">
            <v>13.84</v>
          </cell>
          <cell r="G2795">
            <v>110.27</v>
          </cell>
        </row>
        <row r="2796">
          <cell r="A2796" t="str">
            <v>41.04.060</v>
          </cell>
          <cell r="B2796">
            <v>0</v>
          </cell>
          <cell r="C2796" t="str">
            <v>Soquete convencional para lâmpada fluorescente</v>
          </cell>
          <cell r="D2796" t="str">
            <v>un</v>
          </cell>
          <cell r="E2796">
            <v>1.27</v>
          </cell>
          <cell r="F2796">
            <v>2.74</v>
          </cell>
          <cell r="G2796">
            <v>4.01</v>
          </cell>
        </row>
        <row r="2797">
          <cell r="A2797" t="str">
            <v>41.04.100</v>
          </cell>
          <cell r="B2797">
            <v>0</v>
          </cell>
          <cell r="C2797" t="str">
            <v>Soquete antivibratório para lâmpada fluorescente com placa de pressão e fixação</v>
          </cell>
          <cell r="D2797" t="str">
            <v>un</v>
          </cell>
          <cell r="E2797">
            <v>1.68</v>
          </cell>
          <cell r="F2797">
            <v>2.74</v>
          </cell>
          <cell r="G2797">
            <v>4.42</v>
          </cell>
        </row>
        <row r="2798">
          <cell r="A2798" t="str">
            <v>41.05</v>
          </cell>
          <cell r="B2798" t="str">
            <v>Lâmpada de descarga de alta potência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</row>
        <row r="2799">
          <cell r="A2799" t="str">
            <v>41.05.010</v>
          </cell>
          <cell r="B2799">
            <v>0</v>
          </cell>
          <cell r="C2799" t="str">
            <v>Lâmpada mista, base E27 de 160 W</v>
          </cell>
          <cell r="D2799" t="str">
            <v>un</v>
          </cell>
          <cell r="E2799">
            <v>19.63</v>
          </cell>
          <cell r="F2799">
            <v>2.86</v>
          </cell>
          <cell r="G2799">
            <v>22.49</v>
          </cell>
        </row>
        <row r="2800">
          <cell r="A2800" t="str">
            <v>41.05.020</v>
          </cell>
          <cell r="B2800">
            <v>0</v>
          </cell>
          <cell r="C2800" t="str">
            <v>Lâmpada mista, base E27 ou E40 de 250 W</v>
          </cell>
          <cell r="D2800" t="str">
            <v>un</v>
          </cell>
          <cell r="E2800">
            <v>34.43</v>
          </cell>
          <cell r="F2800">
            <v>2.86</v>
          </cell>
          <cell r="G2800">
            <v>37.29</v>
          </cell>
        </row>
        <row r="2801">
          <cell r="A2801" t="str">
            <v>41.05.030</v>
          </cell>
          <cell r="B2801">
            <v>0</v>
          </cell>
          <cell r="C2801" t="str">
            <v>Lâmpada mista, base E40 de 500 W</v>
          </cell>
          <cell r="D2801" t="str">
            <v>un</v>
          </cell>
          <cell r="E2801">
            <v>60.43</v>
          </cell>
          <cell r="F2801">
            <v>2.86</v>
          </cell>
          <cell r="G2801">
            <v>63.29</v>
          </cell>
        </row>
        <row r="2802">
          <cell r="A2802" t="str">
            <v>41.05.200</v>
          </cell>
          <cell r="B2802">
            <v>0</v>
          </cell>
          <cell r="C2802" t="str">
            <v>Lâmpada de vapor de sódio elipsoidal, base E27 de 70 W</v>
          </cell>
          <cell r="D2802" t="str">
            <v>un</v>
          </cell>
          <cell r="E2802">
            <v>18.84</v>
          </cell>
          <cell r="F2802">
            <v>2.86</v>
          </cell>
          <cell r="G2802">
            <v>21.7</v>
          </cell>
        </row>
        <row r="2803">
          <cell r="A2803" t="str">
            <v>41.05.220</v>
          </cell>
          <cell r="B2803">
            <v>0</v>
          </cell>
          <cell r="C2803" t="str">
            <v>Lâmpada de vapor de sódio elipsoidal ou tubular, base E40 de 150 W</v>
          </cell>
          <cell r="D2803" t="str">
            <v>un</v>
          </cell>
          <cell r="E2803">
            <v>29.57</v>
          </cell>
          <cell r="F2803">
            <v>2.86</v>
          </cell>
          <cell r="G2803">
            <v>32.43</v>
          </cell>
        </row>
        <row r="2804">
          <cell r="A2804" t="str">
            <v>41.05.240</v>
          </cell>
          <cell r="B2804">
            <v>0</v>
          </cell>
          <cell r="C2804" t="str">
            <v>Lâmpada de vapor de sódio elipsoidal ou tubular, base E40 de 250 W</v>
          </cell>
          <cell r="D2804" t="str">
            <v>un</v>
          </cell>
          <cell r="E2804">
            <v>32.729999999999997</v>
          </cell>
          <cell r="F2804">
            <v>2.86</v>
          </cell>
          <cell r="G2804">
            <v>35.590000000000003</v>
          </cell>
        </row>
        <row r="2805">
          <cell r="A2805" t="str">
            <v>41.05.260</v>
          </cell>
          <cell r="B2805">
            <v>0</v>
          </cell>
          <cell r="C2805" t="str">
            <v>Lâmpada de vapor de sódio elipsoidal ou tubular, base E40 de 400 W</v>
          </cell>
          <cell r="D2805" t="str">
            <v>un</v>
          </cell>
          <cell r="E2805">
            <v>37.47</v>
          </cell>
          <cell r="F2805">
            <v>2.86</v>
          </cell>
          <cell r="G2805">
            <v>40.33</v>
          </cell>
        </row>
        <row r="2806">
          <cell r="A2806" t="str">
            <v>41.05.440</v>
          </cell>
          <cell r="B2806">
            <v>0</v>
          </cell>
          <cell r="C2806" t="str">
            <v>Lâmpada fluorescente compacta eletrônica, base E27 com 59W a 65W de potência</v>
          </cell>
          <cell r="D2806" t="str">
            <v>un</v>
          </cell>
          <cell r="E2806">
            <v>41.1</v>
          </cell>
          <cell r="F2806">
            <v>2.86</v>
          </cell>
          <cell r="G2806">
            <v>43.96</v>
          </cell>
        </row>
        <row r="2807">
          <cell r="A2807" t="str">
            <v>41.05.520</v>
          </cell>
          <cell r="B2807">
            <v>0</v>
          </cell>
          <cell r="C2807" t="str">
            <v>Lâmpada de vapor metálico elipsoidal, base E40 de 250 W</v>
          </cell>
          <cell r="D2807" t="str">
            <v>un</v>
          </cell>
          <cell r="E2807">
            <v>59.53</v>
          </cell>
          <cell r="F2807">
            <v>2.86</v>
          </cell>
          <cell r="G2807">
            <v>62.39</v>
          </cell>
        </row>
        <row r="2808">
          <cell r="A2808" t="str">
            <v>41.05.530</v>
          </cell>
          <cell r="B2808">
            <v>0</v>
          </cell>
          <cell r="C2808" t="str">
            <v>Lâmpada de vapor metálico elipsoidal, base E40 de 400 W</v>
          </cell>
          <cell r="D2808" t="str">
            <v>un</v>
          </cell>
          <cell r="E2808">
            <v>60.75</v>
          </cell>
          <cell r="F2808">
            <v>2.86</v>
          </cell>
          <cell r="G2808">
            <v>63.61</v>
          </cell>
        </row>
        <row r="2809">
          <cell r="A2809" t="str">
            <v>41.05.710</v>
          </cell>
          <cell r="B2809">
            <v>0</v>
          </cell>
          <cell r="C2809" t="str">
            <v>Lâmpada de vapor metálico tubular, base G12 de 70 W</v>
          </cell>
          <cell r="D2809" t="str">
            <v>un</v>
          </cell>
          <cell r="E2809">
            <v>83.87</v>
          </cell>
          <cell r="F2809">
            <v>2.86</v>
          </cell>
          <cell r="G2809">
            <v>86.73</v>
          </cell>
        </row>
        <row r="2810">
          <cell r="A2810" t="str">
            <v>41.05.720</v>
          </cell>
          <cell r="B2810">
            <v>0</v>
          </cell>
          <cell r="C2810" t="str">
            <v>Lâmpada de vapor metálico tubular, base G12 de 150 W</v>
          </cell>
          <cell r="D2810" t="str">
            <v>un</v>
          </cell>
          <cell r="E2810">
            <v>98.51</v>
          </cell>
          <cell r="F2810">
            <v>2.86</v>
          </cell>
          <cell r="G2810">
            <v>101.37</v>
          </cell>
        </row>
        <row r="2811">
          <cell r="A2811" t="str">
            <v>41.05.800</v>
          </cell>
          <cell r="B2811">
            <v>0</v>
          </cell>
          <cell r="C2811" t="str">
            <v>Lâmpada de vapor metálico tubular, base RX7s bilateral de 70 W</v>
          </cell>
          <cell r="D2811" t="str">
            <v>un</v>
          </cell>
          <cell r="E2811">
            <v>42.17</v>
          </cell>
          <cell r="F2811">
            <v>2.86</v>
          </cell>
          <cell r="G2811">
            <v>45.03</v>
          </cell>
        </row>
        <row r="2812">
          <cell r="A2812" t="str">
            <v>41.06</v>
          </cell>
          <cell r="B2812" t="str">
            <v>Lâmpadas incandescentes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</row>
        <row r="2813">
          <cell r="A2813" t="str">
            <v>41.06.100</v>
          </cell>
          <cell r="B2813">
            <v>0</v>
          </cell>
          <cell r="C2813" t="str">
            <v>Lâmpada halógena refletora PAR20, base E27 de 50 W - 220 V</v>
          </cell>
          <cell r="D2813" t="str">
            <v>un</v>
          </cell>
          <cell r="E2813">
            <v>15.24</v>
          </cell>
          <cell r="F2813">
            <v>2.86</v>
          </cell>
          <cell r="G2813">
            <v>18.100000000000001</v>
          </cell>
        </row>
        <row r="2814">
          <cell r="A2814" t="str">
            <v>41.06.110</v>
          </cell>
          <cell r="B2814">
            <v>0</v>
          </cell>
          <cell r="C2814" t="str">
            <v>Lâmpada halógena refletora PAR20, base E27 de 50 W - 110 V</v>
          </cell>
          <cell r="D2814" t="str">
            <v>un</v>
          </cell>
          <cell r="E2814">
            <v>18</v>
          </cell>
          <cell r="F2814">
            <v>2.86</v>
          </cell>
          <cell r="G2814">
            <v>20.86</v>
          </cell>
        </row>
        <row r="2815">
          <cell r="A2815" t="str">
            <v>41.06.120</v>
          </cell>
          <cell r="B2815">
            <v>0</v>
          </cell>
          <cell r="C2815" t="str">
            <v>Lâmpada halógena refletora PAR30, base E27 de 75 W - 220 V</v>
          </cell>
          <cell r="D2815" t="str">
            <v>un</v>
          </cell>
          <cell r="E2815">
            <v>22.88</v>
          </cell>
          <cell r="F2815">
            <v>2.86</v>
          </cell>
          <cell r="G2815">
            <v>25.74</v>
          </cell>
        </row>
        <row r="2816">
          <cell r="A2816" t="str">
            <v>41.06.130</v>
          </cell>
          <cell r="B2816">
            <v>0</v>
          </cell>
          <cell r="C2816" t="str">
            <v>Lâmpada halógena com refletor dicroico, de 50 W - 12 V</v>
          </cell>
          <cell r="D2816" t="str">
            <v>un</v>
          </cell>
          <cell r="E2816">
            <v>4.21</v>
          </cell>
          <cell r="F2816">
            <v>2.86</v>
          </cell>
          <cell r="G2816">
            <v>7.07</v>
          </cell>
        </row>
        <row r="2817">
          <cell r="A2817" t="str">
            <v>41.06.400</v>
          </cell>
          <cell r="B2817">
            <v>0</v>
          </cell>
          <cell r="C2817" t="str">
            <v>Lâmpada halógena tubular, base R7s bilateral de 150 W - 110 ou 220 V</v>
          </cell>
          <cell r="D2817" t="str">
            <v>un</v>
          </cell>
          <cell r="E2817">
            <v>5.46</v>
          </cell>
          <cell r="F2817">
            <v>2.86</v>
          </cell>
          <cell r="G2817">
            <v>8.32</v>
          </cell>
        </row>
        <row r="2818">
          <cell r="A2818" t="str">
            <v>41.06.410</v>
          </cell>
          <cell r="B2818">
            <v>0</v>
          </cell>
          <cell r="C2818" t="str">
            <v>Lâmpada halógena tubular, base R7s bilateral de 300 W - 110 ou 220 V</v>
          </cell>
          <cell r="D2818" t="str">
            <v>un</v>
          </cell>
          <cell r="E2818">
            <v>5.44</v>
          </cell>
          <cell r="F2818">
            <v>2.86</v>
          </cell>
          <cell r="G2818">
            <v>8.3000000000000007</v>
          </cell>
        </row>
        <row r="2819">
          <cell r="A2819" t="str">
            <v>41.06.420</v>
          </cell>
          <cell r="B2819">
            <v>0</v>
          </cell>
          <cell r="C2819" t="str">
            <v>Lâmpada halógena tubular, base R7s bilateral de 500 W - 110 ou 220 V</v>
          </cell>
          <cell r="D2819" t="str">
            <v>un</v>
          </cell>
          <cell r="E2819">
            <v>6</v>
          </cell>
          <cell r="F2819">
            <v>2.86</v>
          </cell>
          <cell r="G2819">
            <v>8.86</v>
          </cell>
        </row>
        <row r="2820">
          <cell r="A2820" t="str">
            <v>41.07</v>
          </cell>
          <cell r="B2820" t="str">
            <v>Lâmpada fluorescente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</row>
        <row r="2821">
          <cell r="A2821" t="str">
            <v>41.07.011</v>
          </cell>
          <cell r="B2821">
            <v>0</v>
          </cell>
          <cell r="C2821" t="str">
            <v>Lâmpada fluorescente tubular, base bipino bilateral de 14 W</v>
          </cell>
          <cell r="D2821" t="str">
            <v>un</v>
          </cell>
          <cell r="E2821">
            <v>6.65</v>
          </cell>
          <cell r="F2821">
            <v>2.86</v>
          </cell>
          <cell r="G2821">
            <v>9.51</v>
          </cell>
        </row>
        <row r="2822">
          <cell r="A2822" t="str">
            <v>41.07.020</v>
          </cell>
          <cell r="B2822">
            <v>0</v>
          </cell>
          <cell r="C2822" t="str">
            <v>Lâmpada fluorescente tubular, base bipino bilateral de 15 W</v>
          </cell>
          <cell r="D2822" t="str">
            <v>un</v>
          </cell>
          <cell r="E2822">
            <v>11.53</v>
          </cell>
          <cell r="F2822">
            <v>2.86</v>
          </cell>
          <cell r="G2822">
            <v>14.39</v>
          </cell>
        </row>
        <row r="2823">
          <cell r="A2823" t="str">
            <v>41.07.030</v>
          </cell>
          <cell r="B2823">
            <v>0</v>
          </cell>
          <cell r="C2823" t="str">
            <v>Lâmpada fluorescente tubular, base bipino bilateral de 16 W</v>
          </cell>
          <cell r="D2823" t="str">
            <v>un</v>
          </cell>
          <cell r="E2823">
            <v>5.53</v>
          </cell>
          <cell r="F2823">
            <v>2.86</v>
          </cell>
          <cell r="G2823">
            <v>8.39</v>
          </cell>
        </row>
        <row r="2824">
          <cell r="A2824" t="str">
            <v>41.07.050</v>
          </cell>
          <cell r="B2824">
            <v>0</v>
          </cell>
          <cell r="C2824" t="str">
            <v>Lâmpada fluorescente tubular, base bipino bilateral de 20 W</v>
          </cell>
          <cell r="D2824" t="str">
            <v>un</v>
          </cell>
          <cell r="E2824">
            <v>5.8</v>
          </cell>
          <cell r="F2824">
            <v>2.86</v>
          </cell>
          <cell r="G2824">
            <v>8.66</v>
          </cell>
        </row>
        <row r="2825">
          <cell r="A2825" t="str">
            <v>41.07.060</v>
          </cell>
          <cell r="B2825">
            <v>0</v>
          </cell>
          <cell r="C2825" t="str">
            <v>Lâmpada fluorescente tubular, base bipino bilateral de 28 W</v>
          </cell>
          <cell r="D2825" t="str">
            <v>un</v>
          </cell>
          <cell r="E2825">
            <v>7.34</v>
          </cell>
          <cell r="F2825">
            <v>2.86</v>
          </cell>
          <cell r="G2825">
            <v>10.199999999999999</v>
          </cell>
        </row>
        <row r="2826">
          <cell r="A2826" t="str">
            <v>41.07.070</v>
          </cell>
          <cell r="B2826">
            <v>0</v>
          </cell>
          <cell r="C2826" t="str">
            <v>Lâmpada fluorescente tubular, base bipino bilateral de 32 W</v>
          </cell>
          <cell r="D2826" t="str">
            <v>un</v>
          </cell>
          <cell r="E2826">
            <v>5.35</v>
          </cell>
          <cell r="F2826">
            <v>2.86</v>
          </cell>
          <cell r="G2826">
            <v>8.2100000000000009</v>
          </cell>
        </row>
        <row r="2827">
          <cell r="A2827" t="str">
            <v>41.07.200</v>
          </cell>
          <cell r="B2827">
            <v>0</v>
          </cell>
          <cell r="C2827" t="str">
            <v>Lâmpada fluorescente tubular, base bipino bilateral de 32 W, com camada trifósforo</v>
          </cell>
          <cell r="D2827" t="str">
            <v>un</v>
          </cell>
          <cell r="E2827">
            <v>7.87</v>
          </cell>
          <cell r="F2827">
            <v>2.86</v>
          </cell>
          <cell r="G2827">
            <v>10.73</v>
          </cell>
        </row>
        <row r="2828">
          <cell r="A2828" t="str">
            <v>41.07.320</v>
          </cell>
          <cell r="B2828">
            <v>0</v>
          </cell>
          <cell r="C2828" t="str">
            <v>Lâmpada fluorescente tubular "HO", base bipino bilateral de 110 W</v>
          </cell>
          <cell r="D2828" t="str">
            <v>un</v>
          </cell>
          <cell r="E2828">
            <v>16.04</v>
          </cell>
          <cell r="F2828">
            <v>2.86</v>
          </cell>
          <cell r="G2828">
            <v>18.899999999999999</v>
          </cell>
        </row>
        <row r="2829">
          <cell r="A2829" t="str">
            <v>41.07.400</v>
          </cell>
          <cell r="B2829">
            <v>0</v>
          </cell>
          <cell r="C2829" t="str">
            <v>Lâmpada fluorescente compacta eletrônica "2U", base E27 de 9 W - 110 ou 220 V</v>
          </cell>
          <cell r="D2829" t="str">
            <v>un</v>
          </cell>
          <cell r="E2829">
            <v>6.94</v>
          </cell>
          <cell r="F2829">
            <v>2.86</v>
          </cell>
          <cell r="G2829">
            <v>9.8000000000000007</v>
          </cell>
        </row>
        <row r="2830">
          <cell r="A2830" t="str">
            <v>41.07.410</v>
          </cell>
          <cell r="B2830">
            <v>0</v>
          </cell>
          <cell r="C2830" t="str">
            <v>Lâmpada fluorescente compacta eletrônica "2U", base E27 de 11 W - 110 ou 220 V</v>
          </cell>
          <cell r="D2830" t="str">
            <v>un</v>
          </cell>
          <cell r="E2830">
            <v>7.79</v>
          </cell>
          <cell r="F2830">
            <v>2.86</v>
          </cell>
          <cell r="G2830">
            <v>10.65</v>
          </cell>
        </row>
        <row r="2831">
          <cell r="A2831" t="str">
            <v>41.07.420</v>
          </cell>
          <cell r="B2831">
            <v>0</v>
          </cell>
          <cell r="C2831" t="str">
            <v>Lâmpada fluorescente compacta eletrônica "3U", base E27 de 15 W - 110 ou 220 V</v>
          </cell>
          <cell r="D2831" t="str">
            <v>un</v>
          </cell>
          <cell r="E2831">
            <v>9.57</v>
          </cell>
          <cell r="F2831">
            <v>2.86</v>
          </cell>
          <cell r="G2831">
            <v>12.43</v>
          </cell>
        </row>
        <row r="2832">
          <cell r="A2832" t="str">
            <v>41.07.430</v>
          </cell>
          <cell r="B2832">
            <v>0</v>
          </cell>
          <cell r="C2832" t="str">
            <v>Lâmpada fluorescente compacta eletrônica "3U", base E27 de 20 W - 110 ou 220 V</v>
          </cell>
          <cell r="D2832" t="str">
            <v>un</v>
          </cell>
          <cell r="E2832">
            <v>9.82</v>
          </cell>
          <cell r="F2832">
            <v>2.86</v>
          </cell>
          <cell r="G2832">
            <v>12.68</v>
          </cell>
        </row>
        <row r="2833">
          <cell r="A2833" t="str">
            <v>41.07.440</v>
          </cell>
          <cell r="B2833">
            <v>0</v>
          </cell>
          <cell r="C2833" t="str">
            <v>Lâmpada fluorescente compacta eletrônica "3U", base E27 de 23 W - 110 ou 220 V</v>
          </cell>
          <cell r="D2833" t="str">
            <v>un</v>
          </cell>
          <cell r="E2833">
            <v>11.85</v>
          </cell>
          <cell r="F2833">
            <v>2.86</v>
          </cell>
          <cell r="G2833">
            <v>14.71</v>
          </cell>
        </row>
        <row r="2834">
          <cell r="A2834" t="str">
            <v>41.07.450</v>
          </cell>
          <cell r="B2834">
            <v>0</v>
          </cell>
          <cell r="C2834" t="str">
            <v>Lâmpada fluorescente compacta eletrônica "3U", base E27 de 25 W - 110 ou 220 V</v>
          </cell>
          <cell r="D2834" t="str">
            <v>un</v>
          </cell>
          <cell r="E2834">
            <v>11.25</v>
          </cell>
          <cell r="F2834">
            <v>2.86</v>
          </cell>
          <cell r="G2834">
            <v>14.11</v>
          </cell>
        </row>
        <row r="2835">
          <cell r="A2835" t="str">
            <v>41.07.800</v>
          </cell>
          <cell r="B2835">
            <v>0</v>
          </cell>
          <cell r="C2835" t="str">
            <v>Lâmpada fluorescente compacta "1U", base G-23 de 9 W</v>
          </cell>
          <cell r="D2835" t="str">
            <v>un</v>
          </cell>
          <cell r="E2835">
            <v>7.92</v>
          </cell>
          <cell r="F2835">
            <v>2.86</v>
          </cell>
          <cell r="G2835">
            <v>10.78</v>
          </cell>
        </row>
        <row r="2836">
          <cell r="A2836" t="str">
            <v>41.07.810</v>
          </cell>
          <cell r="B2836">
            <v>0</v>
          </cell>
          <cell r="C2836" t="str">
            <v>Lâmpada fluorescente compacta "2U", base G-24D-2 de 18 W</v>
          </cell>
          <cell r="D2836" t="str">
            <v>un</v>
          </cell>
          <cell r="E2836">
            <v>7.95</v>
          </cell>
          <cell r="F2836">
            <v>2.86</v>
          </cell>
          <cell r="G2836">
            <v>10.81</v>
          </cell>
        </row>
        <row r="2837">
          <cell r="A2837" t="str">
            <v>41.07.820</v>
          </cell>
          <cell r="B2837">
            <v>0</v>
          </cell>
          <cell r="C2837" t="str">
            <v>Lâmpada fluorescente compacta "2U", base G-24D-3 de 26 W</v>
          </cell>
          <cell r="D2837" t="str">
            <v>un</v>
          </cell>
          <cell r="E2837">
            <v>7.86</v>
          </cell>
          <cell r="F2837">
            <v>2.86</v>
          </cell>
          <cell r="G2837">
            <v>10.72</v>
          </cell>
        </row>
        <row r="2838">
          <cell r="A2838" t="str">
            <v>41.07.830</v>
          </cell>
          <cell r="B2838">
            <v>0</v>
          </cell>
          <cell r="C2838" t="str">
            <v>Lâmpada fluorescente compacta longa "1U", base 2G11 de 36 W</v>
          </cell>
          <cell r="D2838" t="str">
            <v>un</v>
          </cell>
          <cell r="E2838">
            <v>21.01</v>
          </cell>
          <cell r="F2838">
            <v>2.86</v>
          </cell>
          <cell r="G2838">
            <v>23.87</v>
          </cell>
        </row>
        <row r="2839">
          <cell r="A2839" t="str">
            <v>41.07.850</v>
          </cell>
          <cell r="B2839">
            <v>0</v>
          </cell>
          <cell r="C2839" t="str">
            <v>Lâmpada fluorescente compacta"2U", base G24q-2 de 18 W</v>
          </cell>
          <cell r="D2839" t="str">
            <v>un</v>
          </cell>
          <cell r="E2839">
            <v>7.65</v>
          </cell>
          <cell r="F2839">
            <v>2.86</v>
          </cell>
          <cell r="G2839">
            <v>10.51</v>
          </cell>
        </row>
        <row r="2840">
          <cell r="A2840" t="str">
            <v>41.07.860</v>
          </cell>
          <cell r="B2840">
            <v>0</v>
          </cell>
          <cell r="C2840" t="str">
            <v>Lâmpada fluorescente compacta´2U´, base G24q-3 de 26 W</v>
          </cell>
          <cell r="D2840" t="str">
            <v>un</v>
          </cell>
          <cell r="E2840">
            <v>7.44</v>
          </cell>
          <cell r="F2840">
            <v>2.86</v>
          </cell>
          <cell r="G2840">
            <v>10.3</v>
          </cell>
        </row>
        <row r="2841">
          <cell r="A2841" t="str">
            <v>41.08</v>
          </cell>
          <cell r="B2841" t="str">
            <v>Reatore e equipamentos para lâmpada de descarga de alta potência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A2842" t="str">
            <v>41.08.010</v>
          </cell>
          <cell r="B2842">
            <v>0</v>
          </cell>
          <cell r="C2842" t="str">
            <v>Transformador eletrônico para lâmpada halógena dicroica de 50 W - 220 V</v>
          </cell>
          <cell r="D2842" t="str">
            <v>un</v>
          </cell>
          <cell r="E2842">
            <v>14.97</v>
          </cell>
          <cell r="F2842">
            <v>6.92</v>
          </cell>
          <cell r="G2842">
            <v>21.89</v>
          </cell>
        </row>
        <row r="2843">
          <cell r="A2843" t="str">
            <v>41.08.210</v>
          </cell>
          <cell r="B2843">
            <v>0</v>
          </cell>
          <cell r="C2843" t="str">
            <v>Reator eletromagnético de alto fator de potência, para lâmpada vapor de sódio 70 W / 220 V</v>
          </cell>
          <cell r="D2843" t="str">
            <v>un</v>
          </cell>
          <cell r="E2843">
            <v>55.2</v>
          </cell>
          <cell r="F2843">
            <v>6.92</v>
          </cell>
          <cell r="G2843">
            <v>62.12</v>
          </cell>
        </row>
        <row r="2844">
          <cell r="A2844" t="str">
            <v>41.08.230</v>
          </cell>
          <cell r="B2844">
            <v>0</v>
          </cell>
          <cell r="C2844" t="str">
            <v>Reator eletromagnético de alto fator de potência, para lâmpada vapor de sódio 150 W / 220 V</v>
          </cell>
          <cell r="D2844" t="str">
            <v>un</v>
          </cell>
          <cell r="E2844">
            <v>64.55</v>
          </cell>
          <cell r="F2844">
            <v>6.92</v>
          </cell>
          <cell r="G2844">
            <v>71.47</v>
          </cell>
        </row>
        <row r="2845">
          <cell r="A2845" t="str">
            <v>41.08.250</v>
          </cell>
          <cell r="B2845">
            <v>0</v>
          </cell>
          <cell r="C2845" t="str">
            <v>Reator eletromagnético de alto fator de potência, para lâmpada vapor de sódio 250 W / 220 V</v>
          </cell>
          <cell r="D2845" t="str">
            <v>un</v>
          </cell>
          <cell r="E2845">
            <v>82.13</v>
          </cell>
          <cell r="F2845">
            <v>6.92</v>
          </cell>
          <cell r="G2845">
            <v>89.05</v>
          </cell>
        </row>
        <row r="2846">
          <cell r="A2846" t="str">
            <v>41.08.270</v>
          </cell>
          <cell r="B2846">
            <v>0</v>
          </cell>
          <cell r="C2846" t="str">
            <v>Reator eletromagnético de alto fator de potência, para lâmpada vapor de sódio 400 W / 220 V</v>
          </cell>
          <cell r="D2846" t="str">
            <v>un</v>
          </cell>
          <cell r="E2846">
            <v>91.46</v>
          </cell>
          <cell r="F2846">
            <v>6.92</v>
          </cell>
          <cell r="G2846">
            <v>98.38</v>
          </cell>
        </row>
        <row r="2847">
          <cell r="A2847" t="str">
            <v>41.08.280</v>
          </cell>
          <cell r="B2847">
            <v>0</v>
          </cell>
          <cell r="C2847" t="str">
            <v>Reator eletromagnético de alto fator de potência, para lâmpada vapor de sódio 1000 W / 220 V</v>
          </cell>
          <cell r="D2847" t="str">
            <v>un</v>
          </cell>
          <cell r="E2847">
            <v>266.11</v>
          </cell>
          <cell r="F2847">
            <v>6.92</v>
          </cell>
          <cell r="G2847">
            <v>273.02999999999997</v>
          </cell>
        </row>
        <row r="2848">
          <cell r="A2848" t="str">
            <v>41.08.420</v>
          </cell>
          <cell r="B2848">
            <v>0</v>
          </cell>
          <cell r="C2848" t="str">
            <v>Reator eletromagnético de alto fator de potência, para lâmpada vapor metálico 70 W / 220 V</v>
          </cell>
          <cell r="D2848" t="str">
            <v>un</v>
          </cell>
          <cell r="E2848">
            <v>54.12</v>
          </cell>
          <cell r="F2848">
            <v>6.92</v>
          </cell>
          <cell r="G2848">
            <v>61.04</v>
          </cell>
        </row>
        <row r="2849">
          <cell r="A2849" t="str">
            <v>41.08.440</v>
          </cell>
          <cell r="B2849">
            <v>0</v>
          </cell>
          <cell r="C2849" t="str">
            <v>Reator eletromagnético de alto fator de potência, para lâmpada vapor metálico 150 W / 220 V</v>
          </cell>
          <cell r="D2849" t="str">
            <v>un</v>
          </cell>
          <cell r="E2849">
            <v>74.37</v>
          </cell>
          <cell r="F2849">
            <v>6.92</v>
          </cell>
          <cell r="G2849">
            <v>81.290000000000006</v>
          </cell>
        </row>
        <row r="2850">
          <cell r="A2850" t="str">
            <v>41.08.450</v>
          </cell>
          <cell r="B2850">
            <v>0</v>
          </cell>
          <cell r="C2850" t="str">
            <v>Reator eletromagnético de alto fator de potência, para lâmpada vapor metálico 250 W / 220 V</v>
          </cell>
          <cell r="D2850" t="str">
            <v>un</v>
          </cell>
          <cell r="E2850">
            <v>76.790000000000006</v>
          </cell>
          <cell r="F2850">
            <v>6.92</v>
          </cell>
          <cell r="G2850">
            <v>83.71</v>
          </cell>
        </row>
        <row r="2851">
          <cell r="A2851" t="str">
            <v>41.08.460</v>
          </cell>
          <cell r="B2851">
            <v>0</v>
          </cell>
          <cell r="C2851" t="str">
            <v>Reator eletromagnético de alto fator de potência, para lâmpada vapor metálico 400 W / 220 V</v>
          </cell>
          <cell r="D2851" t="str">
            <v>un</v>
          </cell>
          <cell r="E2851">
            <v>72.42</v>
          </cell>
          <cell r="F2851">
            <v>6.92</v>
          </cell>
          <cell r="G2851">
            <v>79.34</v>
          </cell>
        </row>
        <row r="2852">
          <cell r="A2852" t="str">
            <v>41.09</v>
          </cell>
          <cell r="B2852" t="str">
            <v>Reator e equipamentos para lâmpada fluorescente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53">
          <cell r="A2853" t="str">
            <v>41.09.630</v>
          </cell>
          <cell r="B2853">
            <v>0</v>
          </cell>
          <cell r="C2853" t="str">
            <v>Reator eletrônico de alto fator de potência com partida instantânea, para uma lâmpada fluorescente tubular, base bipino bilateral, 32 W - 127 V / 220 V</v>
          </cell>
          <cell r="D2853" t="str">
            <v>un</v>
          </cell>
          <cell r="E2853">
            <v>19.059999999999999</v>
          </cell>
          <cell r="F2853">
            <v>6.92</v>
          </cell>
          <cell r="G2853">
            <v>25.98</v>
          </cell>
        </row>
        <row r="2854">
          <cell r="A2854" t="str">
            <v>41.09.710</v>
          </cell>
          <cell r="B2854">
            <v>0</v>
          </cell>
          <cell r="C2854" t="str">
            <v>Reator eletrônico de alto fator de potência com partida instantânea, para uma lâmpada fluorescente tubular, base bipino bilateral, 15 W - 127V / 220 V</v>
          </cell>
          <cell r="D2854" t="str">
            <v>un</v>
          </cell>
          <cell r="E2854">
            <v>11.18</v>
          </cell>
          <cell r="F2854">
            <v>6.92</v>
          </cell>
          <cell r="G2854">
            <v>18.100000000000001</v>
          </cell>
        </row>
        <row r="2855">
          <cell r="A2855" t="str">
            <v>41.09.720</v>
          </cell>
          <cell r="B2855">
            <v>0</v>
          </cell>
          <cell r="C2855" t="str">
            <v>Reator eletrônico de alto fator de potência com partida instantânea, para duas lâmpadas fluorescentes tubulares, base bipino bilateral, 16 W - 127 V / 220 V</v>
          </cell>
          <cell r="D2855" t="str">
            <v>un</v>
          </cell>
          <cell r="E2855">
            <v>20.75</v>
          </cell>
          <cell r="F2855">
            <v>13.84</v>
          </cell>
          <cell r="G2855">
            <v>34.590000000000003</v>
          </cell>
        </row>
        <row r="2856">
          <cell r="A2856" t="str">
            <v>41.09.730</v>
          </cell>
          <cell r="B2856">
            <v>0</v>
          </cell>
          <cell r="C2856" t="str">
            <v>Reator eletrônico de alto fator de potência com partida instantânea, para uma lâmpada fluorescente tubular, base bipino bilateral, 20 W - 127V / 220 V</v>
          </cell>
          <cell r="D2856" t="str">
            <v>un</v>
          </cell>
          <cell r="E2856">
            <v>17.5</v>
          </cell>
          <cell r="F2856">
            <v>6.92</v>
          </cell>
          <cell r="G2856">
            <v>24.42</v>
          </cell>
        </row>
        <row r="2857">
          <cell r="A2857" t="str">
            <v>41.09.740</v>
          </cell>
          <cell r="B2857">
            <v>0</v>
          </cell>
          <cell r="C2857" t="str">
            <v>Reator eletrônico de alto fator de potência com partida instantânea, para duas lâmpadas fluorescentes tubulares, base bipino bilateral, 28 W - 127 V - 220 V</v>
          </cell>
          <cell r="D2857" t="str">
            <v>un</v>
          </cell>
          <cell r="E2857">
            <v>42.89</v>
          </cell>
          <cell r="F2857">
            <v>6.92</v>
          </cell>
          <cell r="G2857">
            <v>49.81</v>
          </cell>
        </row>
        <row r="2858">
          <cell r="A2858" t="str">
            <v>41.09.750</v>
          </cell>
          <cell r="B2858">
            <v>0</v>
          </cell>
          <cell r="C2858" t="str">
            <v>Reator eletrônico de alto fator de potência com partida instantânea, para duas lâmpadas fluorescentes tubulares, base bipino bilateral, 32 W - 127 V / 220 V</v>
          </cell>
          <cell r="D2858" t="str">
            <v>un</v>
          </cell>
          <cell r="E2858">
            <v>21.79</v>
          </cell>
          <cell r="F2858">
            <v>13.84</v>
          </cell>
          <cell r="G2858">
            <v>35.630000000000003</v>
          </cell>
        </row>
        <row r="2859">
          <cell r="A2859" t="str">
            <v>41.09.820</v>
          </cell>
          <cell r="B2859">
            <v>0</v>
          </cell>
          <cell r="C2859" t="str">
            <v>Reator eletrônico de alto fator de potência com partida instantânea, para uma lâmpada fluorescente tubular "HO", base bipino bilateral, 110 W - 220 V</v>
          </cell>
          <cell r="D2859" t="str">
            <v>un</v>
          </cell>
          <cell r="E2859">
            <v>46.96</v>
          </cell>
          <cell r="F2859">
            <v>6.92</v>
          </cell>
          <cell r="G2859">
            <v>53.88</v>
          </cell>
        </row>
        <row r="2860">
          <cell r="A2860" t="str">
            <v>41.09.830</v>
          </cell>
          <cell r="B2860">
            <v>0</v>
          </cell>
          <cell r="C2860" t="str">
            <v>Reator eletrônico de alto fator de potência com partida instantânea, para duas lâmpadas fluorescentes tubulares "HO", base bipino bilateral, 110 W - 220 V</v>
          </cell>
          <cell r="D2860" t="str">
            <v>un</v>
          </cell>
          <cell r="E2860">
            <v>65.41</v>
          </cell>
          <cell r="F2860">
            <v>13.84</v>
          </cell>
          <cell r="G2860">
            <v>79.25</v>
          </cell>
        </row>
        <row r="2861">
          <cell r="A2861" t="str">
            <v>41.09.860</v>
          </cell>
          <cell r="B2861">
            <v>0</v>
          </cell>
          <cell r="C2861" t="str">
            <v>Reator eletrônico de alto fator de potência com partida instantânea, para uma lâmpada fluorescente compacta "2U", base G24q-2, 18W - 220 V</v>
          </cell>
          <cell r="D2861" t="str">
            <v>un</v>
          </cell>
          <cell r="E2861">
            <v>18.13</v>
          </cell>
          <cell r="F2861">
            <v>6.92</v>
          </cell>
          <cell r="G2861">
            <v>25.05</v>
          </cell>
        </row>
        <row r="2862">
          <cell r="A2862" t="str">
            <v>41.09.870</v>
          </cell>
          <cell r="B2862">
            <v>0</v>
          </cell>
          <cell r="C2862" t="str">
            <v>Reator eletrônico de alto fator de potência com partida instantânea, para uma lâmpada fluorescente compacta"2U", base G24q-3, 26 W - 220 V</v>
          </cell>
          <cell r="D2862" t="str">
            <v>un</v>
          </cell>
          <cell r="E2862">
            <v>18.920000000000002</v>
          </cell>
          <cell r="F2862">
            <v>6.92</v>
          </cell>
          <cell r="G2862">
            <v>25.84</v>
          </cell>
        </row>
        <row r="2863">
          <cell r="A2863" t="str">
            <v>41.09.880</v>
          </cell>
          <cell r="B2863">
            <v>0</v>
          </cell>
          <cell r="C2863" t="str">
            <v>Reator eletrônico de alto fator de potência com partida instantânea, para duas lâmpadas fluorescentes compactas"2U", base G24q-2, 18 W - 220 V</v>
          </cell>
          <cell r="D2863" t="str">
            <v>un</v>
          </cell>
          <cell r="E2863">
            <v>25.14</v>
          </cell>
          <cell r="F2863">
            <v>13.84</v>
          </cell>
          <cell r="G2863">
            <v>38.979999999999997</v>
          </cell>
        </row>
        <row r="2864">
          <cell r="A2864" t="str">
            <v>41.09.890</v>
          </cell>
          <cell r="B2864">
            <v>0</v>
          </cell>
          <cell r="C2864" t="str">
            <v>Reator eletrônico de alto fator de potência com partida instantânea, para duas lâmpadas fluorescentes compactas"2U", base G24q-3, 26 W - 220 V</v>
          </cell>
          <cell r="D2864" t="str">
            <v>un</v>
          </cell>
          <cell r="E2864">
            <v>22.5</v>
          </cell>
          <cell r="F2864">
            <v>13.84</v>
          </cell>
          <cell r="G2864">
            <v>36.340000000000003</v>
          </cell>
        </row>
        <row r="2865">
          <cell r="A2865" t="str">
            <v>41.09.950</v>
          </cell>
          <cell r="B2865">
            <v>0</v>
          </cell>
          <cell r="C2865" t="str">
            <v>Reator eletrônico de alto fator de potência com partida instantânea, para duas lâmpadas fluorescentes compactas longas "1U", base 2G11, 36 W - 220 V</v>
          </cell>
          <cell r="D2865" t="str">
            <v>un</v>
          </cell>
          <cell r="E2865">
            <v>58.81</v>
          </cell>
          <cell r="F2865">
            <v>13.84</v>
          </cell>
          <cell r="G2865">
            <v>72.650000000000006</v>
          </cell>
        </row>
        <row r="2866">
          <cell r="A2866" t="str">
            <v>41.10</v>
          </cell>
          <cell r="B2866" t="str">
            <v>Postes e acessórios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</row>
        <row r="2867">
          <cell r="A2867" t="str">
            <v>41.10.060</v>
          </cell>
          <cell r="B2867">
            <v>0</v>
          </cell>
          <cell r="C2867" t="str">
            <v>Braço em tubo de ferro galvanizado de 1´ x 1,00 m para fixação de uma luminária</v>
          </cell>
          <cell r="D2867" t="str">
            <v>un</v>
          </cell>
          <cell r="E2867">
            <v>30.08</v>
          </cell>
          <cell r="F2867">
            <v>48.89</v>
          </cell>
          <cell r="G2867">
            <v>78.97</v>
          </cell>
        </row>
        <row r="2868">
          <cell r="A2868" t="str">
            <v>41.10.070</v>
          </cell>
          <cell r="B2868">
            <v>0</v>
          </cell>
          <cell r="C2868" t="str">
            <v>Cruzeta reforçada em ferro galvanizado para fixação de quatro luminárias</v>
          </cell>
          <cell r="D2868" t="str">
            <v>un</v>
          </cell>
          <cell r="E2868">
            <v>367.08</v>
          </cell>
          <cell r="F2868">
            <v>48.89</v>
          </cell>
          <cell r="G2868">
            <v>415.97</v>
          </cell>
        </row>
        <row r="2869">
          <cell r="A2869" t="str">
            <v>41.10.080</v>
          </cell>
          <cell r="B2869">
            <v>0</v>
          </cell>
          <cell r="C2869" t="str">
            <v>Cruzeta reforçada em ferro galvanizado para fixação de duas luminárias</v>
          </cell>
          <cell r="D2869" t="str">
            <v>un</v>
          </cell>
          <cell r="E2869">
            <v>185.34</v>
          </cell>
          <cell r="F2869">
            <v>48.89</v>
          </cell>
          <cell r="G2869">
            <v>234.23</v>
          </cell>
        </row>
        <row r="2870">
          <cell r="A2870" t="str">
            <v>41.10.240</v>
          </cell>
          <cell r="B2870">
            <v>0</v>
          </cell>
          <cell r="C2870" t="str">
            <v>Poste telecônico curvo em aço SAE 1010/1020 galvanizado a fogo, altura de 7,0 m</v>
          </cell>
          <cell r="D2870" t="str">
            <v>un</v>
          </cell>
          <cell r="E2870">
            <v>947.65</v>
          </cell>
          <cell r="F2870">
            <v>220.58</v>
          </cell>
          <cell r="G2870">
            <v>1168.23</v>
          </cell>
        </row>
        <row r="2871">
          <cell r="A2871" t="str">
            <v>41.10.250</v>
          </cell>
          <cell r="B2871">
            <v>0</v>
          </cell>
          <cell r="C2871" t="str">
            <v>Poste telecônico curvo duplo em aço SAE 1010/1020 galvanizado a fogo, altura de 9,00 m</v>
          </cell>
          <cell r="D2871" t="str">
            <v>un</v>
          </cell>
          <cell r="E2871">
            <v>1305.67</v>
          </cell>
          <cell r="F2871">
            <v>220.58</v>
          </cell>
          <cell r="G2871">
            <v>1526.25</v>
          </cell>
        </row>
        <row r="2872">
          <cell r="A2872" t="str">
            <v>41.10.260</v>
          </cell>
          <cell r="B2872">
            <v>0</v>
          </cell>
          <cell r="C2872" t="str">
            <v>Poste telecônico curvo em aço SAE 1010/1020 galvanizado a fogo, altura de 8,00 m</v>
          </cell>
          <cell r="D2872" t="str">
            <v>un</v>
          </cell>
          <cell r="E2872">
            <v>1064.75</v>
          </cell>
          <cell r="F2872">
            <v>220.58</v>
          </cell>
          <cell r="G2872">
            <v>1285.33</v>
          </cell>
        </row>
        <row r="2873">
          <cell r="A2873" t="str">
            <v>41.10.280</v>
          </cell>
          <cell r="B2873">
            <v>0</v>
          </cell>
          <cell r="C2873" t="str">
            <v>Poste telecônico curvo em aço SAE 1010/1020 galvanizado a fogo, altura de 10,00 m</v>
          </cell>
          <cell r="D2873" t="str">
            <v>un</v>
          </cell>
          <cell r="E2873">
            <v>1264.8800000000001</v>
          </cell>
          <cell r="F2873">
            <v>220.58</v>
          </cell>
          <cell r="G2873">
            <v>1485.46</v>
          </cell>
        </row>
        <row r="2874">
          <cell r="A2874" t="str">
            <v>41.10.320</v>
          </cell>
          <cell r="B2874">
            <v>0</v>
          </cell>
          <cell r="C2874" t="str">
            <v>Poste telecônico reto em aço SAE 1010/1020 galvanizado a fogo, altura de 15,00 m</v>
          </cell>
          <cell r="D2874" t="str">
            <v>un</v>
          </cell>
          <cell r="E2874">
            <v>2998.19</v>
          </cell>
          <cell r="F2874">
            <v>81.25</v>
          </cell>
          <cell r="G2874">
            <v>3079.44</v>
          </cell>
        </row>
        <row r="2875">
          <cell r="A2875" t="str">
            <v>41.10.330</v>
          </cell>
          <cell r="B2875">
            <v>0</v>
          </cell>
          <cell r="C2875" t="str">
            <v>Poste telecônico reto em aço SAE 1010/1020 galvanizado a fogo, altura de 10,00 m</v>
          </cell>
          <cell r="D2875" t="str">
            <v>un</v>
          </cell>
          <cell r="E2875">
            <v>1295.25</v>
          </cell>
          <cell r="F2875">
            <v>81.25</v>
          </cell>
          <cell r="G2875">
            <v>1376.5</v>
          </cell>
        </row>
        <row r="2876">
          <cell r="A2876" t="str">
            <v>41.10.340</v>
          </cell>
          <cell r="B2876">
            <v>0</v>
          </cell>
          <cell r="C2876" t="str">
            <v>Poste telecônico reto em aço SAE 1010/1020 galvanizado a fogo, altura de 8,00 m</v>
          </cell>
          <cell r="D2876" t="str">
            <v>un</v>
          </cell>
          <cell r="E2876">
            <v>1028.6500000000001</v>
          </cell>
          <cell r="F2876">
            <v>81.25</v>
          </cell>
          <cell r="G2876">
            <v>1109.9000000000001</v>
          </cell>
        </row>
        <row r="2877">
          <cell r="A2877" t="str">
            <v>41.10.390</v>
          </cell>
          <cell r="B2877">
            <v>0</v>
          </cell>
          <cell r="C2877" t="str">
            <v>Poste telecônico reto em aço SAE 1010/1020 galvanizado a fogo, altura de 9,00 m</v>
          </cell>
          <cell r="D2877" t="str">
            <v>un</v>
          </cell>
          <cell r="E2877">
            <v>1182.47</v>
          </cell>
          <cell r="F2877">
            <v>81.25</v>
          </cell>
          <cell r="G2877">
            <v>1263.72</v>
          </cell>
        </row>
        <row r="2878">
          <cell r="A2878" t="str">
            <v>41.10.400</v>
          </cell>
          <cell r="B2878">
            <v>0</v>
          </cell>
          <cell r="C2878" t="str">
            <v>Poste telecônico em aço SAE 1010/1020 galvanizado a fogo, com espera para uma luminária, altura de 3,00 m</v>
          </cell>
          <cell r="D2878" t="str">
            <v>un</v>
          </cell>
          <cell r="E2878">
            <v>324.69</v>
          </cell>
          <cell r="F2878">
            <v>52.47</v>
          </cell>
          <cell r="G2878">
            <v>377.16</v>
          </cell>
        </row>
        <row r="2879">
          <cell r="A2879" t="str">
            <v>41.10.410</v>
          </cell>
          <cell r="B2879">
            <v>0</v>
          </cell>
          <cell r="C2879" t="str">
            <v>Poste telecônico em aço SAE 1010/1020 galvanizado a fogo, com espera para duas luminárias, altura de 3,00 m</v>
          </cell>
          <cell r="D2879" t="str">
            <v>un</v>
          </cell>
          <cell r="E2879">
            <v>374.37</v>
          </cell>
          <cell r="F2879">
            <v>52.47</v>
          </cell>
          <cell r="G2879">
            <v>426.84</v>
          </cell>
        </row>
        <row r="2880">
          <cell r="A2880" t="str">
            <v>41.10.420</v>
          </cell>
          <cell r="B2880">
            <v>0</v>
          </cell>
          <cell r="C2880" t="str">
            <v>Poste telecônico reto em aço SAE 1010/1020 galvanizado a fogo, altura de 12,00 m</v>
          </cell>
          <cell r="D2880" t="str">
            <v>un</v>
          </cell>
          <cell r="E2880">
            <v>1803.98</v>
          </cell>
          <cell r="F2880">
            <v>81.25</v>
          </cell>
          <cell r="G2880">
            <v>1885.23</v>
          </cell>
        </row>
        <row r="2881">
          <cell r="A2881" t="str">
            <v>41.10.430</v>
          </cell>
          <cell r="B2881">
            <v>0</v>
          </cell>
          <cell r="C2881" t="str">
            <v>Poste telecônico reto em aço SAE 1010/1020 galvanizado a fogo, altura de 6,00 m</v>
          </cell>
          <cell r="D2881" t="str">
            <v>un</v>
          </cell>
          <cell r="E2881">
            <v>744.24</v>
          </cell>
          <cell r="F2881">
            <v>81.25</v>
          </cell>
          <cell r="G2881">
            <v>825.49</v>
          </cell>
        </row>
        <row r="2882">
          <cell r="A2882" t="str">
            <v>41.10.440</v>
          </cell>
          <cell r="B2882">
            <v>0</v>
          </cell>
          <cell r="C2882" t="str">
            <v>Poste tubular reto em aço SAE 1010/1020, seção quadrada, altura de 7,50 m</v>
          </cell>
          <cell r="D2882" t="str">
            <v>un</v>
          </cell>
          <cell r="E2882">
            <v>381.79</v>
          </cell>
          <cell r="F2882">
            <v>52.47</v>
          </cell>
          <cell r="G2882">
            <v>434.26</v>
          </cell>
        </row>
        <row r="2883">
          <cell r="A2883" t="str">
            <v>41.10.470</v>
          </cell>
          <cell r="B2883">
            <v>0</v>
          </cell>
          <cell r="C2883" t="str">
            <v>Poste telecônico curvo duplo para duas luminárias, em aço SAE 1010/1020 galvanizado a fogo, altura de 10,00 metros</v>
          </cell>
          <cell r="D2883" t="str">
            <v>un</v>
          </cell>
          <cell r="E2883">
            <v>1547.42</v>
          </cell>
          <cell r="F2883">
            <v>220.58</v>
          </cell>
          <cell r="G2883">
            <v>1768</v>
          </cell>
        </row>
        <row r="2884">
          <cell r="A2884" t="str">
            <v>41.10.490</v>
          </cell>
          <cell r="B2884">
            <v>0</v>
          </cell>
          <cell r="C2884" t="str">
            <v>Poste telecônico reto em aço galvanizado a fogo, com base - altura de 7,00 m</v>
          </cell>
          <cell r="D2884" t="str">
            <v>un</v>
          </cell>
          <cell r="E2884">
            <v>793.23</v>
          </cell>
          <cell r="F2884">
            <v>358.9</v>
          </cell>
          <cell r="G2884">
            <v>1152.1300000000001</v>
          </cell>
        </row>
        <row r="2885">
          <cell r="A2885" t="str">
            <v>41.10.500</v>
          </cell>
          <cell r="B2885">
            <v>0</v>
          </cell>
          <cell r="C2885" t="str">
            <v>Poste telecônico reto em aço SAE 1010/1020 galvanizado a fogo, altura de 4,00 m</v>
          </cell>
          <cell r="D2885" t="str">
            <v>un</v>
          </cell>
          <cell r="E2885">
            <v>622.74</v>
          </cell>
          <cell r="F2885">
            <v>81.25</v>
          </cell>
          <cell r="G2885">
            <v>703.99</v>
          </cell>
        </row>
        <row r="2886">
          <cell r="A2886" t="str">
            <v>41.11</v>
          </cell>
          <cell r="B2886" t="str">
            <v>Aparelho de iluminação pública e decorativa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</row>
        <row r="2887">
          <cell r="A2887" t="str">
            <v>41.11.060</v>
          </cell>
          <cell r="B2887">
            <v>0</v>
          </cell>
          <cell r="C2887" t="str">
            <v>Luminária fechada para iluminação pública tipo pétala pequena</v>
          </cell>
          <cell r="D2887" t="str">
            <v>un</v>
          </cell>
          <cell r="E2887">
            <v>398.3</v>
          </cell>
          <cell r="F2887">
            <v>24.45</v>
          </cell>
          <cell r="G2887">
            <v>422.75</v>
          </cell>
        </row>
        <row r="2888">
          <cell r="A2888" t="str">
            <v>41.11.090</v>
          </cell>
          <cell r="B2888">
            <v>0</v>
          </cell>
          <cell r="C2888" t="str">
            <v>Luminária com corpo em tubo de alumínio tipo balizador para uso externo</v>
          </cell>
          <cell r="D2888" t="str">
            <v>un</v>
          </cell>
          <cell r="E2888">
            <v>152.52000000000001</v>
          </cell>
          <cell r="F2888">
            <v>10.38</v>
          </cell>
          <cell r="G2888">
            <v>162.9</v>
          </cell>
        </row>
        <row r="2889">
          <cell r="A2889" t="str">
            <v>41.11.100</v>
          </cell>
          <cell r="B2889">
            <v>0</v>
          </cell>
          <cell r="C2889" t="str">
            <v>Luminária retangular fechada para iluminação externa em poste, tipo pétala grande</v>
          </cell>
          <cell r="D2889" t="str">
            <v>un</v>
          </cell>
          <cell r="E2889">
            <v>285.19</v>
          </cell>
          <cell r="F2889">
            <v>24.45</v>
          </cell>
          <cell r="G2889">
            <v>309.64</v>
          </cell>
        </row>
        <row r="2890">
          <cell r="A2890" t="str">
            <v>41.11.110</v>
          </cell>
          <cell r="B2890">
            <v>0</v>
          </cell>
          <cell r="C2890" t="str">
            <v>Luminária retangular fechada para iluminação externa em poste, tipo pétala pequena</v>
          </cell>
          <cell r="D2890" t="str">
            <v>un</v>
          </cell>
          <cell r="E2890">
            <v>244.72</v>
          </cell>
          <cell r="F2890">
            <v>24.45</v>
          </cell>
          <cell r="G2890">
            <v>269.17</v>
          </cell>
        </row>
        <row r="2891">
          <cell r="A2891" t="str">
            <v>41.11.120</v>
          </cell>
          <cell r="B2891">
            <v>0</v>
          </cell>
          <cell r="C2891" t="str">
            <v>Luminária arandela retangular fechada para iluminação externa, tipo pétala pequena</v>
          </cell>
          <cell r="D2891" t="str">
            <v>un</v>
          </cell>
          <cell r="E2891">
            <v>171.58</v>
          </cell>
          <cell r="F2891">
            <v>24.45</v>
          </cell>
          <cell r="G2891">
            <v>196.03</v>
          </cell>
        </row>
        <row r="2892">
          <cell r="A2892" t="str">
            <v>41.11.160</v>
          </cell>
          <cell r="B2892">
            <v>0</v>
          </cell>
          <cell r="C2892" t="str">
            <v>Luminária pública fechada tipo pétala, com alojamento para reator, com abertura na parte superior</v>
          </cell>
          <cell r="D2892" t="str">
            <v>un</v>
          </cell>
          <cell r="E2892">
            <v>367.21</v>
          </cell>
          <cell r="F2892">
            <v>24.45</v>
          </cell>
          <cell r="G2892">
            <v>391.66</v>
          </cell>
        </row>
        <row r="2893">
          <cell r="A2893" t="str">
            <v>41.11.440</v>
          </cell>
          <cell r="B2893">
            <v>0</v>
          </cell>
          <cell r="C2893" t="str">
            <v>Suporte tubular de fixação em poste para 1 luminária tipo pétala</v>
          </cell>
          <cell r="D2893" t="str">
            <v>un</v>
          </cell>
          <cell r="E2893">
            <v>56.04</v>
          </cell>
          <cell r="F2893">
            <v>10.38</v>
          </cell>
          <cell r="G2893">
            <v>66.42</v>
          </cell>
        </row>
        <row r="2894">
          <cell r="A2894" t="str">
            <v>41.11.450</v>
          </cell>
          <cell r="B2894">
            <v>0</v>
          </cell>
          <cell r="C2894" t="str">
            <v>Suporte tubular de fixação em poste para 2 luminárias tipo pétala</v>
          </cell>
          <cell r="D2894" t="str">
            <v>un</v>
          </cell>
          <cell r="E2894">
            <v>68.510000000000005</v>
          </cell>
          <cell r="F2894">
            <v>10.38</v>
          </cell>
          <cell r="G2894">
            <v>78.89</v>
          </cell>
        </row>
        <row r="2895">
          <cell r="A2895" t="str">
            <v>41.11.460</v>
          </cell>
          <cell r="B2895">
            <v>0</v>
          </cell>
          <cell r="C2895" t="str">
            <v>Suporte tubular de fixação em poste para 3 luminárias tipo pétala</v>
          </cell>
          <cell r="D2895" t="str">
            <v>un</v>
          </cell>
          <cell r="E2895">
            <v>79.56</v>
          </cell>
          <cell r="F2895">
            <v>10.38</v>
          </cell>
          <cell r="G2895">
            <v>89.94</v>
          </cell>
        </row>
        <row r="2896">
          <cell r="A2896" t="str">
            <v>41.11.470</v>
          </cell>
          <cell r="B2896">
            <v>0</v>
          </cell>
          <cell r="C2896" t="str">
            <v>Suporte tubular de fixação em poste para 4 luminárias tipo pétala</v>
          </cell>
          <cell r="D2896" t="str">
            <v>un</v>
          </cell>
          <cell r="E2896">
            <v>96.74</v>
          </cell>
          <cell r="F2896">
            <v>10.38</v>
          </cell>
          <cell r="G2896">
            <v>107.12</v>
          </cell>
        </row>
        <row r="2897">
          <cell r="A2897" t="str">
            <v>41.11.700</v>
          </cell>
          <cell r="B2897">
            <v>0</v>
          </cell>
          <cell r="C2897" t="str">
            <v>Luminária led retangular para poste de 10.800 até 13.530 lm, eficiência mínima 90 lm/W</v>
          </cell>
          <cell r="D2897" t="str">
            <v>un</v>
          </cell>
          <cell r="E2897">
            <v>1629.25</v>
          </cell>
          <cell r="F2897">
            <v>24.45</v>
          </cell>
          <cell r="G2897">
            <v>1653.7</v>
          </cell>
        </row>
        <row r="2898">
          <cell r="A2898" t="str">
            <v>41.11.710</v>
          </cell>
          <cell r="B2898">
            <v>0</v>
          </cell>
          <cell r="C2898" t="str">
            <v>Luminária led retangular para parede/piso de 10.800 até 13.530 lm, eficiência mínima 90 lm/W</v>
          </cell>
          <cell r="D2898" t="str">
            <v>un</v>
          </cell>
          <cell r="E2898">
            <v>1542.96</v>
          </cell>
          <cell r="F2898">
            <v>24.45</v>
          </cell>
          <cell r="G2898">
            <v>1567.41</v>
          </cell>
        </row>
        <row r="2899">
          <cell r="A2899" t="str">
            <v>41.11.720</v>
          </cell>
          <cell r="B2899">
            <v>0</v>
          </cell>
          <cell r="C2899" t="str">
            <v>Luminária led retangular para poste de 4.750 até 7.800 lm, eficiência mínima 95 lm/W</v>
          </cell>
          <cell r="D2899" t="str">
            <v>un</v>
          </cell>
          <cell r="E2899">
            <v>1479.99</v>
          </cell>
          <cell r="F2899">
            <v>24.45</v>
          </cell>
          <cell r="G2899">
            <v>1504.44</v>
          </cell>
        </row>
        <row r="2900">
          <cell r="A2900" t="str">
            <v>41.12</v>
          </cell>
          <cell r="B2900" t="str">
            <v>Aparelho de iluminação de longo alcance e específica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</row>
        <row r="2901">
          <cell r="A2901" t="str">
            <v>41.12.050</v>
          </cell>
          <cell r="B2901">
            <v>0</v>
          </cell>
          <cell r="C2901" t="str">
            <v>Projetor retangular fechado, com alojamento para reator, para lâmpadas vapor metálico ou vapor de sódio de 150 a 400 W</v>
          </cell>
          <cell r="D2901" t="str">
            <v>un</v>
          </cell>
          <cell r="E2901">
            <v>587.64</v>
          </cell>
          <cell r="F2901">
            <v>17.3</v>
          </cell>
          <cell r="G2901">
            <v>604.94000000000005</v>
          </cell>
        </row>
        <row r="2902">
          <cell r="A2902" t="str">
            <v>41.12.060</v>
          </cell>
          <cell r="B2902">
            <v>0</v>
          </cell>
          <cell r="C2902" t="str">
            <v>Projetor retangular fechado, para lâmpadas vapor de sódio 1000 W e vapor metálico 2000 W</v>
          </cell>
          <cell r="D2902" t="str">
            <v>un</v>
          </cell>
          <cell r="E2902">
            <v>705.68</v>
          </cell>
          <cell r="F2902">
            <v>17.3</v>
          </cell>
          <cell r="G2902">
            <v>722.98</v>
          </cell>
        </row>
        <row r="2903">
          <cell r="A2903" t="str">
            <v>41.12.070</v>
          </cell>
          <cell r="B2903">
            <v>0</v>
          </cell>
          <cell r="C2903" t="str">
            <v>Projetor retangular fechado, para lâmpadas vapor metálico 70/150W e halógena 300/500W</v>
          </cell>
          <cell r="D2903" t="str">
            <v>un</v>
          </cell>
          <cell r="E2903">
            <v>232.59</v>
          </cell>
          <cell r="F2903">
            <v>17.3</v>
          </cell>
          <cell r="G2903">
            <v>249.89</v>
          </cell>
        </row>
        <row r="2904">
          <cell r="A2904" t="str">
            <v>41.12.080</v>
          </cell>
          <cell r="B2904">
            <v>0</v>
          </cell>
          <cell r="C2904" t="str">
            <v>Projetor retangular fechado, para lâmpadas vapor metálico e sódio 250/400W</v>
          </cell>
          <cell r="D2904" t="str">
            <v>un</v>
          </cell>
          <cell r="E2904">
            <v>267.11</v>
          </cell>
          <cell r="F2904">
            <v>17.3</v>
          </cell>
          <cell r="G2904">
            <v>284.41000000000003</v>
          </cell>
        </row>
        <row r="2905">
          <cell r="A2905" t="str">
            <v>41.12.090</v>
          </cell>
          <cell r="B2905">
            <v>0</v>
          </cell>
          <cell r="C2905" t="str">
            <v>Projetor cônico fechado, para lâmpadas vapor metálico e sódio 250/400W, mista 250/500W</v>
          </cell>
          <cell r="D2905" t="str">
            <v>un</v>
          </cell>
          <cell r="E2905">
            <v>308.76</v>
          </cell>
          <cell r="F2905">
            <v>17.3</v>
          </cell>
          <cell r="G2905">
            <v>326.06</v>
          </cell>
        </row>
        <row r="2906">
          <cell r="A2906" t="str">
            <v>41.12.130</v>
          </cell>
          <cell r="B2906">
            <v>0</v>
          </cell>
          <cell r="C2906" t="str">
            <v>Projetor retangular fechado, uso abrigado, para lâmpadas vapor metálico e sódio 250/400W</v>
          </cell>
          <cell r="D2906" t="str">
            <v>un</v>
          </cell>
          <cell r="E2906">
            <v>224.02</v>
          </cell>
          <cell r="F2906">
            <v>17.3</v>
          </cell>
          <cell r="G2906">
            <v>241.32</v>
          </cell>
        </row>
        <row r="2907">
          <cell r="A2907" t="str">
            <v>41.12.160</v>
          </cell>
          <cell r="B2907">
            <v>0</v>
          </cell>
          <cell r="C2907" t="str">
            <v>Projetor retangular fechado, para lâmpada halógena de 1000 W</v>
          </cell>
          <cell r="D2907" t="str">
            <v>un</v>
          </cell>
          <cell r="E2907">
            <v>223.64</v>
          </cell>
          <cell r="F2907">
            <v>17.3</v>
          </cell>
          <cell r="G2907">
            <v>240.94</v>
          </cell>
        </row>
        <row r="2908">
          <cell r="A2908" t="str">
            <v>41.12.190</v>
          </cell>
          <cell r="B2908">
            <v>0</v>
          </cell>
          <cell r="C2908" t="str">
            <v>Projetor de sobrepor com foco orientável, para lâmpada vapor metálico ou vapor de sódio 250/400 W</v>
          </cell>
          <cell r="D2908" t="str">
            <v>un</v>
          </cell>
          <cell r="E2908">
            <v>245.31</v>
          </cell>
          <cell r="F2908">
            <v>17.3</v>
          </cell>
          <cell r="G2908">
            <v>262.61</v>
          </cell>
        </row>
        <row r="2909">
          <cell r="A2909" t="str">
            <v>41.13</v>
          </cell>
          <cell r="B2909" t="str">
            <v>Aparelho de iluminação a prova de tempo, gases e vapores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</row>
        <row r="2910">
          <cell r="A2910" t="str">
            <v>41.13.030</v>
          </cell>
          <cell r="B2910">
            <v>0</v>
          </cell>
          <cell r="C2910" t="str">
            <v>Luminária blindada, retangular, de embutir para lâmpada mista 160 W</v>
          </cell>
          <cell r="D2910" t="str">
            <v>un</v>
          </cell>
          <cell r="E2910">
            <v>136.66</v>
          </cell>
          <cell r="F2910">
            <v>13.84</v>
          </cell>
          <cell r="G2910">
            <v>150.5</v>
          </cell>
        </row>
        <row r="2911">
          <cell r="A2911" t="str">
            <v>41.13.040</v>
          </cell>
          <cell r="B2911">
            <v>0</v>
          </cell>
          <cell r="C2911" t="str">
            <v>Luminária blindada de sobrepor ou pendente em calha fechada para 1 lâmpada fluorescente de 32/36/40W</v>
          </cell>
          <cell r="D2911" t="str">
            <v>un</v>
          </cell>
          <cell r="E2911">
            <v>133.66999999999999</v>
          </cell>
          <cell r="F2911">
            <v>13.84</v>
          </cell>
          <cell r="G2911">
            <v>147.51</v>
          </cell>
        </row>
        <row r="2912">
          <cell r="A2912" t="str">
            <v>41.13.050</v>
          </cell>
          <cell r="B2912">
            <v>0</v>
          </cell>
          <cell r="C2912" t="str">
            <v>Luminária blindada de sobrepor ou pendente em calha fechada para 2 lâmpadas fluorescentes de 32/36/40W</v>
          </cell>
          <cell r="D2912" t="str">
            <v>un</v>
          </cell>
          <cell r="E2912">
            <v>126.36</v>
          </cell>
          <cell r="F2912">
            <v>13.84</v>
          </cell>
          <cell r="G2912">
            <v>140.19999999999999</v>
          </cell>
        </row>
        <row r="2913">
          <cell r="A2913" t="str">
            <v>41.13.100</v>
          </cell>
          <cell r="B2913">
            <v>0</v>
          </cell>
          <cell r="C2913" t="str">
            <v>Luminária blindada arandela 45º e 90º, para lâmpadas mista, vapor metálico, de mercúrio, vapor de sódio e fluorescente compacta</v>
          </cell>
          <cell r="D2913" t="str">
            <v>un</v>
          </cell>
          <cell r="E2913">
            <v>138.91</v>
          </cell>
          <cell r="F2913">
            <v>13.84</v>
          </cell>
          <cell r="G2913">
            <v>152.75</v>
          </cell>
        </row>
        <row r="2914">
          <cell r="A2914" t="str">
            <v>41.13.180</v>
          </cell>
          <cell r="B2914">
            <v>0</v>
          </cell>
          <cell r="C2914" t="str">
            <v>Luminária blindada, arandela 45° e 90°, para lâmpada fluorescente compacta</v>
          </cell>
          <cell r="D2914" t="str">
            <v>un</v>
          </cell>
          <cell r="E2914">
            <v>94.86</v>
          </cell>
          <cell r="F2914">
            <v>13.84</v>
          </cell>
          <cell r="G2914">
            <v>108.7</v>
          </cell>
        </row>
        <row r="2915">
          <cell r="A2915" t="str">
            <v>41.13.200</v>
          </cell>
          <cell r="B2915">
            <v>0</v>
          </cell>
          <cell r="C2915" t="str">
            <v>Luminária blindada, oval, de sobrepor ou arandela para lâmpada fluorescentes compacta</v>
          </cell>
          <cell r="D2915" t="str">
            <v>un</v>
          </cell>
          <cell r="E2915">
            <v>60.66</v>
          </cell>
          <cell r="F2915">
            <v>13.84</v>
          </cell>
          <cell r="G2915">
            <v>74.5</v>
          </cell>
        </row>
        <row r="2916">
          <cell r="A2916" t="str">
            <v>41.14</v>
          </cell>
          <cell r="B2916" t="str">
            <v>Aparelho de iluminação comercial e industrial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</row>
        <row r="2917">
          <cell r="A2917" t="str">
            <v>41.14.020</v>
          </cell>
          <cell r="B2917">
            <v>0</v>
          </cell>
          <cell r="C2917" t="str">
            <v>Luminária retangular de embutir tipo calha fechada com difusor plano em acrílico para 2 lâmpadas fluorescentes tubulares de 28/32/36/54W</v>
          </cell>
          <cell r="D2917" t="str">
            <v>un</v>
          </cell>
          <cell r="E2917">
            <v>125.03</v>
          </cell>
          <cell r="F2917">
            <v>13.84</v>
          </cell>
          <cell r="G2917">
            <v>138.87</v>
          </cell>
        </row>
        <row r="2918">
          <cell r="A2918" t="str">
            <v>41.14.040</v>
          </cell>
          <cell r="B2918">
            <v>0</v>
          </cell>
          <cell r="C2918" t="str">
            <v>Luminária retangular de embutir tipo calha aberta com refletor em chapa de aço com pintura eletrostática para 2 lâmpadas fluorescentes tubulares de 32/36W</v>
          </cell>
          <cell r="D2918" t="str">
            <v>un</v>
          </cell>
          <cell r="E2918">
            <v>57.05</v>
          </cell>
          <cell r="F2918">
            <v>13.84</v>
          </cell>
          <cell r="G2918">
            <v>70.89</v>
          </cell>
        </row>
        <row r="2919">
          <cell r="A2919" t="str">
            <v>41.14.070</v>
          </cell>
          <cell r="B2919">
            <v>0</v>
          </cell>
          <cell r="C2919" t="str">
            <v>Luminária retangular de sobrepor tipo calha aberta para 2 lâmpadas fluorescentes tubulares de 32W</v>
          </cell>
          <cell r="D2919" t="str">
            <v>un</v>
          </cell>
          <cell r="E2919">
            <v>41.7</v>
          </cell>
          <cell r="F2919">
            <v>13.84</v>
          </cell>
          <cell r="G2919">
            <v>55.54</v>
          </cell>
        </row>
        <row r="2920">
          <cell r="A2920" t="str">
            <v>41.14.080</v>
          </cell>
          <cell r="B2920">
            <v>0</v>
          </cell>
          <cell r="C2920" t="str">
            <v>Luminária retangular de sobrepor tipo calha aberta para 4 lâmpadas fluorescentes tubulares de 32W</v>
          </cell>
          <cell r="D2920" t="str">
            <v>un</v>
          </cell>
          <cell r="E2920">
            <v>64.349999999999994</v>
          </cell>
          <cell r="F2920">
            <v>13.84</v>
          </cell>
          <cell r="G2920">
            <v>78.19</v>
          </cell>
        </row>
        <row r="2921">
          <cell r="A2921" t="str">
            <v>41.14.090</v>
          </cell>
          <cell r="B2921">
            <v>0</v>
          </cell>
          <cell r="C2921" t="str">
            <v>Luminária retangular de sobrepor tipo calha fechada com difusor em acrílico translúcido para 2 lâmpadas fluorescentes de 28/32/36/54W</v>
          </cell>
          <cell r="D2921" t="str">
            <v>un</v>
          </cell>
          <cell r="E2921">
            <v>173.09</v>
          </cell>
          <cell r="F2921">
            <v>13.84</v>
          </cell>
          <cell r="G2921">
            <v>186.93</v>
          </cell>
        </row>
        <row r="2922">
          <cell r="A2922" t="str">
            <v>41.14.120</v>
          </cell>
          <cell r="B2922">
            <v>0</v>
          </cell>
          <cell r="C2922" t="str">
            <v>Luminária retangular de sobrepor tipo calha aberta para 2 lâmpadas fluorescentes tubulares de 110W</v>
          </cell>
          <cell r="D2922" t="str">
            <v>un</v>
          </cell>
          <cell r="E2922">
            <v>67</v>
          </cell>
          <cell r="F2922">
            <v>13.84</v>
          </cell>
          <cell r="G2922">
            <v>80.84</v>
          </cell>
        </row>
        <row r="2923">
          <cell r="A2923" t="str">
            <v>41.14.160</v>
          </cell>
          <cell r="B2923">
            <v>0</v>
          </cell>
          <cell r="C2923" t="str">
            <v>Luminária retangular de sobrepor tipo calha aberta com aletas parabólicas para 2 lâmpadas fluorescentes tubulares de 32/36W</v>
          </cell>
          <cell r="D2923" t="str">
            <v>un</v>
          </cell>
          <cell r="E2923">
            <v>137.24</v>
          </cell>
          <cell r="F2923">
            <v>13.84</v>
          </cell>
          <cell r="G2923">
            <v>151.08000000000001</v>
          </cell>
        </row>
        <row r="2924">
          <cell r="A2924" t="str">
            <v>41.14.180</v>
          </cell>
          <cell r="B2924">
            <v>0</v>
          </cell>
          <cell r="C2924" t="str">
            <v>Luminária industrial de sobrepor ou pendente com refletor em acrílico para 1 lâmpada multivapor metálico elipsoidal de 250/400W</v>
          </cell>
          <cell r="D2924" t="str">
            <v>un</v>
          </cell>
          <cell r="E2924">
            <v>302.89</v>
          </cell>
          <cell r="F2924">
            <v>10.38</v>
          </cell>
          <cell r="G2924">
            <v>313.27</v>
          </cell>
        </row>
        <row r="2925">
          <cell r="A2925" t="str">
            <v>41.14.210</v>
          </cell>
          <cell r="B2925">
            <v>0</v>
          </cell>
          <cell r="C2925" t="str">
            <v>Luminária quadrada de embutir tipo calha aberta com aletas planas para 2 lâmpadas fluorescentes compactas de 18/26W</v>
          </cell>
          <cell r="D2925" t="str">
            <v>un</v>
          </cell>
          <cell r="E2925">
            <v>57.53</v>
          </cell>
          <cell r="F2925">
            <v>17.3</v>
          </cell>
          <cell r="G2925">
            <v>74.83</v>
          </cell>
        </row>
        <row r="2926">
          <cell r="A2926" t="str">
            <v>41.14.280</v>
          </cell>
          <cell r="B2926">
            <v>0</v>
          </cell>
          <cell r="C2926" t="str">
            <v>Luminária retangular de sobrepor tipo calha aberta com refletor em chapa de aço pintada para 2 lâmpadas fluorescentes tubulares 32/36W</v>
          </cell>
          <cell r="D2926" t="str">
            <v>un</v>
          </cell>
          <cell r="E2926">
            <v>103.03</v>
          </cell>
          <cell r="F2926">
            <v>13.84</v>
          </cell>
          <cell r="G2926">
            <v>116.87</v>
          </cell>
        </row>
        <row r="2927">
          <cell r="A2927" t="str">
            <v>41.14.310</v>
          </cell>
          <cell r="B2927">
            <v>0</v>
          </cell>
          <cell r="C2927" t="str">
            <v>Luminária redonda de embutir com difusor recuado para 1 ou 2 lâmpadas fluorescentes compactas de 15/18/20/23/26W</v>
          </cell>
          <cell r="D2927" t="str">
            <v>un</v>
          </cell>
          <cell r="E2927">
            <v>68.040000000000006</v>
          </cell>
          <cell r="F2927">
            <v>13.84</v>
          </cell>
          <cell r="G2927">
            <v>81.88</v>
          </cell>
        </row>
        <row r="2928">
          <cell r="A2928" t="str">
            <v>41.14.360</v>
          </cell>
          <cell r="B2928">
            <v>0</v>
          </cell>
          <cell r="C2928" t="str">
            <v>Luminária retangular pendente tipo calha aberta instalação em perfilado para 2 lâmpadas fluorescentes tubulares de 32/36W</v>
          </cell>
          <cell r="D2928" t="str">
            <v>un</v>
          </cell>
          <cell r="E2928">
            <v>87.19</v>
          </cell>
          <cell r="F2928">
            <v>13.84</v>
          </cell>
          <cell r="G2928">
            <v>101.03</v>
          </cell>
        </row>
        <row r="2929">
          <cell r="A2929" t="str">
            <v>41.14.390</v>
          </cell>
          <cell r="B2929">
            <v>0</v>
          </cell>
          <cell r="C2929" t="str">
            <v>Luminária retangular de sobrepor tipo calha aberta com refletor em alumínio de alto brilho para 2 lâmpadas fluorescentes tubulares 32/36W</v>
          </cell>
          <cell r="D2929" t="str">
            <v>un</v>
          </cell>
          <cell r="E2929">
            <v>88.91</v>
          </cell>
          <cell r="F2929">
            <v>13.84</v>
          </cell>
          <cell r="G2929">
            <v>102.75</v>
          </cell>
        </row>
        <row r="2930">
          <cell r="A2930" t="str">
            <v>41.14.400</v>
          </cell>
          <cell r="B2930">
            <v>0</v>
          </cell>
          <cell r="C2930" t="str">
            <v>Luminária quadrada de embutir tipo calha aberta com refletor e aleta parabólicas em alumínio acetinado para 2 ou 4 lâmpadas fluorescentes de 14/16/18/36/55W</v>
          </cell>
          <cell r="D2930" t="str">
            <v>un</v>
          </cell>
          <cell r="E2930">
            <v>216.46</v>
          </cell>
          <cell r="F2930">
            <v>13.84</v>
          </cell>
          <cell r="G2930">
            <v>230.3</v>
          </cell>
        </row>
        <row r="2931">
          <cell r="A2931" t="str">
            <v>41.14.430</v>
          </cell>
          <cell r="B2931">
            <v>0</v>
          </cell>
          <cell r="C2931" t="str">
            <v>Luminária quadrada de embutir tipo calha aberta com refletor e aleta parabólicas em alumínio de alto brilho para 4 lâmpadas fluorescentes de 14/16/18W</v>
          </cell>
          <cell r="D2931" t="str">
            <v>un</v>
          </cell>
          <cell r="E2931">
            <v>127.91</v>
          </cell>
          <cell r="F2931">
            <v>13.84</v>
          </cell>
          <cell r="G2931">
            <v>141.75</v>
          </cell>
        </row>
        <row r="2932">
          <cell r="A2932" t="str">
            <v>41.14.440</v>
          </cell>
          <cell r="B2932">
            <v>0</v>
          </cell>
          <cell r="C2932" t="str">
            <v>Luminária retangular de embutir tipo calha aberta com refletor e aletas parabólicas para 2 lâmpadas fluorescentes tubulares de 16/18W</v>
          </cell>
          <cell r="D2932" t="str">
            <v>un</v>
          </cell>
          <cell r="E2932">
            <v>84.32</v>
          </cell>
          <cell r="F2932">
            <v>13.84</v>
          </cell>
          <cell r="G2932">
            <v>98.16</v>
          </cell>
        </row>
        <row r="2933">
          <cell r="A2933" t="str">
            <v>41.14.450</v>
          </cell>
          <cell r="B2933">
            <v>0</v>
          </cell>
          <cell r="C2933" t="str">
            <v>Luminária retangular de sobrepor tipo calha aberta com refletor facetado em chapa de aço pintada para 1 ou 2 lâmpadas fluorescentes de 32W</v>
          </cell>
          <cell r="D2933" t="str">
            <v>un</v>
          </cell>
          <cell r="E2933">
            <v>55.26</v>
          </cell>
          <cell r="F2933">
            <v>13.84</v>
          </cell>
          <cell r="G2933">
            <v>69.099999999999994</v>
          </cell>
        </row>
        <row r="2934">
          <cell r="A2934" t="str">
            <v>41.14.470</v>
          </cell>
          <cell r="B2934">
            <v>0</v>
          </cell>
          <cell r="C2934" t="str">
            <v>Luminária retangular de sobrepor tipo calha aberta com refletor facetado em chapa de aço pintada para 2 lâmpadas fluorescentes de 16W</v>
          </cell>
          <cell r="D2934" t="str">
            <v>un</v>
          </cell>
          <cell r="E2934">
            <v>41.24</v>
          </cell>
          <cell r="F2934">
            <v>13.84</v>
          </cell>
          <cell r="G2934">
            <v>55.08</v>
          </cell>
        </row>
        <row r="2935">
          <cell r="A2935" t="str">
            <v>41.14.510</v>
          </cell>
          <cell r="B2935">
            <v>0</v>
          </cell>
          <cell r="C2935" t="str">
            <v>Luminária industrial pendente com refletor prismático sem alojamento para reator, para lâmpadas vapor de sódio/metálico ou mista de 150/250/400W</v>
          </cell>
          <cell r="D2935" t="str">
            <v>un</v>
          </cell>
          <cell r="E2935">
            <v>128.84</v>
          </cell>
          <cell r="F2935">
            <v>10.38</v>
          </cell>
          <cell r="G2935">
            <v>139.22</v>
          </cell>
        </row>
        <row r="2936">
          <cell r="A2936" t="str">
            <v>41.14.530</v>
          </cell>
          <cell r="B2936">
            <v>0</v>
          </cell>
          <cell r="C2936" t="str">
            <v>Luminária redonda de sobrepor com difusor em vidro temperado jateado para 1 ou 2 lâmpadas fluorescentes compactas de 18/26W</v>
          </cell>
          <cell r="D2936" t="str">
            <v>un</v>
          </cell>
          <cell r="E2936">
            <v>145.41999999999999</v>
          </cell>
          <cell r="F2936">
            <v>10.38</v>
          </cell>
          <cell r="G2936">
            <v>155.80000000000001</v>
          </cell>
        </row>
        <row r="2937">
          <cell r="A2937" t="str">
            <v>41.14.540</v>
          </cell>
          <cell r="B2937">
            <v>0</v>
          </cell>
          <cell r="C2937" t="str">
            <v>Luminária retangular de sobrepor tipo calha aberta com aletas duplas parabólicas para 2 lâmpadas fluorescentes tubulares de 28/54W</v>
          </cell>
          <cell r="D2937" t="str">
            <v>un</v>
          </cell>
          <cell r="E2937">
            <v>133.88</v>
          </cell>
          <cell r="F2937">
            <v>13.84</v>
          </cell>
          <cell r="G2937">
            <v>147.72</v>
          </cell>
        </row>
        <row r="2938">
          <cell r="A2938" t="str">
            <v>41.14.550</v>
          </cell>
          <cell r="B2938">
            <v>0</v>
          </cell>
          <cell r="C2938" t="str">
            <v>Luminária retangular de embutir tipo calha aberta com aletas duplas parabólicas para 2 lâmpadas fluorescentes tubulares de 28/54W</v>
          </cell>
          <cell r="D2938" t="str">
            <v>un</v>
          </cell>
          <cell r="E2938">
            <v>136.34</v>
          </cell>
          <cell r="F2938">
            <v>13.84</v>
          </cell>
          <cell r="G2938">
            <v>150.18</v>
          </cell>
        </row>
        <row r="2939">
          <cell r="A2939" t="str">
            <v>41.14.560</v>
          </cell>
          <cell r="B2939">
            <v>0</v>
          </cell>
          <cell r="C2939" t="str">
            <v>Luminária retangular de embutir tipo calha aberta com aletas parabólicas para 2 lâmpadas fluorescentes tubulares de 28/54W</v>
          </cell>
          <cell r="D2939" t="str">
            <v>un</v>
          </cell>
          <cell r="E2939">
            <v>123.45</v>
          </cell>
          <cell r="F2939">
            <v>13.84</v>
          </cell>
          <cell r="G2939">
            <v>137.29</v>
          </cell>
        </row>
        <row r="2940">
          <cell r="A2940" t="str">
            <v>41.14.590</v>
          </cell>
          <cell r="B2940">
            <v>0</v>
          </cell>
          <cell r="C2940" t="str">
            <v>Luminária industrial pendente tipo calha aberta instalação em perfilado para 1 ou 2 lâmpadas fluorescentes tubulares 14W</v>
          </cell>
          <cell r="D2940" t="str">
            <v>un</v>
          </cell>
          <cell r="E2940">
            <v>51.92</v>
          </cell>
          <cell r="F2940">
            <v>17.3</v>
          </cell>
          <cell r="G2940">
            <v>69.22</v>
          </cell>
        </row>
        <row r="2941">
          <cell r="A2941" t="str">
            <v>41.14.600</v>
          </cell>
          <cell r="B2941">
            <v>0</v>
          </cell>
          <cell r="C2941" t="str">
            <v>Luminária industrial pendente tipo calha aberta instalação em perfilado para 1 ou 2 lâmpadas fluorescentes tubulares 28/54W</v>
          </cell>
          <cell r="D2941" t="str">
            <v>un</v>
          </cell>
          <cell r="E2941">
            <v>77.72</v>
          </cell>
          <cell r="F2941">
            <v>17.3</v>
          </cell>
          <cell r="G2941">
            <v>95.02</v>
          </cell>
        </row>
        <row r="2942">
          <cell r="A2942" t="str">
            <v>41.14.620</v>
          </cell>
          <cell r="B2942">
            <v>0</v>
          </cell>
          <cell r="C2942" t="str">
            <v>Luminária retangular de sobrepor tipo calha aberta com refletor e aletas parabólicas para 2 lâmpadas fluorescentes tubulares 28/54W</v>
          </cell>
          <cell r="D2942" t="str">
            <v>un</v>
          </cell>
          <cell r="E2942">
            <v>115.25</v>
          </cell>
          <cell r="F2942">
            <v>17.3</v>
          </cell>
          <cell r="G2942">
            <v>132.55000000000001</v>
          </cell>
        </row>
        <row r="2943">
          <cell r="A2943" t="str">
            <v>41.14.640</v>
          </cell>
          <cell r="B2943">
            <v>0</v>
          </cell>
          <cell r="C2943" t="str">
            <v>Luminária retangular de embutir tipo calha aberta com refletor em alumínio de alto brilho para 2 lâmpadas fluorescentes tubulares de 28/54W</v>
          </cell>
          <cell r="D2943" t="str">
            <v>un</v>
          </cell>
          <cell r="E2943">
            <v>80.34</v>
          </cell>
          <cell r="F2943">
            <v>17.3</v>
          </cell>
          <cell r="G2943">
            <v>97.64</v>
          </cell>
        </row>
        <row r="2944">
          <cell r="A2944" t="str">
            <v>41.14.660</v>
          </cell>
          <cell r="B2944">
            <v>0</v>
          </cell>
          <cell r="C2944" t="str">
            <v>Luminária retangular de embutir tipo calha aberta com refletor e aletas parabólicas para 2 lâmpadas fluorescentes tubulares de 28/54W</v>
          </cell>
          <cell r="D2944" t="str">
            <v>un</v>
          </cell>
          <cell r="E2944">
            <v>100.99</v>
          </cell>
          <cell r="F2944">
            <v>17.3</v>
          </cell>
          <cell r="G2944">
            <v>118.29</v>
          </cell>
        </row>
        <row r="2945">
          <cell r="A2945" t="str">
            <v>41.14.670</v>
          </cell>
          <cell r="B2945">
            <v>0</v>
          </cell>
          <cell r="C2945" t="str">
            <v>Luminária triangular de sobrepor tipo arandela para fluorescente compacta de 15/20/23W</v>
          </cell>
          <cell r="D2945" t="str">
            <v>un</v>
          </cell>
          <cell r="E2945">
            <v>96.62</v>
          </cell>
          <cell r="F2945">
            <v>17.3</v>
          </cell>
          <cell r="G2945">
            <v>113.92</v>
          </cell>
        </row>
        <row r="2946">
          <cell r="A2946" t="str">
            <v>41.14.700</v>
          </cell>
          <cell r="B2946">
            <v>0</v>
          </cell>
          <cell r="C2946" t="str">
            <v>Luminária retangular de sobrepor ou arandela tipo calha fechada com difusor em acrílico para 1 lâmpada fluorescente tubular de 28/54W</v>
          </cell>
          <cell r="D2946" t="str">
            <v>un</v>
          </cell>
          <cell r="E2946">
            <v>404.12</v>
          </cell>
          <cell r="F2946">
            <v>17.3</v>
          </cell>
          <cell r="G2946">
            <v>421.42</v>
          </cell>
        </row>
        <row r="2947">
          <cell r="A2947" t="str">
            <v>41.14.710</v>
          </cell>
          <cell r="B2947">
            <v>0</v>
          </cell>
          <cell r="C2947" t="str">
            <v>Luminária redonda de sobrepor com refletor em alumínio jateado e difusor em vidro para 1 lâmpada vapor metálico de 70/150W</v>
          </cell>
          <cell r="D2947" t="str">
            <v>un</v>
          </cell>
          <cell r="E2947">
            <v>147.80000000000001</v>
          </cell>
          <cell r="F2947">
            <v>13.84</v>
          </cell>
          <cell r="G2947">
            <v>161.63999999999999</v>
          </cell>
        </row>
        <row r="2948">
          <cell r="A2948" t="str">
            <v>41.14.720</v>
          </cell>
          <cell r="B2948">
            <v>0</v>
          </cell>
          <cell r="C2948" t="str">
            <v>Luminária redonda de embutir com refletor em alumínio jateado e difusor em vidro para 1 lâmpada vapor metálico de 70/150W</v>
          </cell>
          <cell r="D2948" t="str">
            <v>un</v>
          </cell>
          <cell r="E2948">
            <v>107.9</v>
          </cell>
          <cell r="F2948">
            <v>13.84</v>
          </cell>
          <cell r="G2948">
            <v>121.74</v>
          </cell>
        </row>
        <row r="2949">
          <cell r="A2949" t="str">
            <v>41.14.730</v>
          </cell>
          <cell r="B2949">
            <v>0</v>
          </cell>
          <cell r="C2949" t="str">
            <v>Luminária redonda de embutir com refletor em alumínio jateado e difusor em vidro para 2 lâmpadas fluorescentes compactas duplas de 18/26W</v>
          </cell>
          <cell r="D2949" t="str">
            <v>un</v>
          </cell>
          <cell r="E2949">
            <v>119.84</v>
          </cell>
          <cell r="F2949">
            <v>13.84</v>
          </cell>
          <cell r="G2949">
            <v>133.68</v>
          </cell>
        </row>
        <row r="2950">
          <cell r="A2950" t="str">
            <v>41.14.740</v>
          </cell>
          <cell r="B2950">
            <v>0</v>
          </cell>
          <cell r="C2950" t="str">
            <v>Luminária retangular de embutir assimétrica para 1 lâmpada fluorescente tubular de 14W</v>
          </cell>
          <cell r="D2950" t="str">
            <v>un</v>
          </cell>
          <cell r="E2950">
            <v>72.790000000000006</v>
          </cell>
          <cell r="F2950">
            <v>13.84</v>
          </cell>
          <cell r="G2950">
            <v>86.63</v>
          </cell>
        </row>
        <row r="2951">
          <cell r="A2951" t="str">
            <v>41.14.750</v>
          </cell>
          <cell r="B2951">
            <v>0</v>
          </cell>
          <cell r="C2951" t="str">
            <v>Luminária redonda de sobrepor ou pendente com refletor em alumínio anodizado facho concentrado para 1 lâmpada vapor metálico elipsoidal de 250W</v>
          </cell>
          <cell r="D2951" t="str">
            <v>un</v>
          </cell>
          <cell r="E2951">
            <v>277.58</v>
          </cell>
          <cell r="F2951">
            <v>13.84</v>
          </cell>
          <cell r="G2951">
            <v>291.42</v>
          </cell>
        </row>
        <row r="2952">
          <cell r="A2952" t="str">
            <v>41.14.770</v>
          </cell>
          <cell r="B2952">
            <v>0</v>
          </cell>
          <cell r="C2952" t="str">
            <v>Luminária quadrada de embutir tipo calha fechada, com difusor plano em acrílico, para 4 lâmpadas fluorescentes tubulares de 14/16/18 W</v>
          </cell>
          <cell r="D2952" t="str">
            <v>un</v>
          </cell>
          <cell r="E2952">
            <v>166.36</v>
          </cell>
          <cell r="F2952">
            <v>13.84</v>
          </cell>
          <cell r="G2952">
            <v>180.2</v>
          </cell>
        </row>
        <row r="2953">
          <cell r="A2953" t="str">
            <v>41.14.780</v>
          </cell>
          <cell r="B2953">
            <v>0</v>
          </cell>
          <cell r="C2953" t="str">
            <v>Luminária retangular de sobrepor tipo calha fechada, com difusor plano em acrílico, para 4 lâmpadas fluorescentes tubulares de 14/16/18 W</v>
          </cell>
          <cell r="D2953" t="str">
            <v>un</v>
          </cell>
          <cell r="E2953">
            <v>171.01</v>
          </cell>
          <cell r="F2953">
            <v>13.84</v>
          </cell>
          <cell r="G2953">
            <v>184.85</v>
          </cell>
        </row>
        <row r="2954">
          <cell r="A2954" t="str">
            <v>41.14.790</v>
          </cell>
          <cell r="B2954">
            <v>0</v>
          </cell>
          <cell r="C2954" t="str">
            <v>Luminária retangular de embutir tipo calha aberta com refletor assimétrico em alumínio de alto brilho para 2 lâmpadas fluorescentes tubulares de 28/54W</v>
          </cell>
          <cell r="D2954" t="str">
            <v>un</v>
          </cell>
          <cell r="E2954">
            <v>150.28</v>
          </cell>
          <cell r="F2954">
            <v>13.84</v>
          </cell>
          <cell r="G2954">
            <v>164.12</v>
          </cell>
        </row>
        <row r="2955">
          <cell r="A2955" t="str">
            <v>41.15</v>
          </cell>
          <cell r="B2955" t="str">
            <v>Aparelho de iluminação interna decorativa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</row>
        <row r="2956">
          <cell r="A2956" t="str">
            <v>41.15.170</v>
          </cell>
          <cell r="B2956">
            <v>0</v>
          </cell>
          <cell r="C2956" t="str">
            <v>Luminária redonda de embutir, com foco orientável e acessório antiofuscante, para 1 lâmpada dicroica de 50 W</v>
          </cell>
          <cell r="D2956" t="str">
            <v>un</v>
          </cell>
          <cell r="E2956">
            <v>42.97</v>
          </cell>
          <cell r="F2956">
            <v>10.38</v>
          </cell>
          <cell r="G2956">
            <v>53.35</v>
          </cell>
        </row>
        <row r="2957">
          <cell r="A2957" t="str">
            <v>41.15.240</v>
          </cell>
          <cell r="B2957">
            <v>0</v>
          </cell>
          <cell r="C2957" t="str">
            <v>Luminária tipo "Spot" para trilho, foco orientável, corpo em alumínio pintado, refletor em alumínio anodizado, para uma lâmpada halógena PAR30 de 75 W</v>
          </cell>
          <cell r="D2957" t="str">
            <v>un</v>
          </cell>
          <cell r="E2957">
            <v>112.06</v>
          </cell>
          <cell r="F2957">
            <v>10.38</v>
          </cell>
          <cell r="G2957">
            <v>122.44</v>
          </cell>
        </row>
        <row r="2958">
          <cell r="A2958" t="str">
            <v>41.20</v>
          </cell>
          <cell r="B2958" t="str">
            <v>Reparos, conservações e complementos - GRUPO 41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</row>
        <row r="2959">
          <cell r="A2959" t="str">
            <v>41.20.020</v>
          </cell>
          <cell r="B2959">
            <v>0</v>
          </cell>
          <cell r="C2959" t="str">
            <v>Recolocação de aparelhos de iluminação ou projetores fixos em teto, piso ou parede</v>
          </cell>
          <cell r="D2959" t="str">
            <v>un</v>
          </cell>
          <cell r="E2959">
            <v>0.28000000000000003</v>
          </cell>
          <cell r="F2959">
            <v>13.84</v>
          </cell>
          <cell r="G2959">
            <v>14.12</v>
          </cell>
        </row>
        <row r="2960">
          <cell r="A2960" t="str">
            <v>41.20.080</v>
          </cell>
          <cell r="B2960">
            <v>0</v>
          </cell>
          <cell r="C2960" t="str">
            <v>Plafon plástico e/ou PVC para acabamento de ponto de luz, com soquete E-27 para lâmpada fluorescente compacta</v>
          </cell>
          <cell r="D2960" t="str">
            <v>un</v>
          </cell>
          <cell r="E2960">
            <v>4.87</v>
          </cell>
          <cell r="F2960">
            <v>2.86</v>
          </cell>
          <cell r="G2960">
            <v>7.73</v>
          </cell>
        </row>
        <row r="2961">
          <cell r="A2961" t="str">
            <v>41.30</v>
          </cell>
          <cell r="B2961" t="str">
            <v>Luminária e acessórios especiais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</row>
        <row r="2962">
          <cell r="A2962" t="str">
            <v>41.30.250</v>
          </cell>
          <cell r="B2962">
            <v>0</v>
          </cell>
          <cell r="C2962" t="str">
            <v>Luminária tipo arandela para lâmpada vapor metálico de 250 W ou 400 W</v>
          </cell>
          <cell r="D2962" t="str">
            <v>un</v>
          </cell>
          <cell r="E2962">
            <v>246.23</v>
          </cell>
          <cell r="F2962">
            <v>17.89</v>
          </cell>
          <cell r="G2962">
            <v>264.12</v>
          </cell>
        </row>
        <row r="2963">
          <cell r="A2963" t="str">
            <v>41.31</v>
          </cell>
          <cell r="B2963" t="str">
            <v>Iluminação Led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</row>
        <row r="2964">
          <cell r="A2964" t="str">
            <v>41.31.010</v>
          </cell>
          <cell r="B2964">
            <v>0</v>
          </cell>
          <cell r="C2964" t="str">
            <v>Luminária LED retangular de embutir com difusor em acrílico translúcido, 4000 K, fluxo luminoso de 3400 a 3680 lm, potência de 31 a 39 W</v>
          </cell>
          <cell r="D2964" t="str">
            <v>un</v>
          </cell>
          <cell r="E2964">
            <v>545.34</v>
          </cell>
          <cell r="F2964">
            <v>13.84</v>
          </cell>
          <cell r="G2964">
            <v>559.17999999999995</v>
          </cell>
        </row>
        <row r="2965">
          <cell r="A2965" t="str">
            <v>41.31.011</v>
          </cell>
          <cell r="B2965">
            <v>0</v>
          </cell>
          <cell r="C2965" t="str">
            <v>Luminária LED retangular de embutir com difusor em acrílico translúcido, 4000 K, fluxo luminoso de 4200 a 4800 lm, potência de 37 a 44 W</v>
          </cell>
          <cell r="D2965" t="str">
            <v>un</v>
          </cell>
          <cell r="E2965">
            <v>391.66</v>
          </cell>
          <cell r="F2965">
            <v>13.84</v>
          </cell>
          <cell r="G2965">
            <v>405.5</v>
          </cell>
        </row>
        <row r="2966">
          <cell r="A2966" t="str">
            <v>41.31.040</v>
          </cell>
          <cell r="B2966">
            <v>0</v>
          </cell>
          <cell r="C2966" t="str">
            <v>Luminária LED retangular de sobrepor com difusor em acrílico translúcido, 4000 K, fluxo luminoso de 3317 a 3700 lm, potência de 31 a 37 W</v>
          </cell>
          <cell r="D2966" t="str">
            <v>un</v>
          </cell>
          <cell r="E2966">
            <v>432.3</v>
          </cell>
          <cell r="F2966">
            <v>13.84</v>
          </cell>
          <cell r="G2966">
            <v>446.14</v>
          </cell>
        </row>
        <row r="2967">
          <cell r="A2967" t="str">
            <v>41.31.042</v>
          </cell>
          <cell r="B2967">
            <v>0</v>
          </cell>
          <cell r="C2967" t="str">
            <v>Luminária LED retangular de sobrepor com difusor em acrílico translúcido, 4000 K, fluxo luminoso de 3000 a 3500 lm, potência de 28 a 32 W</v>
          </cell>
          <cell r="D2967" t="str">
            <v>un</v>
          </cell>
          <cell r="E2967">
            <v>335</v>
          </cell>
          <cell r="F2967">
            <v>10.38</v>
          </cell>
          <cell r="G2967">
            <v>345.38</v>
          </cell>
        </row>
        <row r="2968">
          <cell r="A2968" t="str">
            <v>41.31.050</v>
          </cell>
          <cell r="B2968">
            <v>0</v>
          </cell>
          <cell r="C2968" t="str">
            <v>Luminária LED retangular de sobrepor ou pendente com difusor translúcido, 4000 K, fluxo luminoso de 8700 a 9782 lm, potência de 73 a 78 W</v>
          </cell>
          <cell r="D2968" t="str">
            <v>un</v>
          </cell>
          <cell r="E2968">
            <v>662.83</v>
          </cell>
          <cell r="F2968">
            <v>13.84</v>
          </cell>
          <cell r="G2968">
            <v>676.67</v>
          </cell>
        </row>
        <row r="2969">
          <cell r="A2969" t="str">
            <v>41.31.060</v>
          </cell>
          <cell r="B2969">
            <v>0</v>
          </cell>
          <cell r="C2969" t="str">
            <v>Luminária LED quadrada de embutir com difusor em acrílico translúcido, 4000 K, fluxo luminoso de 3400 a 3596 lm, potência de 32 a 36 W</v>
          </cell>
          <cell r="D2969" t="str">
            <v>un</v>
          </cell>
          <cell r="E2969">
            <v>474.49</v>
          </cell>
          <cell r="F2969">
            <v>13.84</v>
          </cell>
          <cell r="G2969">
            <v>488.33</v>
          </cell>
        </row>
        <row r="2970">
          <cell r="A2970" t="str">
            <v>41.31.062</v>
          </cell>
          <cell r="B2970">
            <v>0</v>
          </cell>
          <cell r="C2970" t="str">
            <v>Luminária LED quadrada de embutir com difusor em acrílico translúcido, 4000 K, fluxo luminoso de 4.000lm, potencia de 50W</v>
          </cell>
          <cell r="D2970" t="str">
            <v>un</v>
          </cell>
          <cell r="E2970">
            <v>917.37</v>
          </cell>
          <cell r="F2970">
            <v>10.38</v>
          </cell>
          <cell r="G2970">
            <v>927.75</v>
          </cell>
        </row>
        <row r="2971">
          <cell r="A2971" t="str">
            <v>41.31.070</v>
          </cell>
          <cell r="B2971">
            <v>0</v>
          </cell>
          <cell r="C2971" t="str">
            <v>Luminária LED quadrada de sobrepor com difusor prismático translúcido, 4000 K, fluxo luminoso de 1500 a 2000 lm, potência de 17 a 21 W</v>
          </cell>
          <cell r="D2971" t="str">
            <v>un</v>
          </cell>
          <cell r="E2971">
            <v>298.27999999999997</v>
          </cell>
          <cell r="F2971">
            <v>10.38</v>
          </cell>
          <cell r="G2971">
            <v>308.66000000000003</v>
          </cell>
        </row>
        <row r="2972">
          <cell r="A2972" t="str">
            <v>41.31.080</v>
          </cell>
          <cell r="B2972">
            <v>0</v>
          </cell>
          <cell r="C2972" t="str">
            <v>Luminária LED redonda de embutir com difusor em acrílico translúcido, 4000 K, fluxo luminoso de 1300 a 1600 lm, potência de 15 a 16 W</v>
          </cell>
          <cell r="D2972" t="str">
            <v>un</v>
          </cell>
          <cell r="E2972">
            <v>236.35</v>
          </cell>
          <cell r="F2972">
            <v>13.84</v>
          </cell>
          <cell r="G2972">
            <v>250.19</v>
          </cell>
        </row>
        <row r="2973">
          <cell r="A2973" t="str">
            <v>41.31.085</v>
          </cell>
          <cell r="B2973">
            <v>0</v>
          </cell>
          <cell r="C2973" t="str">
            <v>Luminária LED redonda de sobrepor com difusor recuado em acrílico translucido, 4000 K, fluxo luminoso de 1000 a 1250 lm, potência de 10 a 15 W</v>
          </cell>
          <cell r="D2973" t="str">
            <v>un</v>
          </cell>
          <cell r="E2973">
            <v>333.88</v>
          </cell>
          <cell r="F2973">
            <v>10.38</v>
          </cell>
          <cell r="G2973">
            <v>344.26</v>
          </cell>
        </row>
        <row r="2974">
          <cell r="A2974" t="str">
            <v>41.31.500</v>
          </cell>
          <cell r="B2974">
            <v>0</v>
          </cell>
          <cell r="C2974" t="str">
            <v>Projetor LED de sobrepor com foco orientável, para fixação no piso ou parede, fluxo luminoso de 1472 a 1800 lm, potência de 18 a 25 W</v>
          </cell>
          <cell r="D2974" t="str">
            <v>un</v>
          </cell>
          <cell r="E2974">
            <v>751.22</v>
          </cell>
          <cell r="F2974">
            <v>10.38</v>
          </cell>
          <cell r="G2974">
            <v>761.6</v>
          </cell>
        </row>
        <row r="2975">
          <cell r="A2975" t="str">
            <v>42</v>
          </cell>
          <cell r="B2975" t="str">
            <v>PÁRA-RAIOS PARA EDIFICAÇÃO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</row>
        <row r="2976">
          <cell r="A2976" t="str">
            <v>42.01</v>
          </cell>
          <cell r="B2976" t="str">
            <v>Complementos para pára-raios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</row>
        <row r="2977">
          <cell r="A2977" t="str">
            <v>42.01.020</v>
          </cell>
          <cell r="B2977">
            <v>0</v>
          </cell>
          <cell r="C2977" t="str">
            <v>Captor tipo Franklin, h= 300 mm, 4 pontos, 1 descida, acabamento cromado</v>
          </cell>
          <cell r="D2977" t="str">
            <v>un</v>
          </cell>
          <cell r="E2977">
            <v>47.73</v>
          </cell>
          <cell r="F2977">
            <v>8.65</v>
          </cell>
          <cell r="G2977">
            <v>56.38</v>
          </cell>
        </row>
        <row r="2978">
          <cell r="A2978" t="str">
            <v>42.01.040</v>
          </cell>
          <cell r="B2978">
            <v>0</v>
          </cell>
          <cell r="C2978" t="str">
            <v>Captor tipo Franklin, h= 300 mm, 4 pontos, 2 descidas, acabamento cromado</v>
          </cell>
          <cell r="D2978" t="str">
            <v>un</v>
          </cell>
          <cell r="E2978">
            <v>53.09</v>
          </cell>
          <cell r="F2978">
            <v>8.65</v>
          </cell>
          <cell r="G2978">
            <v>61.74</v>
          </cell>
        </row>
        <row r="2979">
          <cell r="A2979" t="str">
            <v>42.01.060</v>
          </cell>
          <cell r="B2979">
            <v>0</v>
          </cell>
          <cell r="C2979" t="str">
            <v>Luva de redução galvanizada de 2´ x 3/4´</v>
          </cell>
          <cell r="D2979" t="str">
            <v>un</v>
          </cell>
          <cell r="E2979">
            <v>29</v>
          </cell>
          <cell r="F2979">
            <v>8.65</v>
          </cell>
          <cell r="G2979">
            <v>37.65</v>
          </cell>
        </row>
        <row r="2980">
          <cell r="A2980" t="str">
            <v>42.01.080</v>
          </cell>
          <cell r="B2980">
            <v>0</v>
          </cell>
          <cell r="C2980" t="str">
            <v>Niple duplo galvanizado de 2´</v>
          </cell>
          <cell r="D2980" t="str">
            <v>un</v>
          </cell>
          <cell r="E2980">
            <v>21.69</v>
          </cell>
          <cell r="F2980">
            <v>8.65</v>
          </cell>
          <cell r="G2980">
            <v>30.34</v>
          </cell>
        </row>
        <row r="2981">
          <cell r="A2981" t="str">
            <v>42.01.086</v>
          </cell>
          <cell r="B2981">
            <v>0</v>
          </cell>
          <cell r="C2981" t="str">
            <v>Captor tipo terminal aéreo, h= 300 mm em alumínio</v>
          </cell>
          <cell r="D2981" t="str">
            <v>un</v>
          </cell>
          <cell r="E2981">
            <v>4.08</v>
          </cell>
          <cell r="F2981">
            <v>8.65</v>
          </cell>
          <cell r="G2981">
            <v>12.73</v>
          </cell>
        </row>
        <row r="2982">
          <cell r="A2982" t="str">
            <v>42.01.090</v>
          </cell>
          <cell r="B2982">
            <v>0</v>
          </cell>
          <cell r="C2982" t="str">
            <v>Captor tipo terminal aéreo, h= 300 mm, diâmetro de 1/4´ em cobre</v>
          </cell>
          <cell r="D2982" t="str">
            <v>un</v>
          </cell>
          <cell r="E2982">
            <v>5.72</v>
          </cell>
          <cell r="F2982">
            <v>8.65</v>
          </cell>
          <cell r="G2982">
            <v>14.37</v>
          </cell>
        </row>
        <row r="2983">
          <cell r="A2983" t="str">
            <v>42.01.096</v>
          </cell>
          <cell r="B2983">
            <v>0</v>
          </cell>
          <cell r="C2983" t="str">
            <v>Captor tipo terminal aéreo, h= 250 mm, diâmetro de 3/8´ galvanizado a fogo</v>
          </cell>
          <cell r="D2983" t="str">
            <v>un</v>
          </cell>
          <cell r="E2983">
            <v>5.63</v>
          </cell>
          <cell r="F2983">
            <v>8.65</v>
          </cell>
          <cell r="G2983">
            <v>14.28</v>
          </cell>
        </row>
        <row r="2984">
          <cell r="A2984" t="str">
            <v>42.01.098</v>
          </cell>
          <cell r="B2984">
            <v>0</v>
          </cell>
          <cell r="C2984" t="str">
            <v>Captor tipo terminal aéreo, h= 600 mm, diâmetro de 3/8´ galvanizado a fogo</v>
          </cell>
          <cell r="D2984" t="str">
            <v>un</v>
          </cell>
          <cell r="E2984">
            <v>8.07</v>
          </cell>
          <cell r="F2984">
            <v>8.65</v>
          </cell>
          <cell r="G2984">
            <v>16.72</v>
          </cell>
        </row>
        <row r="2985">
          <cell r="A2985" t="str">
            <v>42.02</v>
          </cell>
          <cell r="B2985" t="str">
            <v>Isoladores galvanizados uso geral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</row>
        <row r="2986">
          <cell r="A2986" t="str">
            <v>42.02.010</v>
          </cell>
          <cell r="B2986">
            <v>0</v>
          </cell>
          <cell r="C2986" t="str">
            <v>Isolador galvanizado uso geral, simples com rosca mecânica</v>
          </cell>
          <cell r="D2986" t="str">
            <v>un</v>
          </cell>
          <cell r="E2986">
            <v>2.93</v>
          </cell>
          <cell r="F2986">
            <v>8.65</v>
          </cell>
          <cell r="G2986">
            <v>11.58</v>
          </cell>
        </row>
        <row r="2987">
          <cell r="A2987" t="str">
            <v>42.02.020</v>
          </cell>
          <cell r="B2987">
            <v>0</v>
          </cell>
          <cell r="C2987" t="str">
            <v>Isolador galvanizado uso geral, reforçado para fixação a 90°</v>
          </cell>
          <cell r="D2987" t="str">
            <v>un</v>
          </cell>
          <cell r="E2987">
            <v>8.24</v>
          </cell>
          <cell r="F2987">
            <v>8.65</v>
          </cell>
          <cell r="G2987">
            <v>16.89</v>
          </cell>
        </row>
        <row r="2988">
          <cell r="A2988" t="str">
            <v>42.02.030</v>
          </cell>
          <cell r="B2988">
            <v>0</v>
          </cell>
          <cell r="C2988" t="str">
            <v>Isolador galvanizado uso geral, reforçado com rosca mecânica</v>
          </cell>
          <cell r="D2988" t="str">
            <v>un</v>
          </cell>
          <cell r="E2988">
            <v>4.1900000000000004</v>
          </cell>
          <cell r="F2988">
            <v>8.65</v>
          </cell>
          <cell r="G2988">
            <v>12.84</v>
          </cell>
        </row>
        <row r="2989">
          <cell r="A2989" t="str">
            <v>42.02.040</v>
          </cell>
          <cell r="B2989">
            <v>0</v>
          </cell>
          <cell r="C2989" t="str">
            <v>Isolador galvanizado uso geral, simples com chapa de encosto</v>
          </cell>
          <cell r="D2989" t="str">
            <v>un</v>
          </cell>
          <cell r="E2989">
            <v>2.93</v>
          </cell>
          <cell r="F2989">
            <v>8.65</v>
          </cell>
          <cell r="G2989">
            <v>11.58</v>
          </cell>
        </row>
        <row r="2990">
          <cell r="A2990" t="str">
            <v>42.02.050</v>
          </cell>
          <cell r="B2990">
            <v>0</v>
          </cell>
          <cell r="C2990" t="str">
            <v>Isolador galvanizado uso geral, reforçado com rosca soberba</v>
          </cell>
          <cell r="D2990" t="str">
            <v>un</v>
          </cell>
          <cell r="E2990">
            <v>3.78</v>
          </cell>
          <cell r="F2990">
            <v>8.65</v>
          </cell>
          <cell r="G2990">
            <v>12.43</v>
          </cell>
        </row>
        <row r="2991">
          <cell r="A2991" t="str">
            <v>42.02.060</v>
          </cell>
          <cell r="B2991">
            <v>0</v>
          </cell>
          <cell r="C2991" t="str">
            <v>Isolador galvanizado uso geral, reforçado com chapa de encosto</v>
          </cell>
          <cell r="D2991" t="str">
            <v>un</v>
          </cell>
          <cell r="E2991">
            <v>4.1100000000000003</v>
          </cell>
          <cell r="F2991">
            <v>8.65</v>
          </cell>
          <cell r="G2991">
            <v>12.76</v>
          </cell>
        </row>
        <row r="2992">
          <cell r="A2992" t="str">
            <v>42.02.080</v>
          </cell>
          <cell r="B2992">
            <v>0</v>
          </cell>
          <cell r="C2992" t="str">
            <v>Isolador galvanizado uso geral, simples com calha para telha ondulada</v>
          </cell>
          <cell r="D2992" t="str">
            <v>un</v>
          </cell>
          <cell r="E2992">
            <v>7.59</v>
          </cell>
          <cell r="F2992">
            <v>8.65</v>
          </cell>
          <cell r="G2992">
            <v>16.239999999999998</v>
          </cell>
        </row>
        <row r="2993">
          <cell r="A2993" t="str">
            <v>42.02.100</v>
          </cell>
          <cell r="B2993">
            <v>0</v>
          </cell>
          <cell r="C2993" t="str">
            <v>Isolador galvanizado uso geral, reforçado com calha para telha ondulada</v>
          </cell>
          <cell r="D2993" t="str">
            <v>un</v>
          </cell>
          <cell r="E2993">
            <v>9.9600000000000009</v>
          </cell>
          <cell r="F2993">
            <v>8.65</v>
          </cell>
          <cell r="G2993">
            <v>18.61</v>
          </cell>
        </row>
        <row r="2994">
          <cell r="A2994" t="str">
            <v>42.02.140</v>
          </cell>
          <cell r="B2994">
            <v>0</v>
          </cell>
          <cell r="C2994" t="str">
            <v>Isolador galvanizado uso geral, reforçado com grapa para chumbar</v>
          </cell>
          <cell r="D2994" t="str">
            <v>un</v>
          </cell>
          <cell r="E2994">
            <v>4.47</v>
          </cell>
          <cell r="F2994">
            <v>8.65</v>
          </cell>
          <cell r="G2994">
            <v>13.12</v>
          </cell>
        </row>
        <row r="2995">
          <cell r="A2995" t="str">
            <v>42.03</v>
          </cell>
          <cell r="B2995" t="str">
            <v>Isolador galvanizado para mastros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42.03.020</v>
          </cell>
          <cell r="B2996">
            <v>0</v>
          </cell>
          <cell r="C2996" t="str">
            <v>Isolador galvanizado para mastro de diâmetro 2´, simples com 1 descida</v>
          </cell>
          <cell r="D2996" t="str">
            <v>un</v>
          </cell>
          <cell r="E2996">
            <v>6.06</v>
          </cell>
          <cell r="F2996">
            <v>8.65</v>
          </cell>
          <cell r="G2996">
            <v>14.71</v>
          </cell>
        </row>
        <row r="2997">
          <cell r="A2997" t="str">
            <v>42.03.040</v>
          </cell>
          <cell r="B2997">
            <v>0</v>
          </cell>
          <cell r="C2997" t="str">
            <v>Isolador galvanizado para mastro de diâmetro 2´, simples com 2 descidas</v>
          </cell>
          <cell r="D2997" t="str">
            <v>un</v>
          </cell>
          <cell r="E2997">
            <v>8.5500000000000007</v>
          </cell>
          <cell r="F2997">
            <v>8.65</v>
          </cell>
          <cell r="G2997">
            <v>17.2</v>
          </cell>
        </row>
        <row r="2998">
          <cell r="A2998" t="str">
            <v>42.03.060</v>
          </cell>
          <cell r="B2998">
            <v>0</v>
          </cell>
          <cell r="C2998" t="str">
            <v>Isolador galvanizado para mastro de diâmetro 2´, reforçado com 1 descida</v>
          </cell>
          <cell r="D2998" t="str">
            <v>un</v>
          </cell>
          <cell r="E2998">
            <v>7.39</v>
          </cell>
          <cell r="F2998">
            <v>8.65</v>
          </cell>
          <cell r="G2998">
            <v>16.04</v>
          </cell>
        </row>
        <row r="2999">
          <cell r="A2999" t="str">
            <v>42.03.080</v>
          </cell>
          <cell r="B2999">
            <v>0</v>
          </cell>
          <cell r="C2999" t="str">
            <v>Isolador galvanizado para mastro de diâmetro 2´, reforçado com 2 descidas</v>
          </cell>
          <cell r="D2999" t="str">
            <v>un</v>
          </cell>
          <cell r="E2999">
            <v>10.09</v>
          </cell>
          <cell r="F2999">
            <v>8.65</v>
          </cell>
          <cell r="G2999">
            <v>18.739999999999998</v>
          </cell>
        </row>
        <row r="3000">
          <cell r="A3000" t="str">
            <v>42.04</v>
          </cell>
          <cell r="B3000" t="str">
            <v>Componentes de sustentação para mastro galvanizado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</row>
        <row r="3001">
          <cell r="A3001" t="str">
            <v>42.04.020</v>
          </cell>
          <cell r="B3001">
            <v>0</v>
          </cell>
          <cell r="C3001" t="str">
            <v>Braçadeira de contraventagem para mastro de diâmetro 2´</v>
          </cell>
          <cell r="D3001" t="str">
            <v>un</v>
          </cell>
          <cell r="E3001">
            <v>7.19</v>
          </cell>
          <cell r="F3001">
            <v>8.65</v>
          </cell>
          <cell r="G3001">
            <v>15.84</v>
          </cell>
        </row>
        <row r="3002">
          <cell r="A3002" t="str">
            <v>42.04.040</v>
          </cell>
          <cell r="B3002">
            <v>0</v>
          </cell>
          <cell r="C3002" t="str">
            <v>Apoio para mastro de diâmetro 2´</v>
          </cell>
          <cell r="D3002" t="str">
            <v>un</v>
          </cell>
          <cell r="E3002">
            <v>5.2</v>
          </cell>
          <cell r="F3002">
            <v>8.65</v>
          </cell>
          <cell r="G3002">
            <v>13.85</v>
          </cell>
        </row>
        <row r="3003">
          <cell r="A3003" t="str">
            <v>42.04.060</v>
          </cell>
          <cell r="B3003">
            <v>0</v>
          </cell>
          <cell r="C3003" t="str">
            <v>Base para mastro de diâmetro 2´</v>
          </cell>
          <cell r="D3003" t="str">
            <v>un</v>
          </cell>
          <cell r="E3003">
            <v>37.590000000000003</v>
          </cell>
          <cell r="F3003">
            <v>8.65</v>
          </cell>
          <cell r="G3003">
            <v>46.24</v>
          </cell>
        </row>
        <row r="3004">
          <cell r="A3004" t="str">
            <v>42.04.080</v>
          </cell>
          <cell r="B3004">
            <v>0</v>
          </cell>
          <cell r="C3004" t="str">
            <v>Contraventagem com cabo para mastro de diâmetro 2´</v>
          </cell>
          <cell r="D3004" t="str">
            <v>un</v>
          </cell>
          <cell r="E3004">
            <v>97.21</v>
          </cell>
          <cell r="F3004">
            <v>10.38</v>
          </cell>
          <cell r="G3004">
            <v>107.59</v>
          </cell>
        </row>
        <row r="3005">
          <cell r="A3005" t="str">
            <v>42.04.100</v>
          </cell>
          <cell r="B3005">
            <v>0</v>
          </cell>
          <cell r="C3005" t="str">
            <v>Contraventagem com tubo para mastro de diâmetro 2´</v>
          </cell>
          <cell r="D3005" t="str">
            <v>un</v>
          </cell>
          <cell r="E3005">
            <v>86.35</v>
          </cell>
          <cell r="F3005">
            <v>10.38</v>
          </cell>
          <cell r="G3005">
            <v>96.73</v>
          </cell>
        </row>
        <row r="3006">
          <cell r="A3006" t="str">
            <v>42.04.120</v>
          </cell>
          <cell r="B3006">
            <v>0</v>
          </cell>
          <cell r="C3006" t="str">
            <v>Mastro simples galvanizado de diâmetro 2´</v>
          </cell>
          <cell r="D3006" t="str">
            <v>m</v>
          </cell>
          <cell r="E3006">
            <v>32.26</v>
          </cell>
          <cell r="F3006">
            <v>10.38</v>
          </cell>
          <cell r="G3006">
            <v>42.64</v>
          </cell>
        </row>
        <row r="3007">
          <cell r="A3007" t="str">
            <v>42.04.140</v>
          </cell>
          <cell r="B3007">
            <v>0</v>
          </cell>
          <cell r="C3007" t="str">
            <v>Suporte porta bandeira simples para mastro de diâmetro 2´</v>
          </cell>
          <cell r="D3007" t="str">
            <v>un</v>
          </cell>
          <cell r="E3007">
            <v>10.06</v>
          </cell>
          <cell r="F3007">
            <v>8.65</v>
          </cell>
          <cell r="G3007">
            <v>18.71</v>
          </cell>
        </row>
        <row r="3008">
          <cell r="A3008" t="str">
            <v>42.04.160</v>
          </cell>
          <cell r="B3008">
            <v>0</v>
          </cell>
          <cell r="C3008" t="str">
            <v>Suporte porta bandeira reforçado para mastro de diâmetro 2´</v>
          </cell>
          <cell r="D3008" t="str">
            <v>un</v>
          </cell>
          <cell r="E3008">
            <v>20.28</v>
          </cell>
          <cell r="F3008">
            <v>8.65</v>
          </cell>
          <cell r="G3008">
            <v>28.93</v>
          </cell>
        </row>
        <row r="3009">
          <cell r="A3009" t="str">
            <v>42.05</v>
          </cell>
          <cell r="B3009" t="str">
            <v>Componentes para cabo de descida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</row>
        <row r="3010">
          <cell r="A3010" t="str">
            <v>42.05.010</v>
          </cell>
          <cell r="B3010">
            <v>0</v>
          </cell>
          <cell r="C3010" t="str">
            <v>Sinalizador de obstáculo simples, sem célula fotoelétrica</v>
          </cell>
          <cell r="D3010" t="str">
            <v>un</v>
          </cell>
          <cell r="E3010">
            <v>22.42</v>
          </cell>
          <cell r="F3010">
            <v>8.65</v>
          </cell>
          <cell r="G3010">
            <v>31.07</v>
          </cell>
        </row>
        <row r="3011">
          <cell r="A3011" t="str">
            <v>42.05.020</v>
          </cell>
          <cell r="B3011">
            <v>0</v>
          </cell>
          <cell r="C3011" t="str">
            <v>Braçadeira para fixação do aparelho sinalizador para mastro de diâmetro 2´</v>
          </cell>
          <cell r="D3011" t="str">
            <v>un</v>
          </cell>
          <cell r="E3011">
            <v>8.68</v>
          </cell>
          <cell r="F3011">
            <v>8.65</v>
          </cell>
          <cell r="G3011">
            <v>17.329999999999998</v>
          </cell>
        </row>
        <row r="3012">
          <cell r="A3012" t="str">
            <v>42.05.030</v>
          </cell>
          <cell r="B3012">
            <v>0</v>
          </cell>
          <cell r="C3012" t="str">
            <v>Sinalizador de obstáculo duplo, sem célula fotoelétrica</v>
          </cell>
          <cell r="D3012" t="str">
            <v>un</v>
          </cell>
          <cell r="E3012">
            <v>44.62</v>
          </cell>
          <cell r="F3012">
            <v>8.65</v>
          </cell>
          <cell r="G3012">
            <v>53.27</v>
          </cell>
        </row>
        <row r="3013">
          <cell r="A3013" t="str">
            <v>42.05.050</v>
          </cell>
          <cell r="B3013">
            <v>0</v>
          </cell>
          <cell r="C3013" t="str">
            <v>Sinalizador de obstáculo simples, com célula fotoelétrica</v>
          </cell>
          <cell r="D3013" t="str">
            <v>un</v>
          </cell>
          <cell r="E3013">
            <v>33.94</v>
          </cell>
          <cell r="F3013">
            <v>8.65</v>
          </cell>
          <cell r="G3013">
            <v>42.59</v>
          </cell>
        </row>
        <row r="3014">
          <cell r="A3014" t="str">
            <v>42.05.070</v>
          </cell>
          <cell r="B3014">
            <v>0</v>
          </cell>
          <cell r="C3014" t="str">
            <v>Sinalizador de obstáculo duplo, com célula fotoelétrica</v>
          </cell>
          <cell r="D3014" t="str">
            <v>un</v>
          </cell>
          <cell r="E3014">
            <v>69.97</v>
          </cell>
          <cell r="F3014">
            <v>8.65</v>
          </cell>
          <cell r="G3014">
            <v>78.62</v>
          </cell>
        </row>
        <row r="3015">
          <cell r="A3015" t="str">
            <v>42.05.100</v>
          </cell>
          <cell r="B3015">
            <v>0</v>
          </cell>
          <cell r="C3015" t="str">
            <v>Caixa de inspeção suspensa</v>
          </cell>
          <cell r="D3015" t="str">
            <v>un</v>
          </cell>
          <cell r="E3015">
            <v>12.65</v>
          </cell>
          <cell r="F3015">
            <v>34.590000000000003</v>
          </cell>
          <cell r="G3015">
            <v>47.24</v>
          </cell>
        </row>
        <row r="3016">
          <cell r="A3016" t="str">
            <v>42.05.110</v>
          </cell>
          <cell r="B3016">
            <v>0</v>
          </cell>
          <cell r="C3016" t="str">
            <v>Conector cabo/haste de 3/4´</v>
          </cell>
          <cell r="D3016" t="str">
            <v>un</v>
          </cell>
          <cell r="E3016">
            <v>12.16</v>
          </cell>
          <cell r="F3016">
            <v>3.46</v>
          </cell>
          <cell r="G3016">
            <v>15.62</v>
          </cell>
        </row>
        <row r="3017">
          <cell r="A3017" t="str">
            <v>42.05.120</v>
          </cell>
          <cell r="B3017">
            <v>0</v>
          </cell>
          <cell r="C3017" t="str">
            <v>Conector de emenda em latão para cabo de até 50 mm² com 4 parafusos</v>
          </cell>
          <cell r="D3017" t="str">
            <v>un</v>
          </cell>
          <cell r="E3017">
            <v>15.95</v>
          </cell>
          <cell r="F3017">
            <v>3.46</v>
          </cell>
          <cell r="G3017">
            <v>19.41</v>
          </cell>
        </row>
        <row r="3018">
          <cell r="A3018" t="str">
            <v>42.05.140</v>
          </cell>
          <cell r="B3018">
            <v>0</v>
          </cell>
          <cell r="C3018" t="str">
            <v>Conector olhal cabo/haste de 3/4´</v>
          </cell>
          <cell r="D3018" t="str">
            <v>un</v>
          </cell>
          <cell r="E3018">
            <v>3.56</v>
          </cell>
          <cell r="F3018">
            <v>3.46</v>
          </cell>
          <cell r="G3018">
            <v>7.02</v>
          </cell>
        </row>
        <row r="3019">
          <cell r="A3019" t="str">
            <v>42.05.160</v>
          </cell>
          <cell r="B3019">
            <v>0</v>
          </cell>
          <cell r="C3019" t="str">
            <v>Conector olhal cabo/haste de 5/8´</v>
          </cell>
          <cell r="D3019" t="str">
            <v>un</v>
          </cell>
          <cell r="E3019">
            <v>3.04</v>
          </cell>
          <cell r="F3019">
            <v>3.46</v>
          </cell>
          <cell r="G3019">
            <v>6.5</v>
          </cell>
        </row>
        <row r="3020">
          <cell r="A3020" t="str">
            <v>42.05.170</v>
          </cell>
          <cell r="B3020">
            <v>0</v>
          </cell>
          <cell r="C3020" t="str">
            <v>Vergalhão liso de aço galvanizado, diâmetro de 3/8´</v>
          </cell>
          <cell r="D3020" t="str">
            <v>m</v>
          </cell>
          <cell r="E3020">
            <v>7.46</v>
          </cell>
          <cell r="F3020">
            <v>13.84</v>
          </cell>
          <cell r="G3020">
            <v>21.3</v>
          </cell>
        </row>
        <row r="3021">
          <cell r="A3021" t="str">
            <v>42.05.180</v>
          </cell>
          <cell r="B3021">
            <v>0</v>
          </cell>
          <cell r="C3021" t="str">
            <v>Esticador em latão para cabo de cobre</v>
          </cell>
          <cell r="D3021" t="str">
            <v>un</v>
          </cell>
          <cell r="E3021">
            <v>12.89</v>
          </cell>
          <cell r="F3021">
            <v>8.65</v>
          </cell>
          <cell r="G3021">
            <v>21.54</v>
          </cell>
        </row>
        <row r="3022">
          <cell r="A3022" t="str">
            <v>42.05.190</v>
          </cell>
          <cell r="B3022">
            <v>0</v>
          </cell>
          <cell r="C3022" t="str">
            <v>Haste de aterramento de 3/4´ x 3,00 m</v>
          </cell>
          <cell r="D3022" t="str">
            <v>un</v>
          </cell>
          <cell r="E3022">
            <v>99.4</v>
          </cell>
          <cell r="F3022">
            <v>17.3</v>
          </cell>
          <cell r="G3022">
            <v>116.7</v>
          </cell>
        </row>
        <row r="3023">
          <cell r="A3023" t="str">
            <v>42.05.200</v>
          </cell>
          <cell r="B3023">
            <v>0</v>
          </cell>
          <cell r="C3023" t="str">
            <v>Haste de aterramento de 5/8´ x 2,40 m</v>
          </cell>
          <cell r="D3023" t="str">
            <v>un</v>
          </cell>
          <cell r="E3023">
            <v>59.2</v>
          </cell>
          <cell r="F3023">
            <v>17.3</v>
          </cell>
          <cell r="G3023">
            <v>76.5</v>
          </cell>
        </row>
        <row r="3024">
          <cell r="A3024" t="str">
            <v>42.05.210</v>
          </cell>
          <cell r="B3024">
            <v>0</v>
          </cell>
          <cell r="C3024" t="str">
            <v>Haste de aterramento de 5/8´ x 3,00 m</v>
          </cell>
          <cell r="D3024" t="str">
            <v>un</v>
          </cell>
          <cell r="E3024">
            <v>74.23</v>
          </cell>
          <cell r="F3024">
            <v>17.3</v>
          </cell>
          <cell r="G3024">
            <v>91.53</v>
          </cell>
        </row>
        <row r="3025">
          <cell r="A3025" t="str">
            <v>42.05.220</v>
          </cell>
          <cell r="B3025">
            <v>0</v>
          </cell>
          <cell r="C3025" t="str">
            <v>Mastro para sinalizador de obstáculo, de 1,50 m x 3/4´</v>
          </cell>
          <cell r="D3025" t="str">
            <v>un</v>
          </cell>
          <cell r="E3025">
            <v>28.29</v>
          </cell>
          <cell r="F3025">
            <v>8.65</v>
          </cell>
          <cell r="G3025">
            <v>36.94</v>
          </cell>
        </row>
        <row r="3026">
          <cell r="A3026" t="str">
            <v>42.05.230</v>
          </cell>
          <cell r="B3026">
            <v>0</v>
          </cell>
          <cell r="C3026" t="str">
            <v>Clips de fixação para vergalhão em aço galvanizado de 3/8´</v>
          </cell>
          <cell r="D3026" t="str">
            <v>un</v>
          </cell>
          <cell r="E3026">
            <v>2.2799999999999998</v>
          </cell>
          <cell r="F3026">
            <v>6.92</v>
          </cell>
          <cell r="G3026">
            <v>9.1999999999999993</v>
          </cell>
        </row>
        <row r="3027">
          <cell r="A3027" t="str">
            <v>42.05.240</v>
          </cell>
          <cell r="B3027">
            <v>0</v>
          </cell>
          <cell r="C3027" t="str">
            <v>Suporte para tubo de proteção com chapa de encosto, diâmetro 2´</v>
          </cell>
          <cell r="D3027" t="str">
            <v>un</v>
          </cell>
          <cell r="E3027">
            <v>6.32</v>
          </cell>
          <cell r="F3027">
            <v>8.65</v>
          </cell>
          <cell r="G3027">
            <v>14.97</v>
          </cell>
        </row>
        <row r="3028">
          <cell r="A3028" t="str">
            <v>42.05.250</v>
          </cell>
          <cell r="B3028">
            <v>0</v>
          </cell>
          <cell r="C3028" t="str">
            <v>Barra condutora chata de alumínio, 3/4´ x 1/4´ - inclusive acessórios de fixação</v>
          </cell>
          <cell r="D3028" t="str">
            <v>m</v>
          </cell>
          <cell r="E3028">
            <v>9.48</v>
          </cell>
          <cell r="F3028">
            <v>17.3</v>
          </cell>
          <cell r="G3028">
            <v>26.78</v>
          </cell>
        </row>
        <row r="3029">
          <cell r="A3029" t="str">
            <v>42.05.260</v>
          </cell>
          <cell r="B3029">
            <v>0</v>
          </cell>
          <cell r="C3029" t="str">
            <v>Suporte para tubo de proteção com grapa para chumbar, diâmetro 2´</v>
          </cell>
          <cell r="D3029" t="str">
            <v>un</v>
          </cell>
          <cell r="E3029">
            <v>6.25</v>
          </cell>
          <cell r="F3029">
            <v>8.65</v>
          </cell>
          <cell r="G3029">
            <v>14.9</v>
          </cell>
        </row>
        <row r="3030">
          <cell r="A3030" t="str">
            <v>42.05.270</v>
          </cell>
          <cell r="B3030">
            <v>0</v>
          </cell>
          <cell r="C3030" t="str">
            <v>Conector em latão estanhado para cabos de 16 a 50 mm² e vergalhões até 3/8´</v>
          </cell>
          <cell r="D3030" t="str">
            <v>un</v>
          </cell>
          <cell r="E3030">
            <v>18.07</v>
          </cell>
          <cell r="F3030">
            <v>6.92</v>
          </cell>
          <cell r="G3030">
            <v>24.99</v>
          </cell>
        </row>
        <row r="3031">
          <cell r="A3031" t="str">
            <v>42.05.280</v>
          </cell>
          <cell r="B3031">
            <v>0</v>
          </cell>
          <cell r="C3031" t="str">
            <v>Suporte para tubo de proteção com rosca soberba, diâmetro 2´</v>
          </cell>
          <cell r="D3031" t="str">
            <v>un</v>
          </cell>
          <cell r="E3031">
            <v>6.1</v>
          </cell>
          <cell r="F3031">
            <v>8.65</v>
          </cell>
          <cell r="G3031">
            <v>14.75</v>
          </cell>
        </row>
        <row r="3032">
          <cell r="A3032" t="str">
            <v>42.05.290</v>
          </cell>
          <cell r="B3032">
            <v>0</v>
          </cell>
          <cell r="C3032" t="str">
            <v>Suporte para fixação de terminal aéreo e/ou de cabo de cobre nu, com base plana</v>
          </cell>
          <cell r="D3032" t="str">
            <v>un</v>
          </cell>
          <cell r="E3032">
            <v>3.37</v>
          </cell>
          <cell r="F3032">
            <v>8.65</v>
          </cell>
          <cell r="G3032">
            <v>12.02</v>
          </cell>
        </row>
        <row r="3033">
          <cell r="A3033" t="str">
            <v>42.05.300</v>
          </cell>
          <cell r="B3033">
            <v>0</v>
          </cell>
          <cell r="C3033" t="str">
            <v>Tampa para caixa de inspeção cilíndrica, aço galvanizado</v>
          </cell>
          <cell r="D3033" t="str">
            <v>un</v>
          </cell>
          <cell r="E3033">
            <v>25.76</v>
          </cell>
          <cell r="F3033">
            <v>1.72</v>
          </cell>
          <cell r="G3033">
            <v>27.48</v>
          </cell>
        </row>
        <row r="3034">
          <cell r="A3034" t="str">
            <v>42.05.310</v>
          </cell>
          <cell r="B3034">
            <v>0</v>
          </cell>
          <cell r="C3034" t="str">
            <v>Caixa de inspeção do terra cilíndrica em PVC rígido, diâmetro de 300 mm - h= 250 mm</v>
          </cell>
          <cell r="D3034" t="str">
            <v>un</v>
          </cell>
          <cell r="E3034">
            <v>13.01</v>
          </cell>
          <cell r="F3034">
            <v>8.65</v>
          </cell>
          <cell r="G3034">
            <v>21.66</v>
          </cell>
        </row>
        <row r="3035">
          <cell r="A3035" t="str">
            <v>42.05.320</v>
          </cell>
          <cell r="B3035">
            <v>0</v>
          </cell>
          <cell r="C3035" t="str">
            <v>Caixa de inspeção do terra cilíndrica em PVC rígido, diâmetro de 300 mm - h= 400 mm</v>
          </cell>
          <cell r="D3035" t="str">
            <v>un</v>
          </cell>
          <cell r="E3035">
            <v>22.61</v>
          </cell>
          <cell r="F3035">
            <v>8.65</v>
          </cell>
          <cell r="G3035">
            <v>31.26</v>
          </cell>
        </row>
        <row r="3036">
          <cell r="A3036" t="str">
            <v>42.05.330</v>
          </cell>
          <cell r="B3036">
            <v>0</v>
          </cell>
          <cell r="C3036" t="str">
            <v>Caixa de inspeção do terra cilíndrica em PVC rígido, diâmetro de 300 mm - h= 600 mm</v>
          </cell>
          <cell r="D3036" t="str">
            <v>un</v>
          </cell>
          <cell r="E3036">
            <v>31.46</v>
          </cell>
          <cell r="F3036">
            <v>8.65</v>
          </cell>
          <cell r="G3036">
            <v>40.11</v>
          </cell>
        </row>
        <row r="3037">
          <cell r="A3037" t="str">
            <v>42.05.340</v>
          </cell>
          <cell r="B3037">
            <v>0</v>
          </cell>
          <cell r="C3037" t="str">
            <v>Barra condutora chata de cobre, 3/4´ x 3/16´ - inclusive acessórios de fixação</v>
          </cell>
          <cell r="D3037" t="str">
            <v>m</v>
          </cell>
          <cell r="E3037">
            <v>78.44</v>
          </cell>
          <cell r="F3037">
            <v>17.3</v>
          </cell>
          <cell r="G3037">
            <v>95.74</v>
          </cell>
        </row>
        <row r="3038">
          <cell r="A3038" t="str">
            <v>42.05.370</v>
          </cell>
          <cell r="B3038">
            <v>0</v>
          </cell>
          <cell r="C3038" t="str">
            <v>Caixa de equalização de embutir em aço com barramento, de 400 x 400 mm e tampa</v>
          </cell>
          <cell r="D3038" t="str">
            <v>un</v>
          </cell>
          <cell r="E3038">
            <v>345.55</v>
          </cell>
          <cell r="F3038">
            <v>34.590000000000003</v>
          </cell>
          <cell r="G3038">
            <v>380.14</v>
          </cell>
        </row>
        <row r="3039">
          <cell r="A3039" t="str">
            <v>42.05.380</v>
          </cell>
          <cell r="B3039">
            <v>0</v>
          </cell>
          <cell r="C3039" t="str">
            <v>Caixa de equalização de embutir em aço com barramento, de 200 x 200 mm e tampa</v>
          </cell>
          <cell r="D3039" t="str">
            <v>un</v>
          </cell>
          <cell r="E3039">
            <v>214.13</v>
          </cell>
          <cell r="F3039">
            <v>34.590000000000003</v>
          </cell>
          <cell r="G3039">
            <v>248.72</v>
          </cell>
        </row>
        <row r="3040">
          <cell r="A3040" t="str">
            <v>42.05.390</v>
          </cell>
          <cell r="B3040">
            <v>0</v>
          </cell>
          <cell r="C3040" t="str">
            <v>Presilha em latão para cabos de 16 até 50 mm²</v>
          </cell>
          <cell r="D3040" t="str">
            <v>un</v>
          </cell>
          <cell r="E3040">
            <v>0.91</v>
          </cell>
          <cell r="F3040">
            <v>1.43</v>
          </cell>
          <cell r="G3040">
            <v>2.34</v>
          </cell>
        </row>
        <row r="3041">
          <cell r="A3041" t="str">
            <v>42.05.400</v>
          </cell>
          <cell r="B3041">
            <v>0</v>
          </cell>
          <cell r="C3041" t="str">
            <v>Presilha em latão para cabos acima de 50 até 120 mm²</v>
          </cell>
          <cell r="D3041" t="str">
            <v>un</v>
          </cell>
          <cell r="E3041">
            <v>1.1200000000000001</v>
          </cell>
          <cell r="F3041">
            <v>1.43</v>
          </cell>
          <cell r="G3041">
            <v>2.5499999999999998</v>
          </cell>
        </row>
        <row r="3042">
          <cell r="A3042" t="str">
            <v>42.05.410</v>
          </cell>
          <cell r="B3042">
            <v>0</v>
          </cell>
          <cell r="C3042" t="str">
            <v>Suporte para fixação de terminal aéreo e/ou de cabo de cobre nu, com base ondulada</v>
          </cell>
          <cell r="D3042" t="str">
            <v>un</v>
          </cell>
          <cell r="E3042">
            <v>3.21</v>
          </cell>
          <cell r="F3042">
            <v>8.65</v>
          </cell>
          <cell r="G3042">
            <v>11.86</v>
          </cell>
        </row>
        <row r="3043">
          <cell r="A3043" t="str">
            <v>42.05.420</v>
          </cell>
          <cell r="B3043">
            <v>0</v>
          </cell>
          <cell r="C3043" t="str">
            <v>Suporte para fixação de terminal aéreo e/ou cabo de cobre nu, com base em alumínio</v>
          </cell>
          <cell r="D3043" t="str">
            <v>un</v>
          </cell>
          <cell r="E3043">
            <v>2.8</v>
          </cell>
          <cell r="F3043">
            <v>8.65</v>
          </cell>
          <cell r="G3043">
            <v>11.45</v>
          </cell>
        </row>
        <row r="3044">
          <cell r="A3044" t="str">
            <v>42.05.440</v>
          </cell>
          <cell r="B3044">
            <v>0</v>
          </cell>
          <cell r="C3044" t="str">
            <v>Barra condutora chata de alumínio, 7/8´ x 1/8´ - inclusive acessórios de fixação</v>
          </cell>
          <cell r="D3044" t="str">
            <v>m</v>
          </cell>
          <cell r="E3044">
            <v>3.68</v>
          </cell>
          <cell r="F3044">
            <v>17.3</v>
          </cell>
          <cell r="G3044">
            <v>20.98</v>
          </cell>
        </row>
        <row r="3045">
          <cell r="A3045" t="str">
            <v>42.05.450</v>
          </cell>
          <cell r="B3045">
            <v>0</v>
          </cell>
          <cell r="C3045" t="str">
            <v>Conector com rabicho e porca em latão para cabo de 16 a 35 mm²</v>
          </cell>
          <cell r="D3045" t="str">
            <v>un</v>
          </cell>
          <cell r="E3045">
            <v>9.5</v>
          </cell>
          <cell r="F3045">
            <v>3.46</v>
          </cell>
          <cell r="G3045">
            <v>12.96</v>
          </cell>
        </row>
        <row r="3046">
          <cell r="A3046" t="str">
            <v>42.05.490</v>
          </cell>
          <cell r="B3046">
            <v>0</v>
          </cell>
          <cell r="C3046" t="str">
            <v>Sinalizador visual para advertência</v>
          </cell>
          <cell r="D3046" t="str">
            <v>un</v>
          </cell>
          <cell r="E3046">
            <v>214.15</v>
          </cell>
          <cell r="F3046">
            <v>8.65</v>
          </cell>
          <cell r="G3046">
            <v>222.8</v>
          </cell>
        </row>
        <row r="3047">
          <cell r="A3047" t="str">
            <v>42.05.500</v>
          </cell>
          <cell r="B3047">
            <v>0</v>
          </cell>
          <cell r="C3047" t="str">
            <v>Sinalizador audio-visual para advertência</v>
          </cell>
          <cell r="D3047" t="str">
            <v>un</v>
          </cell>
          <cell r="E3047">
            <v>223.32</v>
          </cell>
          <cell r="F3047">
            <v>8.65</v>
          </cell>
          <cell r="G3047">
            <v>231.97</v>
          </cell>
        </row>
        <row r="3048">
          <cell r="A3048" t="str">
            <v>42.05.510</v>
          </cell>
          <cell r="B3048">
            <v>0</v>
          </cell>
          <cell r="C3048" t="str">
            <v>Suporte para fixação de fita de alumínio 7/8´ x 1/8´ e/ou cabo de cobre nú, com base ondulada</v>
          </cell>
          <cell r="D3048" t="str">
            <v>un</v>
          </cell>
          <cell r="E3048">
            <v>3.18</v>
          </cell>
          <cell r="F3048">
            <v>8.65</v>
          </cell>
          <cell r="G3048">
            <v>11.83</v>
          </cell>
        </row>
        <row r="3049">
          <cell r="A3049" t="str">
            <v>42.05.520</v>
          </cell>
          <cell r="B3049">
            <v>0</v>
          </cell>
          <cell r="C3049" t="str">
            <v>Suporte para fixação de fita de alumínio 7/8´ x 1/8´, com base plana</v>
          </cell>
          <cell r="D3049" t="str">
            <v>un</v>
          </cell>
          <cell r="E3049">
            <v>2.57</v>
          </cell>
          <cell r="F3049">
            <v>8.65</v>
          </cell>
          <cell r="G3049">
            <v>11.22</v>
          </cell>
        </row>
        <row r="3050">
          <cell r="A3050" t="str">
            <v>42.05.531</v>
          </cell>
          <cell r="B3050">
            <v>0</v>
          </cell>
          <cell r="C3050" t="str">
            <v>Fita perfurada para equipotencialização, em latão niquelado de 20 x 1,2 mm, com furos de 7 mm</v>
          </cell>
          <cell r="D3050" t="str">
            <v>m</v>
          </cell>
          <cell r="E3050">
            <v>28.45</v>
          </cell>
          <cell r="F3050">
            <v>10.38</v>
          </cell>
          <cell r="G3050">
            <v>38.83</v>
          </cell>
        </row>
        <row r="3051">
          <cell r="A3051" t="str">
            <v>42.05.542</v>
          </cell>
          <cell r="B3051">
            <v>0</v>
          </cell>
          <cell r="C3051" t="str">
            <v>Tela equipotencial em aço inoxidável, largura de 200 mm, espessura de 1,4 mm</v>
          </cell>
          <cell r="D3051" t="str">
            <v>m</v>
          </cell>
          <cell r="E3051">
            <v>39.880000000000003</v>
          </cell>
          <cell r="F3051">
            <v>8.65</v>
          </cell>
          <cell r="G3051">
            <v>48.53</v>
          </cell>
        </row>
        <row r="3052">
          <cell r="A3052" t="str">
            <v>42.05.550</v>
          </cell>
          <cell r="B3052">
            <v>0</v>
          </cell>
          <cell r="C3052" t="str">
            <v>Cordoalha flexível `Jumpers´ de 25 x 235 mm, com 4 furos de 11 mm</v>
          </cell>
          <cell r="D3052" t="str">
            <v>un</v>
          </cell>
          <cell r="E3052">
            <v>36.630000000000003</v>
          </cell>
          <cell r="F3052">
            <v>8.65</v>
          </cell>
          <cell r="G3052">
            <v>45.28</v>
          </cell>
        </row>
        <row r="3053">
          <cell r="A3053" t="str">
            <v>42.05.560</v>
          </cell>
          <cell r="B3053">
            <v>0</v>
          </cell>
          <cell r="C3053" t="str">
            <v>Cordoalha flexível `Jumpers´ de 25 x 300 mm, com 4 furos de 11 mm</v>
          </cell>
          <cell r="D3053" t="str">
            <v>un</v>
          </cell>
          <cell r="E3053">
            <v>37.65</v>
          </cell>
          <cell r="F3053">
            <v>8.65</v>
          </cell>
          <cell r="G3053">
            <v>46.3</v>
          </cell>
        </row>
        <row r="3054">
          <cell r="A3054" t="str">
            <v>42.05.570</v>
          </cell>
          <cell r="B3054">
            <v>0</v>
          </cell>
          <cell r="C3054" t="str">
            <v>Terminal estanhado com 1 furo e 1 compressão - 16 mm²</v>
          </cell>
          <cell r="D3054" t="str">
            <v>un</v>
          </cell>
          <cell r="E3054">
            <v>2.76</v>
          </cell>
          <cell r="F3054">
            <v>8.65</v>
          </cell>
          <cell r="G3054">
            <v>11.41</v>
          </cell>
        </row>
        <row r="3055">
          <cell r="A3055" t="str">
            <v>42.05.580</v>
          </cell>
          <cell r="B3055">
            <v>0</v>
          </cell>
          <cell r="C3055" t="str">
            <v>Terminal estanhado com 1 furo e 1 compressão - 35 mm²</v>
          </cell>
          <cell r="D3055" t="str">
            <v>un</v>
          </cell>
          <cell r="E3055">
            <v>3.39</v>
          </cell>
          <cell r="F3055">
            <v>8.65</v>
          </cell>
          <cell r="G3055">
            <v>12.04</v>
          </cell>
        </row>
        <row r="3056">
          <cell r="A3056" t="str">
            <v>42.05.590</v>
          </cell>
          <cell r="B3056">
            <v>0</v>
          </cell>
          <cell r="C3056" t="str">
            <v>Terminal estanhado com 1 furo e 1 compressão - 50 mm²</v>
          </cell>
          <cell r="D3056" t="str">
            <v>un</v>
          </cell>
          <cell r="E3056">
            <v>4.5199999999999996</v>
          </cell>
          <cell r="F3056">
            <v>8.65</v>
          </cell>
          <cell r="G3056">
            <v>13.17</v>
          </cell>
        </row>
        <row r="3057">
          <cell r="A3057" t="str">
            <v>42.05.600</v>
          </cell>
          <cell r="B3057">
            <v>0</v>
          </cell>
          <cell r="C3057" t="str">
            <v>Terminal estanhado com 2 furos e 1 compressão - 16 mm²</v>
          </cell>
          <cell r="D3057" t="str">
            <v>un</v>
          </cell>
          <cell r="E3057">
            <v>5.65</v>
          </cell>
          <cell r="F3057">
            <v>8.65</v>
          </cell>
          <cell r="G3057">
            <v>14.3</v>
          </cell>
        </row>
        <row r="3058">
          <cell r="A3058" t="str">
            <v>42.05.610</v>
          </cell>
          <cell r="B3058">
            <v>0</v>
          </cell>
          <cell r="C3058" t="str">
            <v>Terminal estanhado com 2 furos e 1 compressão - 35 mm²</v>
          </cell>
          <cell r="D3058" t="str">
            <v>un</v>
          </cell>
          <cell r="E3058">
            <v>7.01</v>
          </cell>
          <cell r="F3058">
            <v>8.65</v>
          </cell>
          <cell r="G3058">
            <v>15.66</v>
          </cell>
        </row>
        <row r="3059">
          <cell r="A3059" t="str">
            <v>42.05.620</v>
          </cell>
          <cell r="B3059">
            <v>0</v>
          </cell>
          <cell r="C3059" t="str">
            <v>Terminal estanhado com 2 furos e 1 compressão - 50 mm²</v>
          </cell>
          <cell r="D3059" t="str">
            <v>un</v>
          </cell>
          <cell r="E3059">
            <v>9.14</v>
          </cell>
          <cell r="F3059">
            <v>8.65</v>
          </cell>
          <cell r="G3059">
            <v>17.79</v>
          </cell>
        </row>
        <row r="3060">
          <cell r="A3060" t="str">
            <v>42.05.630</v>
          </cell>
          <cell r="B3060">
            <v>0</v>
          </cell>
          <cell r="C3060" t="str">
            <v>Conector tipo ´X´ para aterramento de telas, acabamento estanhado, para cabo 16 - 50 mm²</v>
          </cell>
          <cell r="D3060" t="str">
            <v>un</v>
          </cell>
          <cell r="E3060">
            <v>20.99</v>
          </cell>
          <cell r="F3060">
            <v>8.65</v>
          </cell>
          <cell r="G3060">
            <v>29.64</v>
          </cell>
        </row>
        <row r="3061">
          <cell r="A3061" t="str">
            <v>42.05.640</v>
          </cell>
          <cell r="B3061">
            <v>0</v>
          </cell>
          <cell r="C3061" t="str">
            <v>Tampão / tampa em ferro fundido de 300 x 300 mm</v>
          </cell>
          <cell r="D3061" t="str">
            <v>un</v>
          </cell>
          <cell r="E3061">
            <v>89.9</v>
          </cell>
          <cell r="F3061">
            <v>34.590000000000003</v>
          </cell>
          <cell r="G3061">
            <v>124.49</v>
          </cell>
        </row>
        <row r="3062">
          <cell r="A3062" t="str">
            <v>42.05.650</v>
          </cell>
          <cell r="B3062">
            <v>0</v>
          </cell>
          <cell r="C3062" t="str">
            <v>Malha fechada pré-fabricada em fio de cobre de 16mm e mesch 30 x 30cm para aterramento</v>
          </cell>
          <cell r="D3062" t="str">
            <v>m²</v>
          </cell>
          <cell r="E3062">
            <v>91.98</v>
          </cell>
          <cell r="F3062">
            <v>3.58</v>
          </cell>
          <cell r="G3062">
            <v>95.56</v>
          </cell>
        </row>
        <row r="3063">
          <cell r="A3063" t="str">
            <v>42.05.660</v>
          </cell>
          <cell r="B3063">
            <v>0</v>
          </cell>
          <cell r="C3063" t="str">
            <v>Tampa em ferro fundido circular reforçada, com diâmetro de 300 mm, com boca de visita quadrada articulada</v>
          </cell>
          <cell r="D3063" t="str">
            <v>un</v>
          </cell>
          <cell r="E3063">
            <v>66.12</v>
          </cell>
          <cell r="F3063">
            <v>1.96</v>
          </cell>
          <cell r="G3063">
            <v>68.08</v>
          </cell>
        </row>
        <row r="3064">
          <cell r="A3064" t="str">
            <v>42.20</v>
          </cell>
          <cell r="B3064" t="str">
            <v>Reparos, conservações e complementos - GRUPO 42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</row>
        <row r="3065">
          <cell r="A3065" t="str">
            <v>42.20.080</v>
          </cell>
          <cell r="B3065">
            <v>0</v>
          </cell>
          <cell r="C3065" t="str">
            <v>Solda exotérmica conexão cabo-cabo horizontal em X, bitola do cabo de 16-16mm² a 35-35mm²</v>
          </cell>
          <cell r="D3065" t="str">
            <v>un</v>
          </cell>
          <cell r="E3065">
            <v>5.85</v>
          </cell>
          <cell r="F3065">
            <v>17.3</v>
          </cell>
          <cell r="G3065">
            <v>23.15</v>
          </cell>
        </row>
        <row r="3066">
          <cell r="A3066" t="str">
            <v>42.20.090</v>
          </cell>
          <cell r="B3066">
            <v>0</v>
          </cell>
          <cell r="C3066" t="str">
            <v>Solda exotérmica conexão cabo-cabo horizontal em X, bitola do cabo de 50-25mm² a 95-50mm²</v>
          </cell>
          <cell r="D3066" t="str">
            <v>un</v>
          </cell>
          <cell r="E3066">
            <v>10.87</v>
          </cell>
          <cell r="F3066">
            <v>17.3</v>
          </cell>
          <cell r="G3066">
            <v>28.17</v>
          </cell>
        </row>
        <row r="3067">
          <cell r="A3067" t="str">
            <v>42.20.100</v>
          </cell>
          <cell r="B3067">
            <v>0</v>
          </cell>
          <cell r="C3067" t="str">
            <v>Solda exotérmica conexão cabo-cabo horizontal em X, bitola do cabo de 95-70mm² a 95-95mm²</v>
          </cell>
          <cell r="D3067" t="str">
            <v>un</v>
          </cell>
          <cell r="E3067">
            <v>18.87</v>
          </cell>
          <cell r="F3067">
            <v>17.3</v>
          </cell>
          <cell r="G3067">
            <v>36.17</v>
          </cell>
        </row>
        <row r="3068">
          <cell r="A3068" t="str">
            <v>42.20.110</v>
          </cell>
          <cell r="B3068">
            <v>0</v>
          </cell>
          <cell r="C3068" t="str">
            <v>Solda exotérmica conexão cabo-cabo horizontal em X sobreposto, bitola do cabo de 16-16mm² a 25-25mm²</v>
          </cell>
          <cell r="D3068" t="str">
            <v>un</v>
          </cell>
          <cell r="E3068">
            <v>10.74</v>
          </cell>
          <cell r="F3068">
            <v>17.3</v>
          </cell>
          <cell r="G3068">
            <v>28.04</v>
          </cell>
        </row>
        <row r="3069">
          <cell r="A3069" t="str">
            <v>42.20.120</v>
          </cell>
          <cell r="B3069">
            <v>0</v>
          </cell>
          <cell r="C3069" t="str">
            <v>Solda exotérmica conexão cabo-cabo horizontal em X sobreposto, bitola do cabo de 35-35mm² a 50-35mm²</v>
          </cell>
          <cell r="D3069" t="str">
            <v>un</v>
          </cell>
          <cell r="E3069">
            <v>10.84</v>
          </cell>
          <cell r="F3069">
            <v>17.3</v>
          </cell>
          <cell r="G3069">
            <v>28.14</v>
          </cell>
        </row>
        <row r="3070">
          <cell r="A3070" t="str">
            <v>42.20.130</v>
          </cell>
          <cell r="B3070">
            <v>0</v>
          </cell>
          <cell r="C3070" t="str">
            <v>Solda exotérmica conexão cabo-cabo horizontal em X sobreposto, bitola do cabo de 50-50mm² a 95-50mm²</v>
          </cell>
          <cell r="D3070" t="str">
            <v>un</v>
          </cell>
          <cell r="E3070">
            <v>18.82</v>
          </cell>
          <cell r="F3070">
            <v>17.3</v>
          </cell>
          <cell r="G3070">
            <v>36.119999999999997</v>
          </cell>
        </row>
        <row r="3071">
          <cell r="A3071" t="str">
            <v>42.20.140</v>
          </cell>
          <cell r="B3071">
            <v>0</v>
          </cell>
          <cell r="C3071" t="str">
            <v>Solda exotérmica conexão cabo-cabo horizontal em X sobreposto, bitola do cabo de 95-95mm²</v>
          </cell>
          <cell r="D3071" t="str">
            <v>un</v>
          </cell>
          <cell r="E3071">
            <v>18.98</v>
          </cell>
          <cell r="F3071">
            <v>17.3</v>
          </cell>
          <cell r="G3071">
            <v>36.28</v>
          </cell>
        </row>
        <row r="3072">
          <cell r="A3072" t="str">
            <v>42.20.150</v>
          </cell>
          <cell r="B3072">
            <v>0</v>
          </cell>
          <cell r="C3072" t="str">
            <v>Solda exotérmica conexão cabo-cabo horizontal em T, bitola do cabo de 16-16mm² a 50-35mm², 70-35mm² e 95-35mm²</v>
          </cell>
          <cell r="D3072" t="str">
            <v>un</v>
          </cell>
          <cell r="E3072">
            <v>6.1</v>
          </cell>
          <cell r="F3072">
            <v>17.3</v>
          </cell>
          <cell r="G3072">
            <v>23.4</v>
          </cell>
        </row>
        <row r="3073">
          <cell r="A3073" t="str">
            <v>42.20.160</v>
          </cell>
          <cell r="B3073">
            <v>0</v>
          </cell>
          <cell r="C3073" t="str">
            <v>Solda exotérmica conexão cabo-cabo horizontal em T, bitola do cabo de 50-50mm² a 95-50mm²</v>
          </cell>
          <cell r="D3073" t="str">
            <v>un</v>
          </cell>
          <cell r="E3073">
            <v>10.79</v>
          </cell>
          <cell r="F3073">
            <v>17.3</v>
          </cell>
          <cell r="G3073">
            <v>28.09</v>
          </cell>
        </row>
        <row r="3074">
          <cell r="A3074" t="str">
            <v>42.20.170</v>
          </cell>
          <cell r="B3074">
            <v>0</v>
          </cell>
          <cell r="C3074" t="str">
            <v>Solda exotérmica conexão cabo-cabo horizontal reto, bitola do cabo de 16mm² a 70mm²</v>
          </cell>
          <cell r="D3074" t="str">
            <v>un</v>
          </cell>
          <cell r="E3074">
            <v>5.87</v>
          </cell>
          <cell r="F3074">
            <v>17.3</v>
          </cell>
          <cell r="G3074">
            <v>23.17</v>
          </cell>
        </row>
        <row r="3075">
          <cell r="A3075" t="str">
            <v>42.20.180</v>
          </cell>
          <cell r="B3075">
            <v>0</v>
          </cell>
          <cell r="C3075" t="str">
            <v>Solda exotérmica conexão cabo-cabo horizontal reto, bitola do cabo de 95mm²</v>
          </cell>
          <cell r="D3075" t="str">
            <v>un</v>
          </cell>
          <cell r="E3075">
            <v>10.78</v>
          </cell>
          <cell r="F3075">
            <v>17.3</v>
          </cell>
          <cell r="G3075">
            <v>28.08</v>
          </cell>
        </row>
        <row r="3076">
          <cell r="A3076" t="str">
            <v>42.20.190</v>
          </cell>
          <cell r="B3076">
            <v>0</v>
          </cell>
          <cell r="C3076" t="str">
            <v>Solda exotérmica conexão cabo-haste em X sobreposto, bitola do cabo de 35mm² a 50mm² para haste de 5/8 e 3/4</v>
          </cell>
          <cell r="D3076" t="str">
            <v>un</v>
          </cell>
          <cell r="E3076">
            <v>19.52</v>
          </cell>
          <cell r="F3076">
            <v>17.3</v>
          </cell>
          <cell r="G3076">
            <v>36.82</v>
          </cell>
        </row>
        <row r="3077">
          <cell r="A3077" t="str">
            <v>42.20.200</v>
          </cell>
          <cell r="B3077">
            <v>0</v>
          </cell>
          <cell r="C3077" t="str">
            <v>Solda exotérmica conexão cabo-haste em X sobreposto, bitola do cabo de 70mm² a 95mm² para haste de 5/8 e 3/4</v>
          </cell>
          <cell r="D3077" t="str">
            <v>un</v>
          </cell>
          <cell r="E3077">
            <v>19.43</v>
          </cell>
          <cell r="F3077">
            <v>17.3</v>
          </cell>
          <cell r="G3077">
            <v>36.729999999999997</v>
          </cell>
        </row>
        <row r="3078">
          <cell r="A3078" t="str">
            <v>42.20.210</v>
          </cell>
          <cell r="B3078">
            <v>0</v>
          </cell>
          <cell r="C3078" t="str">
            <v>Solda exotérmica conexão cabo-haste em T, bitola do cabo de 35mm² para haste de 5/8 e 3/4</v>
          </cell>
          <cell r="D3078" t="str">
            <v>un</v>
          </cell>
          <cell r="E3078">
            <v>11.43</v>
          </cell>
          <cell r="F3078">
            <v>17.3</v>
          </cell>
          <cell r="G3078">
            <v>28.73</v>
          </cell>
        </row>
        <row r="3079">
          <cell r="A3079" t="str">
            <v>42.20.220</v>
          </cell>
          <cell r="B3079">
            <v>0</v>
          </cell>
          <cell r="C3079" t="str">
            <v>Solda exotérmica conexão cabo-haste em T, bitola do cabo de 50mm² a 95mm² para haste de 5/8 e 3/4</v>
          </cell>
          <cell r="D3079" t="str">
            <v>un</v>
          </cell>
          <cell r="E3079">
            <v>19.420000000000002</v>
          </cell>
          <cell r="F3079">
            <v>17.3</v>
          </cell>
          <cell r="G3079">
            <v>36.72</v>
          </cell>
        </row>
        <row r="3080">
          <cell r="A3080" t="str">
            <v>42.20.230</v>
          </cell>
          <cell r="B3080">
            <v>0</v>
          </cell>
          <cell r="C3080" t="str">
            <v>Solda exotérmica conexão cabo-haste na lateral, bitola do cabo de 25mm² a 70mm² para haste de 5/8 e 3/4</v>
          </cell>
          <cell r="D3080" t="str">
            <v>un</v>
          </cell>
          <cell r="E3080">
            <v>11.23</v>
          </cell>
          <cell r="F3080">
            <v>17.3</v>
          </cell>
          <cell r="G3080">
            <v>28.53</v>
          </cell>
        </row>
        <row r="3081">
          <cell r="A3081" t="str">
            <v>42.20.240</v>
          </cell>
          <cell r="B3081">
            <v>0</v>
          </cell>
          <cell r="C3081" t="str">
            <v>Solda exotérmica conexão cabo-haste no topo, bitola do cabo de 25mm² a 35mm² para haste de 5/8</v>
          </cell>
          <cell r="D3081" t="str">
            <v>un</v>
          </cell>
          <cell r="E3081">
            <v>10.75</v>
          </cell>
          <cell r="F3081">
            <v>17.3</v>
          </cell>
          <cell r="G3081">
            <v>28.05</v>
          </cell>
        </row>
        <row r="3082">
          <cell r="A3082" t="str">
            <v>42.20.250</v>
          </cell>
          <cell r="B3082">
            <v>0</v>
          </cell>
          <cell r="C3082" t="str">
            <v>Solda exotérmica conexão cabo-haste no topo, bitola do cabo de 50mm² a 95mm² para haste de 5/8 e 3/4</v>
          </cell>
          <cell r="D3082" t="str">
            <v>un</v>
          </cell>
          <cell r="E3082">
            <v>10.87</v>
          </cell>
          <cell r="F3082">
            <v>17.3</v>
          </cell>
          <cell r="G3082">
            <v>28.17</v>
          </cell>
        </row>
        <row r="3083">
          <cell r="A3083" t="str">
            <v>42.20.260</v>
          </cell>
          <cell r="B3083">
            <v>0</v>
          </cell>
          <cell r="C3083" t="str">
            <v>Solda exotérmica conexão cabo-ferro de construção com cabo paralelo, bitola do cabo de 35mm² para haste de 5/8 e 3/4</v>
          </cell>
          <cell r="D3083" t="str">
            <v>un</v>
          </cell>
          <cell r="E3083">
            <v>5.64</v>
          </cell>
          <cell r="F3083">
            <v>17.3</v>
          </cell>
          <cell r="G3083">
            <v>22.94</v>
          </cell>
        </row>
        <row r="3084">
          <cell r="A3084" t="str">
            <v>42.20.270</v>
          </cell>
          <cell r="B3084">
            <v>0</v>
          </cell>
          <cell r="C3084" t="str">
            <v>Solda exotérmica conexão cabo-ferro de construção com cabo paralelo, bitola do cabo de 50mm² a 70mm² para haste de 5/8 e 3/4</v>
          </cell>
          <cell r="D3084" t="str">
            <v>un</v>
          </cell>
          <cell r="E3084">
            <v>10.97</v>
          </cell>
          <cell r="F3084">
            <v>17.3</v>
          </cell>
          <cell r="G3084">
            <v>28.27</v>
          </cell>
        </row>
        <row r="3085">
          <cell r="A3085" t="str">
            <v>42.20.280</v>
          </cell>
          <cell r="B3085">
            <v>0</v>
          </cell>
          <cell r="C3085" t="str">
            <v>Solda exotérmica conexão cabo-ferro de construção com cabo em X sobreposto, bitola do cabo de 35mm² a 70mm² para haste de 5/8</v>
          </cell>
          <cell r="D3085" t="str">
            <v>un</v>
          </cell>
          <cell r="E3085">
            <v>11.17</v>
          </cell>
          <cell r="F3085">
            <v>17.3</v>
          </cell>
          <cell r="G3085">
            <v>28.47</v>
          </cell>
        </row>
        <row r="3086">
          <cell r="A3086" t="str">
            <v>42.20.290</v>
          </cell>
          <cell r="B3086">
            <v>0</v>
          </cell>
          <cell r="C3086" t="str">
            <v>Solda exotérmica conexão cabo-ferro de construção com cabo em X sobreposto, bitola do cabo de 35mm² a 70mm² para haste de 3/8</v>
          </cell>
          <cell r="D3086" t="str">
            <v>un</v>
          </cell>
          <cell r="E3086">
            <v>11.17</v>
          </cell>
          <cell r="F3086">
            <v>17.3</v>
          </cell>
          <cell r="G3086">
            <v>28.47</v>
          </cell>
        </row>
        <row r="3087">
          <cell r="A3087" t="str">
            <v>42.20.300</v>
          </cell>
          <cell r="B3087">
            <v>0</v>
          </cell>
          <cell r="C3087" t="str">
            <v>Solda exotérmica conexão cabo-terminal com duas fixações, bitola do cabo de 25mm² a 50mm² para terminal 3x25</v>
          </cell>
          <cell r="D3087" t="str">
            <v>un</v>
          </cell>
          <cell r="E3087">
            <v>5.92</v>
          </cell>
          <cell r="F3087">
            <v>17.3</v>
          </cell>
          <cell r="G3087">
            <v>23.22</v>
          </cell>
        </row>
        <row r="3088">
          <cell r="A3088" t="str">
            <v>42.20.310</v>
          </cell>
          <cell r="B3088">
            <v>0</v>
          </cell>
          <cell r="C3088" t="str">
            <v>Solda exotérmica conexão cabo-superfície de aço, bitola do cabo de 16mm² a 35mm²</v>
          </cell>
          <cell r="D3088" t="str">
            <v>un</v>
          </cell>
          <cell r="E3088">
            <v>5.58</v>
          </cell>
          <cell r="F3088">
            <v>17.3</v>
          </cell>
          <cell r="G3088">
            <v>22.88</v>
          </cell>
        </row>
        <row r="3089">
          <cell r="A3089" t="str">
            <v>42.20.320</v>
          </cell>
          <cell r="B3089">
            <v>0</v>
          </cell>
          <cell r="C3089" t="str">
            <v>Solda exotérmica conexão cabo-superfície de aço, bitola do cabo de 50mm² a 95mm²</v>
          </cell>
          <cell r="D3089" t="str">
            <v>un</v>
          </cell>
          <cell r="E3089">
            <v>10.72</v>
          </cell>
          <cell r="F3089">
            <v>17.3</v>
          </cell>
          <cell r="G3089">
            <v>28.02</v>
          </cell>
        </row>
        <row r="3090">
          <cell r="A3090" t="str">
            <v>43</v>
          </cell>
          <cell r="B3090" t="str">
            <v>APARELHOS ELÉTRICOS, HIDRÁULICOS E A GÁS.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43.01</v>
          </cell>
          <cell r="B3091" t="str">
            <v>Bebedouros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43.01.010</v>
          </cell>
          <cell r="B3092">
            <v>0</v>
          </cell>
          <cell r="C3092" t="str">
            <v>Bebedouro elétrico de pressão em aço inoxidável, capacidade 4 l/h - simples</v>
          </cell>
          <cell r="D3092" t="str">
            <v>un</v>
          </cell>
          <cell r="E3092">
            <v>828.71</v>
          </cell>
          <cell r="F3092">
            <v>50.61</v>
          </cell>
          <cell r="G3092">
            <v>879.32</v>
          </cell>
        </row>
        <row r="3093">
          <cell r="A3093" t="str">
            <v>43.01.030</v>
          </cell>
          <cell r="B3093">
            <v>0</v>
          </cell>
          <cell r="C3093" t="str">
            <v>Bebedouro elétrico de pressão em aço inoxidável, capacidade 4 l/h - conjugado</v>
          </cell>
          <cell r="D3093" t="str">
            <v>un</v>
          </cell>
          <cell r="E3093">
            <v>966.03</v>
          </cell>
          <cell r="F3093">
            <v>50.61</v>
          </cell>
          <cell r="G3093">
            <v>1016.64</v>
          </cell>
        </row>
        <row r="3094">
          <cell r="A3094" t="str">
            <v>43.02</v>
          </cell>
          <cell r="B3094" t="str">
            <v>Chuveiros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</row>
        <row r="3095">
          <cell r="A3095" t="str">
            <v>43.02.010</v>
          </cell>
          <cell r="B3095">
            <v>0</v>
          </cell>
          <cell r="C3095" t="str">
            <v>Chuveiro frio em PVC, diâmetro de 10 cm</v>
          </cell>
          <cell r="D3095" t="str">
            <v>un</v>
          </cell>
          <cell r="E3095">
            <v>6.1</v>
          </cell>
          <cell r="F3095">
            <v>18.16</v>
          </cell>
          <cell r="G3095">
            <v>24.26</v>
          </cell>
        </row>
        <row r="3096">
          <cell r="A3096" t="str">
            <v>43.02.070</v>
          </cell>
          <cell r="B3096">
            <v>0</v>
          </cell>
          <cell r="C3096" t="str">
            <v>Chuveiro, com válvula de acionamento, antivandalismo, DN= 3/4´</v>
          </cell>
          <cell r="D3096" t="str">
            <v>un</v>
          </cell>
          <cell r="E3096">
            <v>429.36</v>
          </cell>
          <cell r="F3096">
            <v>34.5</v>
          </cell>
          <cell r="G3096">
            <v>463.86</v>
          </cell>
        </row>
        <row r="3097">
          <cell r="A3097" t="str">
            <v>43.02.080</v>
          </cell>
          <cell r="B3097">
            <v>0</v>
          </cell>
          <cell r="C3097" t="str">
            <v>Chuveiro elétrico de 6500W/220V com resistência blindada</v>
          </cell>
          <cell r="D3097" t="str">
            <v>un</v>
          </cell>
          <cell r="E3097">
            <v>327.57</v>
          </cell>
          <cell r="F3097">
            <v>28.31</v>
          </cell>
          <cell r="G3097">
            <v>355.88</v>
          </cell>
        </row>
        <row r="3098">
          <cell r="A3098" t="str">
            <v>43.02.100</v>
          </cell>
          <cell r="B3098">
            <v>0</v>
          </cell>
          <cell r="C3098" t="str">
            <v>Chuveiro com jato regulável em metal com acabamento cromado</v>
          </cell>
          <cell r="D3098" t="str">
            <v>un</v>
          </cell>
          <cell r="E3098">
            <v>327.26</v>
          </cell>
          <cell r="F3098">
            <v>18.16</v>
          </cell>
          <cell r="G3098">
            <v>345.42</v>
          </cell>
        </row>
        <row r="3099">
          <cell r="A3099" t="str">
            <v>43.02.120</v>
          </cell>
          <cell r="B3099">
            <v>0</v>
          </cell>
          <cell r="C3099" t="str">
            <v>Chuveiro frio em PVC, diâmetro de 10 cm, com registro e tubo de ligação acoplados</v>
          </cell>
          <cell r="D3099" t="str">
            <v>un</v>
          </cell>
          <cell r="E3099">
            <v>3.85</v>
          </cell>
          <cell r="F3099">
            <v>21.74</v>
          </cell>
          <cell r="G3099">
            <v>25.59</v>
          </cell>
        </row>
        <row r="3100">
          <cell r="A3100" t="str">
            <v>43.02.130</v>
          </cell>
          <cell r="B3100">
            <v>0</v>
          </cell>
          <cell r="C3100" t="str">
            <v>Chuveiro frio em PVC, diâmetro de 15 cm, com registro e tubo de ligação acoplados</v>
          </cell>
          <cell r="D3100" t="str">
            <v>un</v>
          </cell>
          <cell r="E3100">
            <v>8.8800000000000008</v>
          </cell>
          <cell r="F3100">
            <v>21.74</v>
          </cell>
          <cell r="G3100">
            <v>30.62</v>
          </cell>
        </row>
        <row r="3101">
          <cell r="A3101" t="str">
            <v>43.02.140</v>
          </cell>
          <cell r="B3101">
            <v>0</v>
          </cell>
          <cell r="C3101" t="str">
            <v>Chuveiro elétrico de 5500 W / 220 V em PVC</v>
          </cell>
          <cell r="D3101" t="str">
            <v>un</v>
          </cell>
          <cell r="E3101">
            <v>53.4</v>
          </cell>
          <cell r="F3101">
            <v>28.31</v>
          </cell>
          <cell r="G3101">
            <v>81.709999999999994</v>
          </cell>
        </row>
        <row r="3102">
          <cell r="A3102" t="str">
            <v>43.02.160</v>
          </cell>
          <cell r="B3102">
            <v>0</v>
          </cell>
          <cell r="C3102" t="str">
            <v>Chuveiro lava-olhos, acionamento manual, tubulação em ferro galvanizado com pintura epóxi cor verde</v>
          </cell>
          <cell r="D3102" t="str">
            <v>un</v>
          </cell>
          <cell r="E3102">
            <v>1495.58</v>
          </cell>
          <cell r="F3102">
            <v>72.62</v>
          </cell>
          <cell r="G3102">
            <v>1568.2</v>
          </cell>
        </row>
        <row r="3103">
          <cell r="A3103" t="str">
            <v>43.02.170</v>
          </cell>
          <cell r="B3103">
            <v>0</v>
          </cell>
          <cell r="C3103" t="str">
            <v>Chuveiro elétrico de 7.500W - 220 V, com resistência blindada</v>
          </cell>
          <cell r="D3103" t="str">
            <v>un</v>
          </cell>
          <cell r="E3103">
            <v>295.12</v>
          </cell>
          <cell r="F3103">
            <v>28.31</v>
          </cell>
          <cell r="G3103">
            <v>323.43</v>
          </cell>
        </row>
        <row r="3104">
          <cell r="A3104" t="str">
            <v>43.02.180</v>
          </cell>
          <cell r="B3104">
            <v>0</v>
          </cell>
          <cell r="C3104" t="str">
            <v>Ducha multitemperaturas, com regulagem de inclinação, de 7.500 W - 220 V</v>
          </cell>
          <cell r="D3104" t="str">
            <v>un</v>
          </cell>
          <cell r="E3104">
            <v>120.85</v>
          </cell>
          <cell r="F3104">
            <v>28.31</v>
          </cell>
          <cell r="G3104">
            <v>149.16</v>
          </cell>
        </row>
        <row r="3105">
          <cell r="A3105" t="str">
            <v>43.03</v>
          </cell>
          <cell r="B3105" t="str">
            <v>Aquecedores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</row>
        <row r="3106">
          <cell r="A3106" t="str">
            <v>43.03.050</v>
          </cell>
          <cell r="B3106">
            <v>0</v>
          </cell>
          <cell r="C3106" t="str">
            <v>Aquecedor a gás de acumulação, capacidade 300 l</v>
          </cell>
          <cell r="D3106" t="str">
            <v>un</v>
          </cell>
          <cell r="E3106">
            <v>6420.48</v>
          </cell>
          <cell r="F3106">
            <v>145.24</v>
          </cell>
          <cell r="G3106">
            <v>6565.72</v>
          </cell>
        </row>
        <row r="3107">
          <cell r="A3107" t="str">
            <v>43.03.130</v>
          </cell>
          <cell r="B3107">
            <v>0</v>
          </cell>
          <cell r="C3107" t="str">
            <v>Aquecedor a gás de acumulação, capacidade 500 l</v>
          </cell>
          <cell r="D3107" t="str">
            <v>un</v>
          </cell>
          <cell r="E3107">
            <v>8263.9699999999993</v>
          </cell>
          <cell r="F3107">
            <v>163.4</v>
          </cell>
          <cell r="G3107">
            <v>8427.3700000000008</v>
          </cell>
        </row>
        <row r="3108">
          <cell r="A3108" t="str">
            <v>43.03.210</v>
          </cell>
          <cell r="B3108">
            <v>0</v>
          </cell>
          <cell r="C3108" t="str">
            <v>Aquecedor de passagem elétrico individual, baixa pressão, 5.100 W / 127 V ou 5.200 W / 220 V</v>
          </cell>
          <cell r="D3108" t="str">
            <v>un</v>
          </cell>
          <cell r="E3108">
            <v>670.63</v>
          </cell>
          <cell r="F3108">
            <v>179.83</v>
          </cell>
          <cell r="G3108">
            <v>850.46</v>
          </cell>
        </row>
        <row r="3109">
          <cell r="A3109" t="str">
            <v>43.03.220</v>
          </cell>
          <cell r="B3109">
            <v>0</v>
          </cell>
          <cell r="C3109" t="str">
            <v>Sistema de aquecimento de passagem a gás com sistema misturador para abastecimento de até 08 duchas</v>
          </cell>
          <cell r="D3109" t="str">
            <v>cj</v>
          </cell>
          <cell r="E3109">
            <v>10194.11</v>
          </cell>
          <cell r="F3109">
            <v>3792.48</v>
          </cell>
          <cell r="G3109">
            <v>13986.59</v>
          </cell>
        </row>
        <row r="3110">
          <cell r="A3110" t="str">
            <v>43.03.230</v>
          </cell>
          <cell r="B3110">
            <v>0</v>
          </cell>
          <cell r="C3110" t="str">
            <v>Sistema de aquecimento de passagem a gás com sistema misturador para abastecimento de até 16 duchas</v>
          </cell>
          <cell r="D3110" t="str">
            <v>cj</v>
          </cell>
          <cell r="E3110">
            <v>16192.38</v>
          </cell>
          <cell r="F3110">
            <v>4266.54</v>
          </cell>
          <cell r="G3110">
            <v>20458.919999999998</v>
          </cell>
        </row>
        <row r="3111">
          <cell r="A3111" t="str">
            <v>43.03.240</v>
          </cell>
          <cell r="B3111">
            <v>0</v>
          </cell>
          <cell r="C3111" t="str">
            <v>Sistema de aquecimento de passagem a gás com sistema misturador para abastecimento de até 24 duchas</v>
          </cell>
          <cell r="D3111" t="str">
            <v>cj</v>
          </cell>
          <cell r="E3111">
            <v>19961</v>
          </cell>
          <cell r="F3111">
            <v>5015.75</v>
          </cell>
          <cell r="G3111">
            <v>24976.75</v>
          </cell>
        </row>
        <row r="3112">
          <cell r="A3112" t="str">
            <v>43.03.500</v>
          </cell>
          <cell r="B3112">
            <v>0</v>
          </cell>
          <cell r="C3112" t="str">
            <v>Coletor em alumínio para sistema de aquecimento solar com área coletora até 1,60m²</v>
          </cell>
          <cell r="D3112" t="str">
            <v>un</v>
          </cell>
          <cell r="E3112">
            <v>736.62</v>
          </cell>
          <cell r="F3112">
            <v>36.47</v>
          </cell>
          <cell r="G3112">
            <v>773.09</v>
          </cell>
        </row>
        <row r="3113">
          <cell r="A3113" t="str">
            <v>43.03.510</v>
          </cell>
          <cell r="B3113">
            <v>0</v>
          </cell>
          <cell r="C3113" t="str">
            <v>Coletor em alumínio para sistema de aquecimento solar com área coletora até 2,00m²</v>
          </cell>
          <cell r="D3113" t="str">
            <v>un</v>
          </cell>
          <cell r="E3113">
            <v>883.92</v>
          </cell>
          <cell r="F3113">
            <v>45.6</v>
          </cell>
          <cell r="G3113">
            <v>929.52</v>
          </cell>
        </row>
        <row r="3114">
          <cell r="A3114" t="str">
            <v>43.03.550</v>
          </cell>
          <cell r="B3114">
            <v>0</v>
          </cell>
          <cell r="C3114" t="str">
            <v>Reservatório térmico horizontal em aço inoxidável AISI 304, capacidade de 500 litros</v>
          </cell>
          <cell r="D3114" t="str">
            <v>un</v>
          </cell>
          <cell r="E3114">
            <v>2014.63</v>
          </cell>
          <cell r="F3114">
            <v>50.61</v>
          </cell>
          <cell r="G3114">
            <v>2065.2399999999998</v>
          </cell>
        </row>
        <row r="3115">
          <cell r="A3115" t="str">
            <v>43.04</v>
          </cell>
          <cell r="B3115" t="str">
            <v>Torneiras elétricas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43.04.020</v>
          </cell>
          <cell r="B3116">
            <v>0</v>
          </cell>
          <cell r="C3116" t="str">
            <v>Torneira elétrica</v>
          </cell>
          <cell r="D3116" t="str">
            <v>un</v>
          </cell>
          <cell r="E3116">
            <v>119.88</v>
          </cell>
          <cell r="F3116">
            <v>28.31</v>
          </cell>
          <cell r="G3116">
            <v>148.19</v>
          </cell>
        </row>
        <row r="3117">
          <cell r="A3117" t="str">
            <v>43.05</v>
          </cell>
          <cell r="B3117" t="str">
            <v>Exaustor, ventilador e circulador de ar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43.05.020</v>
          </cell>
          <cell r="B3118">
            <v>0</v>
          </cell>
          <cell r="C3118" t="str">
            <v>Exaustor elétrico tipo domiciliar</v>
          </cell>
          <cell r="D3118" t="str">
            <v>un</v>
          </cell>
          <cell r="E3118">
            <v>388.09</v>
          </cell>
          <cell r="F3118">
            <v>99.87</v>
          </cell>
          <cell r="G3118">
            <v>487.96</v>
          </cell>
        </row>
        <row r="3119">
          <cell r="A3119" t="str">
            <v>43.05.030</v>
          </cell>
          <cell r="B3119">
            <v>0</v>
          </cell>
          <cell r="C3119" t="str">
            <v>Exaustor elétrico em plástico, vazão 190m³/h</v>
          </cell>
          <cell r="D3119" t="str">
            <v>un</v>
          </cell>
          <cell r="E3119">
            <v>245.02</v>
          </cell>
          <cell r="F3119">
            <v>34.590000000000003</v>
          </cell>
          <cell r="G3119">
            <v>279.61</v>
          </cell>
        </row>
        <row r="3120">
          <cell r="A3120" t="str">
            <v>43.06</v>
          </cell>
          <cell r="B3120" t="str">
            <v>Emissores de som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</row>
        <row r="3121">
          <cell r="A3121" t="str">
            <v>43.06.010</v>
          </cell>
          <cell r="B3121">
            <v>0</v>
          </cell>
          <cell r="C3121" t="str">
            <v>Cigarra de embutir 50/60HZ até 127V, com placa</v>
          </cell>
          <cell r="D3121" t="str">
            <v>un</v>
          </cell>
          <cell r="E3121">
            <v>22.09</v>
          </cell>
          <cell r="F3121">
            <v>17.3</v>
          </cell>
          <cell r="G3121">
            <v>39.39</v>
          </cell>
        </row>
        <row r="3122">
          <cell r="A3122" t="str">
            <v>43.07</v>
          </cell>
          <cell r="B3122" t="str">
            <v>Aparelho condicionador de ar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</row>
        <row r="3123">
          <cell r="A3123" t="str">
            <v>43.07.300</v>
          </cell>
          <cell r="B3123">
            <v>0</v>
          </cell>
          <cell r="C3123" t="str">
            <v>Ar condicionado a frio, tipo split cassete com capacidade de 18.000 BTU/h</v>
          </cell>
          <cell r="D3123" t="str">
            <v>cj</v>
          </cell>
          <cell r="E3123">
            <v>5395.51</v>
          </cell>
          <cell r="F3123">
            <v>282.73</v>
          </cell>
          <cell r="G3123">
            <v>5678.24</v>
          </cell>
        </row>
        <row r="3124">
          <cell r="A3124" t="str">
            <v>43.07.310</v>
          </cell>
          <cell r="B3124">
            <v>0</v>
          </cell>
          <cell r="C3124" t="str">
            <v>Ar condicionado a frio, tipo split cassete com capacidade de 24.000 BTU/h</v>
          </cell>
          <cell r="D3124" t="str">
            <v>cj</v>
          </cell>
          <cell r="E3124">
            <v>5882.43</v>
          </cell>
          <cell r="F3124">
            <v>291.98</v>
          </cell>
          <cell r="G3124">
            <v>6174.41</v>
          </cell>
        </row>
        <row r="3125">
          <cell r="A3125" t="str">
            <v>43.07.320</v>
          </cell>
          <cell r="B3125">
            <v>0</v>
          </cell>
          <cell r="C3125" t="str">
            <v>Ar condicionado a frio, tipo split cassete com capacidade de 36.000 BTU/h</v>
          </cell>
          <cell r="D3125" t="str">
            <v>cj</v>
          </cell>
          <cell r="E3125">
            <v>7582.19</v>
          </cell>
          <cell r="F3125">
            <v>291.98</v>
          </cell>
          <cell r="G3125">
            <v>7874.17</v>
          </cell>
        </row>
        <row r="3126">
          <cell r="A3126" t="str">
            <v>43.07.330</v>
          </cell>
          <cell r="B3126">
            <v>0</v>
          </cell>
          <cell r="C3126" t="str">
            <v>Ar condicionado a frio, tipo split parede com capacidade de 12.000 BTU/h</v>
          </cell>
          <cell r="D3126" t="str">
            <v>cj</v>
          </cell>
          <cell r="E3126">
            <v>2248.77</v>
          </cell>
          <cell r="F3126">
            <v>282.73</v>
          </cell>
          <cell r="G3126">
            <v>2531.5</v>
          </cell>
        </row>
        <row r="3127">
          <cell r="A3127" t="str">
            <v>43.07.340</v>
          </cell>
          <cell r="B3127">
            <v>0</v>
          </cell>
          <cell r="C3127" t="str">
            <v>Ar condicionado a frio, tipo split parede com capacidade de 18.000 BTU/h</v>
          </cell>
          <cell r="D3127" t="str">
            <v>cj</v>
          </cell>
          <cell r="E3127">
            <v>2805.56</v>
          </cell>
          <cell r="F3127">
            <v>282.73</v>
          </cell>
          <cell r="G3127">
            <v>3088.29</v>
          </cell>
        </row>
        <row r="3128">
          <cell r="A3128" t="str">
            <v>43.07.350</v>
          </cell>
          <cell r="B3128">
            <v>0</v>
          </cell>
          <cell r="C3128" t="str">
            <v>Ar condicionado a frio, tipo split parede com capacidade de 24.000 BTU/h</v>
          </cell>
          <cell r="D3128" t="str">
            <v>cj</v>
          </cell>
          <cell r="E3128">
            <v>3692.01</v>
          </cell>
          <cell r="F3128">
            <v>291.98</v>
          </cell>
          <cell r="G3128">
            <v>3983.99</v>
          </cell>
        </row>
        <row r="3129">
          <cell r="A3129" t="str">
            <v>43.07.360</v>
          </cell>
          <cell r="B3129">
            <v>0</v>
          </cell>
          <cell r="C3129" t="str">
            <v>Ar condicionado a frio, tipo split parede com capacidade de 30.000 BTU/h</v>
          </cell>
          <cell r="D3129" t="str">
            <v>cj</v>
          </cell>
          <cell r="E3129">
            <v>4656.22</v>
          </cell>
          <cell r="F3129">
            <v>291.98</v>
          </cell>
          <cell r="G3129">
            <v>4948.2</v>
          </cell>
        </row>
        <row r="3130">
          <cell r="A3130" t="str">
            <v>43.07.370</v>
          </cell>
          <cell r="B3130">
            <v>0</v>
          </cell>
          <cell r="C3130" t="str">
            <v>Ar condicionado a frio, tipo split piso teto com capacidade de 18.000 BTU/h</v>
          </cell>
          <cell r="D3130" t="str">
            <v>cj</v>
          </cell>
          <cell r="E3130">
            <v>3421.21</v>
          </cell>
          <cell r="F3130">
            <v>282.73</v>
          </cell>
          <cell r="G3130">
            <v>3703.94</v>
          </cell>
        </row>
        <row r="3131">
          <cell r="A3131" t="str">
            <v>43.07.380</v>
          </cell>
          <cell r="B3131">
            <v>0</v>
          </cell>
          <cell r="C3131" t="str">
            <v>Ar condicionado a frio, tipo split piso teto com capacidade de 24.000 BTU/h</v>
          </cell>
          <cell r="D3131" t="str">
            <v>cj</v>
          </cell>
          <cell r="E3131">
            <v>4744.3500000000004</v>
          </cell>
          <cell r="F3131">
            <v>291.98</v>
          </cell>
          <cell r="G3131">
            <v>5036.33</v>
          </cell>
        </row>
        <row r="3132">
          <cell r="A3132" t="str">
            <v>43.07.390</v>
          </cell>
          <cell r="B3132">
            <v>0</v>
          </cell>
          <cell r="C3132" t="str">
            <v>Ar condicionado a frio, tipo split piso teto com capacidade de 36.000 BTU/h</v>
          </cell>
          <cell r="D3132" t="str">
            <v>cj</v>
          </cell>
          <cell r="E3132">
            <v>6842.6</v>
          </cell>
          <cell r="F3132">
            <v>291.98</v>
          </cell>
          <cell r="G3132">
            <v>7134.58</v>
          </cell>
        </row>
        <row r="3133">
          <cell r="A3133" t="str">
            <v>43.07.600</v>
          </cell>
          <cell r="B3133">
            <v>0</v>
          </cell>
          <cell r="C3133" t="str">
            <v>Ar condicionado a frio tipo teto, embutido, com capacidade de 58.000 BTU / h</v>
          </cell>
          <cell r="D3133" t="str">
            <v>cj</v>
          </cell>
          <cell r="E3133">
            <v>10803.15</v>
          </cell>
          <cell r="F3133">
            <v>1424.8</v>
          </cell>
          <cell r="G3133">
            <v>12227.95</v>
          </cell>
        </row>
        <row r="3134">
          <cell r="A3134" t="str">
            <v>43.08</v>
          </cell>
          <cell r="B3134" t="str">
            <v>Equipamentos para sistema VRF ar condicionado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43.08.001</v>
          </cell>
          <cell r="B3135">
            <v>0</v>
          </cell>
          <cell r="C3135" t="str">
            <v>Condensador para sistema VRF de ar condicionado, capacidade até 6,0 TR</v>
          </cell>
          <cell r="D3135" t="str">
            <v>un</v>
          </cell>
          <cell r="E3135">
            <v>25132.58</v>
          </cell>
          <cell r="F3135">
            <v>655.04</v>
          </cell>
          <cell r="G3135">
            <v>25787.62</v>
          </cell>
        </row>
        <row r="3136">
          <cell r="A3136" t="str">
            <v>43.08.002</v>
          </cell>
          <cell r="B3136">
            <v>0</v>
          </cell>
          <cell r="C3136" t="str">
            <v>Condensador para sistema VRF de ar condicionado, capacidade de 8,0 TR a 10,0 TR</v>
          </cell>
          <cell r="D3136" t="str">
            <v>un</v>
          </cell>
          <cell r="E3136">
            <v>29586.2</v>
          </cell>
          <cell r="F3136">
            <v>655.04</v>
          </cell>
          <cell r="G3136">
            <v>30241.24</v>
          </cell>
        </row>
        <row r="3137">
          <cell r="A3137" t="str">
            <v>43.08.003</v>
          </cell>
          <cell r="B3137">
            <v>0</v>
          </cell>
          <cell r="C3137" t="str">
            <v>Condensador para sistema VRF de ar condicionado, capacidade de 11,0 TR a 13,0 TR</v>
          </cell>
          <cell r="D3137" t="str">
            <v>un</v>
          </cell>
          <cell r="E3137">
            <v>37010.870000000003</v>
          </cell>
          <cell r="F3137">
            <v>655.04</v>
          </cell>
          <cell r="G3137">
            <v>37665.910000000003</v>
          </cell>
        </row>
        <row r="3138">
          <cell r="A3138" t="str">
            <v>43.08.004</v>
          </cell>
          <cell r="B3138">
            <v>0</v>
          </cell>
          <cell r="C3138" t="str">
            <v>Condensador para sistema VRF de ar condicionado, capacidade de 14,0 TR a 16,0 TR</v>
          </cell>
          <cell r="D3138" t="str">
            <v>un</v>
          </cell>
          <cell r="E3138">
            <v>33659.4</v>
          </cell>
          <cell r="F3138">
            <v>655.04</v>
          </cell>
          <cell r="G3138">
            <v>34314.44</v>
          </cell>
        </row>
        <row r="3139">
          <cell r="A3139" t="str">
            <v>43.08.020</v>
          </cell>
          <cell r="B3139">
            <v>0</v>
          </cell>
          <cell r="C3139" t="str">
            <v>Evaporador para sistema VRF de ar condicionado, tipo parede, capacidade de 1,0 TR</v>
          </cell>
          <cell r="D3139" t="str">
            <v>un</v>
          </cell>
          <cell r="E3139">
            <v>2743.56</v>
          </cell>
          <cell r="F3139">
            <v>573.16</v>
          </cell>
          <cell r="G3139">
            <v>3316.72</v>
          </cell>
        </row>
        <row r="3140">
          <cell r="A3140" t="str">
            <v>43.08.021</v>
          </cell>
          <cell r="B3140">
            <v>0</v>
          </cell>
          <cell r="C3140" t="str">
            <v>Evaporador para sistema VRF de ar condicionado, tipo parede, capacidade de 2,0 TR</v>
          </cell>
          <cell r="D3140" t="str">
            <v>un</v>
          </cell>
          <cell r="E3140">
            <v>3546.94</v>
          </cell>
          <cell r="F3140">
            <v>573.16</v>
          </cell>
          <cell r="G3140">
            <v>4120.1000000000004</v>
          </cell>
        </row>
        <row r="3141">
          <cell r="A3141" t="str">
            <v>43.08.022</v>
          </cell>
          <cell r="B3141">
            <v>0</v>
          </cell>
          <cell r="C3141" t="str">
            <v>Evaporador para sistema VRF de ar condicionado, tipo parede, capacidade de 3,0 TR</v>
          </cell>
          <cell r="D3141" t="str">
            <v>un</v>
          </cell>
          <cell r="E3141">
            <v>4769.2299999999996</v>
          </cell>
          <cell r="F3141">
            <v>573.16</v>
          </cell>
          <cell r="G3141">
            <v>5342.39</v>
          </cell>
        </row>
        <row r="3142">
          <cell r="A3142" t="str">
            <v>43.08.030</v>
          </cell>
          <cell r="B3142">
            <v>0</v>
          </cell>
          <cell r="C3142" t="str">
            <v>Evaporador para sistema VRF de ar condicionado, tipo piso teto, capacidade de 1,0 TR</v>
          </cell>
          <cell r="D3142" t="str">
            <v>un</v>
          </cell>
          <cell r="E3142">
            <v>3054.2</v>
          </cell>
          <cell r="F3142">
            <v>573.16</v>
          </cell>
          <cell r="G3142">
            <v>3627.36</v>
          </cell>
        </row>
        <row r="3143">
          <cell r="A3143" t="str">
            <v>43.08.031</v>
          </cell>
          <cell r="B3143">
            <v>0</v>
          </cell>
          <cell r="C3143" t="str">
            <v>Evaporador para sistema VRF de ar condicionado, tipo piso teto, capacidade de 2,0 TR</v>
          </cell>
          <cell r="D3143" t="str">
            <v>un</v>
          </cell>
          <cell r="E3143">
            <v>3516.81</v>
          </cell>
          <cell r="F3143">
            <v>573.16</v>
          </cell>
          <cell r="G3143">
            <v>4089.97</v>
          </cell>
        </row>
        <row r="3144">
          <cell r="A3144" t="str">
            <v>43.08.032</v>
          </cell>
          <cell r="B3144">
            <v>0</v>
          </cell>
          <cell r="C3144" t="str">
            <v>Evaporador para sistema VRF de ar condicionado, tipo piso teto, capacidade de 3,0 TR</v>
          </cell>
          <cell r="D3144" t="str">
            <v>un</v>
          </cell>
          <cell r="E3144">
            <v>4175.33</v>
          </cell>
          <cell r="F3144">
            <v>573.16</v>
          </cell>
          <cell r="G3144">
            <v>4748.49</v>
          </cell>
        </row>
        <row r="3145">
          <cell r="A3145" t="str">
            <v>43.08.033</v>
          </cell>
          <cell r="B3145">
            <v>0</v>
          </cell>
          <cell r="C3145" t="str">
            <v>Evaporador para sistema VRF de ar condicionado, tipo piso teto, capacidade de 4,0 TR</v>
          </cell>
          <cell r="D3145" t="str">
            <v>un</v>
          </cell>
          <cell r="E3145">
            <v>4835.96</v>
          </cell>
          <cell r="F3145">
            <v>573.16</v>
          </cell>
          <cell r="G3145">
            <v>5409.12</v>
          </cell>
        </row>
        <row r="3146">
          <cell r="A3146" t="str">
            <v>43.08.040</v>
          </cell>
          <cell r="B3146">
            <v>0</v>
          </cell>
          <cell r="C3146" t="str">
            <v>Evaporador para sistema VRF de ar condicionado, tipo cassete, capacidade de 1,0 TR</v>
          </cell>
          <cell r="D3146" t="str">
            <v>un</v>
          </cell>
          <cell r="E3146">
            <v>2818.76</v>
          </cell>
          <cell r="F3146">
            <v>573.16</v>
          </cell>
          <cell r="G3146">
            <v>3391.92</v>
          </cell>
        </row>
        <row r="3147">
          <cell r="A3147" t="str">
            <v>43.08.041</v>
          </cell>
          <cell r="B3147">
            <v>0</v>
          </cell>
          <cell r="C3147" t="str">
            <v>Evaporador para sistema VRF de ar condicionado, tipo cassete, capacidade de 2,0 TR</v>
          </cell>
          <cell r="D3147" t="str">
            <v>un</v>
          </cell>
          <cell r="E3147">
            <v>3202.47</v>
          </cell>
          <cell r="F3147">
            <v>573.16</v>
          </cell>
          <cell r="G3147">
            <v>3775.63</v>
          </cell>
        </row>
        <row r="3148">
          <cell r="A3148" t="str">
            <v>43.08.042</v>
          </cell>
          <cell r="B3148">
            <v>0</v>
          </cell>
          <cell r="C3148" t="str">
            <v>Evaporador para sistema VRF de ar condicionado, tipo cassete, capacidade de 3,0 TR</v>
          </cell>
          <cell r="D3148" t="str">
            <v>un</v>
          </cell>
          <cell r="E3148">
            <v>3475.93</v>
          </cell>
          <cell r="F3148">
            <v>573.16</v>
          </cell>
          <cell r="G3148">
            <v>4049.09</v>
          </cell>
        </row>
        <row r="3149">
          <cell r="A3149" t="str">
            <v>43.08.043</v>
          </cell>
          <cell r="B3149">
            <v>0</v>
          </cell>
          <cell r="C3149" t="str">
            <v>Evaporador para sistema VRF de ar condicionado, tipo cassete, capacidade de 4,0 TR</v>
          </cell>
          <cell r="D3149" t="str">
            <v>un</v>
          </cell>
          <cell r="E3149">
            <v>3589.95</v>
          </cell>
          <cell r="F3149">
            <v>573.16</v>
          </cell>
          <cell r="G3149">
            <v>4163.1099999999997</v>
          </cell>
        </row>
        <row r="3150">
          <cell r="A3150" t="str">
            <v>43.10</v>
          </cell>
          <cell r="B3150" t="str">
            <v>Bombas centrífugas - uso geral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</row>
        <row r="3151">
          <cell r="A3151" t="str">
            <v>43.10.050</v>
          </cell>
          <cell r="B3151">
            <v>0</v>
          </cell>
          <cell r="C3151" t="str">
            <v>Conjunto motor-bomba (centrífuga) 10 cv, monoestágio, Hman= 24 a 36 mca, Q= 53 a 45 m³/h</v>
          </cell>
          <cell r="D3151" t="str">
            <v>un</v>
          </cell>
          <cell r="E3151">
            <v>5046.7</v>
          </cell>
          <cell r="F3151">
            <v>199</v>
          </cell>
          <cell r="G3151">
            <v>5245.7</v>
          </cell>
        </row>
        <row r="3152">
          <cell r="A3152" t="str">
            <v>43.10.090</v>
          </cell>
          <cell r="B3152">
            <v>0</v>
          </cell>
          <cell r="C3152" t="str">
            <v>Conjunto motor-bomba (centrífuga) 20 cv, monoestágio, Hman= 40 a 70 mca, Q= 76 a 28 m³/h</v>
          </cell>
          <cell r="D3152" t="str">
            <v>un</v>
          </cell>
          <cell r="E3152">
            <v>8864.61</v>
          </cell>
          <cell r="F3152">
            <v>199</v>
          </cell>
          <cell r="G3152">
            <v>9063.61</v>
          </cell>
        </row>
        <row r="3153">
          <cell r="A3153" t="str">
            <v>43.10.110</v>
          </cell>
          <cell r="B3153">
            <v>0</v>
          </cell>
          <cell r="C3153" t="str">
            <v>Conjunto motor-bomba (centrífuga) 5 cv, monoestágio, Hmam= 14 a 26 mca, Q= 56 a 30 m³/h</v>
          </cell>
          <cell r="D3153" t="str">
            <v>un</v>
          </cell>
          <cell r="E3153">
            <v>2713.89</v>
          </cell>
          <cell r="F3153">
            <v>199</v>
          </cell>
          <cell r="G3153">
            <v>2912.89</v>
          </cell>
        </row>
        <row r="3154">
          <cell r="A3154" t="str">
            <v>43.10.130</v>
          </cell>
          <cell r="B3154">
            <v>0</v>
          </cell>
          <cell r="C3154" t="str">
            <v>Conjunto motor-bomba (centrífuga) 3/4 cv, monoestágio, Hman= 10 a 16 mca, Q= 12,7 a 8 m³/h</v>
          </cell>
          <cell r="D3154" t="str">
            <v>un</v>
          </cell>
          <cell r="E3154">
            <v>1288.33</v>
          </cell>
          <cell r="F3154">
            <v>199</v>
          </cell>
          <cell r="G3154">
            <v>1487.33</v>
          </cell>
        </row>
        <row r="3155">
          <cell r="A3155" t="str">
            <v>43.10.210</v>
          </cell>
          <cell r="B3155">
            <v>0</v>
          </cell>
          <cell r="C3155" t="str">
            <v>Conjunto motor-bomba (centrífuga) 60 cv, monoestágio, Hman= 90 a 125 mca, Q= 115 a 50 m³/h</v>
          </cell>
          <cell r="D3155" t="str">
            <v>un</v>
          </cell>
          <cell r="E3155">
            <v>20907.5</v>
          </cell>
          <cell r="F3155">
            <v>199</v>
          </cell>
          <cell r="G3155">
            <v>21106.5</v>
          </cell>
        </row>
        <row r="3156">
          <cell r="A3156" t="str">
            <v>43.10.230</v>
          </cell>
          <cell r="B3156">
            <v>0</v>
          </cell>
          <cell r="C3156" t="str">
            <v>Conjunto motor-bomba (centrífuga) 2 cv, monoestágio, Hman= 12 a 27 mca, Q= 25 a 8 m³/h</v>
          </cell>
          <cell r="D3156" t="str">
            <v>un</v>
          </cell>
          <cell r="E3156">
            <v>1640.17</v>
          </cell>
          <cell r="F3156">
            <v>199</v>
          </cell>
          <cell r="G3156">
            <v>1839.17</v>
          </cell>
        </row>
        <row r="3157">
          <cell r="A3157" t="str">
            <v>43.10.250</v>
          </cell>
          <cell r="B3157">
            <v>0</v>
          </cell>
          <cell r="C3157" t="str">
            <v>Conjunto motor-bomba (centrífuga) 15 cv, monoestágio, Hman= 30 a 60 mca, Q= 82 a 20 m³/h</v>
          </cell>
          <cell r="D3157" t="str">
            <v>un</v>
          </cell>
          <cell r="E3157">
            <v>5913.02</v>
          </cell>
          <cell r="F3157">
            <v>199</v>
          </cell>
          <cell r="G3157">
            <v>6112.02</v>
          </cell>
        </row>
        <row r="3158">
          <cell r="A3158" t="str">
            <v>43.10.290</v>
          </cell>
          <cell r="B3158">
            <v>0</v>
          </cell>
          <cell r="C3158" t="str">
            <v>Conjunto motor-bomba (centrífuga) 5 cv, monoestágio, Hman= 24 a 33 mca, Q= 41,6 a 35,2 m³/h</v>
          </cell>
          <cell r="D3158" t="str">
            <v>un</v>
          </cell>
          <cell r="E3158">
            <v>2700.69</v>
          </cell>
          <cell r="F3158">
            <v>199</v>
          </cell>
          <cell r="G3158">
            <v>2899.69</v>
          </cell>
        </row>
        <row r="3159">
          <cell r="A3159" t="str">
            <v>43.10.300</v>
          </cell>
          <cell r="B3159">
            <v>0</v>
          </cell>
          <cell r="C3159" t="str">
            <v>Conjunto motor-bomba (centrífuga) 1/2 cv, monoestágio, Hman= 12 a 20 mca, Q= 8,3 a 5,2 m³/h</v>
          </cell>
          <cell r="D3159" t="str">
            <v>un</v>
          </cell>
          <cell r="E3159">
            <v>819.39</v>
          </cell>
          <cell r="F3159">
            <v>199</v>
          </cell>
          <cell r="G3159">
            <v>1018.39</v>
          </cell>
        </row>
        <row r="3160">
          <cell r="A3160" t="str">
            <v>43.10.450</v>
          </cell>
          <cell r="B3160">
            <v>0</v>
          </cell>
          <cell r="C3160" t="str">
            <v>Conjunto motor-bomba (centrífuga) 30 cv, monoestágio, Hman= 20 a 50 mca, Q= 197 a 112 m³/h</v>
          </cell>
          <cell r="D3160" t="str">
            <v>un</v>
          </cell>
          <cell r="E3160">
            <v>9927.92</v>
          </cell>
          <cell r="F3160">
            <v>199</v>
          </cell>
          <cell r="G3160">
            <v>10126.92</v>
          </cell>
        </row>
        <row r="3161">
          <cell r="A3161" t="str">
            <v>43.10.452</v>
          </cell>
          <cell r="B3161">
            <v>0</v>
          </cell>
          <cell r="C3161" t="str">
            <v>Conjunto motor-bomba (centrífuga) 1,5 cv, multiestágio, Hman= 20 a 35 mca, Q= 7,1 a 4,5 m³/h</v>
          </cell>
          <cell r="D3161" t="str">
            <v>un</v>
          </cell>
          <cell r="E3161">
            <v>2064.46</v>
          </cell>
          <cell r="F3161">
            <v>199</v>
          </cell>
          <cell r="G3161">
            <v>2263.46</v>
          </cell>
        </row>
        <row r="3162">
          <cell r="A3162" t="str">
            <v>43.10.454</v>
          </cell>
          <cell r="B3162">
            <v>0</v>
          </cell>
          <cell r="C3162" t="str">
            <v>Conjunto motor-bomba (centrífuga) 3 cv, multiestágio, Hman= 30 a 45 mca, Q= 12,4 a 8,4 m³/h</v>
          </cell>
          <cell r="D3162" t="str">
            <v>un</v>
          </cell>
          <cell r="E3162">
            <v>2768.12</v>
          </cell>
          <cell r="F3162">
            <v>199</v>
          </cell>
          <cell r="G3162">
            <v>2967.12</v>
          </cell>
        </row>
        <row r="3163">
          <cell r="A3163" t="str">
            <v>43.10.456</v>
          </cell>
          <cell r="B3163">
            <v>0</v>
          </cell>
          <cell r="C3163" t="str">
            <v>Conjunto motor-bomba (centrífuga) 3 cv, multiestágio, Hman= 35 a 60 mca, Q= 7,8 a 5,8 m³/h</v>
          </cell>
          <cell r="D3163" t="str">
            <v>un</v>
          </cell>
          <cell r="E3163">
            <v>3136.82</v>
          </cell>
          <cell r="F3163">
            <v>199</v>
          </cell>
          <cell r="G3163">
            <v>3335.82</v>
          </cell>
        </row>
        <row r="3164">
          <cell r="A3164" t="str">
            <v>43.10.480</v>
          </cell>
          <cell r="B3164">
            <v>0</v>
          </cell>
          <cell r="C3164" t="str">
            <v>Conjunto motor-bomba (centrífuga) 7,5 cv, multiestágio, Hman= 30 a 80 mca, Q= 21,6 a 12,0 m³/h</v>
          </cell>
          <cell r="D3164" t="str">
            <v>un</v>
          </cell>
          <cell r="E3164">
            <v>4373.79</v>
          </cell>
          <cell r="F3164">
            <v>199</v>
          </cell>
          <cell r="G3164">
            <v>4572.79</v>
          </cell>
        </row>
        <row r="3165">
          <cell r="A3165" t="str">
            <v>43.10.490</v>
          </cell>
          <cell r="B3165">
            <v>0</v>
          </cell>
          <cell r="C3165" t="str">
            <v>Conjunto motor-bomba (centrífuga) 5 cv, multiestágio, Hman= 25 a 50 mca, Q= 21,0 a 13,3 m³/h</v>
          </cell>
          <cell r="D3165" t="str">
            <v>un</v>
          </cell>
          <cell r="E3165">
            <v>3280.36</v>
          </cell>
          <cell r="F3165">
            <v>199</v>
          </cell>
          <cell r="G3165">
            <v>3479.36</v>
          </cell>
        </row>
        <row r="3166">
          <cell r="A3166" t="str">
            <v>43.10.620</v>
          </cell>
          <cell r="B3166">
            <v>0</v>
          </cell>
          <cell r="C3166" t="str">
            <v>Conjunto motor-bomba (centrífuga), 0,5 cv, monoestágio, Hman= 10 a 20 mca, Q= 7,5 a 1,5 m³/h</v>
          </cell>
          <cell r="D3166" t="str">
            <v>un</v>
          </cell>
          <cell r="E3166">
            <v>908.94</v>
          </cell>
          <cell r="F3166">
            <v>199</v>
          </cell>
          <cell r="G3166">
            <v>1107.94</v>
          </cell>
        </row>
        <row r="3167">
          <cell r="A3167" t="str">
            <v>43.10.670</v>
          </cell>
          <cell r="B3167">
            <v>0</v>
          </cell>
          <cell r="C3167" t="str">
            <v>Conjunto motor-bomba (centrífuga) 0,5 cv, monoestágio, trifásico, Hman= 9 a 21 mca, Q= 8,3 a 2,0 m³/h</v>
          </cell>
          <cell r="D3167" t="str">
            <v>un</v>
          </cell>
          <cell r="E3167">
            <v>633.17999999999995</v>
          </cell>
          <cell r="F3167">
            <v>199</v>
          </cell>
          <cell r="G3167">
            <v>832.18</v>
          </cell>
        </row>
        <row r="3168">
          <cell r="A3168" t="str">
            <v>43.10.730</v>
          </cell>
          <cell r="B3168">
            <v>0</v>
          </cell>
          <cell r="C3168" t="str">
            <v>Conjunto motor-bomba (centrífuga) 30 cv, monoestágio trifásico, Hman= 70 a 94 mca, Q= 34,80 a 61,7 m³/h</v>
          </cell>
          <cell r="D3168" t="str">
            <v>un</v>
          </cell>
          <cell r="E3168">
            <v>8924.9</v>
          </cell>
          <cell r="F3168">
            <v>199</v>
          </cell>
          <cell r="G3168">
            <v>9123.9</v>
          </cell>
        </row>
        <row r="3169">
          <cell r="A3169" t="str">
            <v>43.10.740</v>
          </cell>
          <cell r="B3169">
            <v>0</v>
          </cell>
          <cell r="C3169" t="str">
            <v>Conjunto motor-bomba (centrífuga) 20 cv, monoestágio trifásico, Hman= 62 a 90 mca, Q= 21,1 a 43,8 m³/h</v>
          </cell>
          <cell r="D3169" t="str">
            <v>un</v>
          </cell>
          <cell r="E3169">
            <v>6349.33</v>
          </cell>
          <cell r="F3169">
            <v>199</v>
          </cell>
          <cell r="G3169">
            <v>6548.33</v>
          </cell>
        </row>
        <row r="3170">
          <cell r="A3170" t="str">
            <v>43.10.750</v>
          </cell>
          <cell r="B3170">
            <v>0</v>
          </cell>
          <cell r="C3170" t="str">
            <v>Conjunto motor-bomba (centrífuga) 1 cv, monoestágio trifásico, Hman= 8 a 25 mca e Q= 11 a 1,50 m³/h</v>
          </cell>
          <cell r="D3170" t="str">
            <v>un</v>
          </cell>
          <cell r="E3170">
            <v>776.84</v>
          </cell>
          <cell r="F3170">
            <v>199</v>
          </cell>
          <cell r="G3170">
            <v>975.84</v>
          </cell>
        </row>
        <row r="3171">
          <cell r="A3171" t="str">
            <v>43.10.770</v>
          </cell>
          <cell r="B3171">
            <v>0</v>
          </cell>
          <cell r="C3171" t="str">
            <v>Conjunto motor-bomba (centrífuga) 40 cv, monoestágio trifásico, Hman= 45 a 75 mca e Q= 120 a 75 m³/h</v>
          </cell>
          <cell r="D3171" t="str">
            <v>un</v>
          </cell>
          <cell r="E3171">
            <v>12573.73</v>
          </cell>
          <cell r="F3171">
            <v>199</v>
          </cell>
          <cell r="G3171">
            <v>12772.73</v>
          </cell>
        </row>
        <row r="3172">
          <cell r="A3172" t="str">
            <v>43.10.780</v>
          </cell>
          <cell r="B3172">
            <v>0</v>
          </cell>
          <cell r="C3172" t="str">
            <v>Conjunto motor-bomba (centrífuga) 50 cv, monoestágio trifásico, Hman= 61 a 81 mca e Q= 170 a 80 m³/h</v>
          </cell>
          <cell r="D3172" t="str">
            <v>un</v>
          </cell>
          <cell r="E3172">
            <v>13857.25</v>
          </cell>
          <cell r="F3172">
            <v>199</v>
          </cell>
          <cell r="G3172">
            <v>14056.25</v>
          </cell>
        </row>
        <row r="3173">
          <cell r="A3173" t="str">
            <v>43.10.790</v>
          </cell>
          <cell r="B3173">
            <v>0</v>
          </cell>
          <cell r="C3173" t="str">
            <v>Conjunto motor-bomba (centrífuga) 1 cv, multiestágio, trifásico, Hman= 15 a 30 mca, Q= 6,5 a 4,2m³/h</v>
          </cell>
          <cell r="D3173" t="str">
            <v>un</v>
          </cell>
          <cell r="E3173">
            <v>983.15</v>
          </cell>
          <cell r="F3173">
            <v>199</v>
          </cell>
          <cell r="G3173">
            <v>1182.1500000000001</v>
          </cell>
        </row>
        <row r="3174">
          <cell r="A3174" t="str">
            <v>43.10.794</v>
          </cell>
          <cell r="B3174">
            <v>0</v>
          </cell>
          <cell r="C3174" t="str">
            <v>Conjunto motor-bomba (centrífuga) 1 cv, multiestágio, trifásico, Hman= 70 a 115 mca e Q= 1,0 a 1,6 m³/h</v>
          </cell>
          <cell r="D3174" t="str">
            <v>un</v>
          </cell>
          <cell r="E3174">
            <v>1627.58</v>
          </cell>
          <cell r="F3174">
            <v>199</v>
          </cell>
          <cell r="G3174">
            <v>1826.58</v>
          </cell>
        </row>
        <row r="3175">
          <cell r="A3175" t="str">
            <v>43.11</v>
          </cell>
          <cell r="B3175" t="str">
            <v>Bombas submersíveis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43.11.010</v>
          </cell>
          <cell r="B3176">
            <v>0</v>
          </cell>
          <cell r="C3176" t="str">
            <v>Conjunto motor-bomba submersível para poço profundo de 6´, Q= 5 a 13 m³/h, Hman= 122 a 65,5 mca, até 6 HP</v>
          </cell>
          <cell r="D3176" t="str">
            <v>un</v>
          </cell>
          <cell r="E3176">
            <v>5438.5</v>
          </cell>
          <cell r="F3176">
            <v>421.96</v>
          </cell>
          <cell r="G3176">
            <v>5860.46</v>
          </cell>
        </row>
        <row r="3177">
          <cell r="A3177" t="str">
            <v>43.11.020</v>
          </cell>
          <cell r="B3177">
            <v>0</v>
          </cell>
          <cell r="C3177" t="str">
            <v>Conjunto motor-bomba submersível para poço profundo de 6´, Q= 5 a 13 m³/h, Hman= 170 a 91,5 mca, 8 HP</v>
          </cell>
          <cell r="D3177" t="str">
            <v>un</v>
          </cell>
          <cell r="E3177">
            <v>6321.05</v>
          </cell>
          <cell r="F3177">
            <v>421.96</v>
          </cell>
          <cell r="G3177">
            <v>6743.01</v>
          </cell>
        </row>
        <row r="3178">
          <cell r="A3178" t="str">
            <v>43.11.030</v>
          </cell>
          <cell r="B3178">
            <v>0</v>
          </cell>
          <cell r="C3178" t="str">
            <v>Conjunto motor-bomba submersível para poço profundo de 6´, Q= 5 a 13 m³/h, Hman = 218 a 120 mca, 10 HP</v>
          </cell>
          <cell r="D3178" t="str">
            <v>un</v>
          </cell>
          <cell r="E3178">
            <v>6815.98</v>
          </cell>
          <cell r="F3178">
            <v>421.96</v>
          </cell>
          <cell r="G3178">
            <v>7237.94</v>
          </cell>
        </row>
        <row r="3179">
          <cell r="A3179" t="str">
            <v>43.11.040</v>
          </cell>
          <cell r="B3179">
            <v>0</v>
          </cell>
          <cell r="C3179" t="str">
            <v>Conjunto motor-bomba submersível para poço profundo de 6´, Q= 5 a 13 m³/h, Hman= 279 a 153 mca, 12,5 HP</v>
          </cell>
          <cell r="D3179" t="str">
            <v>un</v>
          </cell>
          <cell r="E3179">
            <v>7733.41</v>
          </cell>
          <cell r="F3179">
            <v>421.96</v>
          </cell>
          <cell r="G3179">
            <v>8155.37</v>
          </cell>
        </row>
        <row r="3180">
          <cell r="A3180" t="str">
            <v>43.11.050</v>
          </cell>
          <cell r="B3180">
            <v>0</v>
          </cell>
          <cell r="C3180" t="str">
            <v>Conjunto motor-bomba submersível para poço profundo de 6´, Q= 10 a 20m³/h, Hman= 80 a 48 mca, até 6 HP</v>
          </cell>
          <cell r="D3180" t="str">
            <v>un</v>
          </cell>
          <cell r="E3180">
            <v>5081.25</v>
          </cell>
          <cell r="F3180">
            <v>421.96</v>
          </cell>
          <cell r="G3180">
            <v>5503.21</v>
          </cell>
        </row>
        <row r="3181">
          <cell r="A3181" t="str">
            <v>43.11.060</v>
          </cell>
          <cell r="B3181">
            <v>0</v>
          </cell>
          <cell r="C3181" t="str">
            <v>Conjunto motor-bomba submersível para poço profundo de 6´, Q= 10 a 20m³/h, Hman= 108 a 64,5 mca, 8 HP</v>
          </cell>
          <cell r="D3181" t="str">
            <v>un</v>
          </cell>
          <cell r="E3181">
            <v>5798.12</v>
          </cell>
          <cell r="F3181">
            <v>421.96</v>
          </cell>
          <cell r="G3181">
            <v>6220.08</v>
          </cell>
        </row>
        <row r="3182">
          <cell r="A3182" t="str">
            <v>43.11.070</v>
          </cell>
          <cell r="B3182">
            <v>0</v>
          </cell>
          <cell r="C3182" t="str">
            <v>Conjunto motor-bomba submersível para poço profundo de 6´, Q= 10 a 20m³/h, Hman= 136 a 81 mca, 10 HP</v>
          </cell>
          <cell r="D3182" t="str">
            <v>un</v>
          </cell>
          <cell r="E3182">
            <v>6288.63</v>
          </cell>
          <cell r="F3182">
            <v>421.96</v>
          </cell>
          <cell r="G3182">
            <v>6710.59</v>
          </cell>
        </row>
        <row r="3183">
          <cell r="A3183" t="str">
            <v>43.11.080</v>
          </cell>
          <cell r="B3183">
            <v>0</v>
          </cell>
          <cell r="C3183" t="str">
            <v>Conjunto motor-bomba submersível para poço profundo de 6´, Q= 10 a 20m³/h, Hman= 164 a 98 mca, 12,5 HP</v>
          </cell>
          <cell r="D3183" t="str">
            <v>un</v>
          </cell>
          <cell r="E3183">
            <v>7098.41</v>
          </cell>
          <cell r="F3183">
            <v>421.96</v>
          </cell>
          <cell r="G3183">
            <v>7520.37</v>
          </cell>
        </row>
        <row r="3184">
          <cell r="A3184" t="str">
            <v>43.11.090</v>
          </cell>
          <cell r="B3184">
            <v>0</v>
          </cell>
          <cell r="C3184" t="str">
            <v>Conjunto motor-bomba submersível para poço profundo de 6´, Q= 10 a 20m³/h, Hman= 206 a 127 mca, 15 HP</v>
          </cell>
          <cell r="D3184" t="str">
            <v>un</v>
          </cell>
          <cell r="E3184">
            <v>9895.61</v>
          </cell>
          <cell r="F3184">
            <v>421.96</v>
          </cell>
          <cell r="G3184">
            <v>10317.57</v>
          </cell>
        </row>
        <row r="3185">
          <cell r="A3185" t="str">
            <v>43.11.100</v>
          </cell>
          <cell r="B3185">
            <v>0</v>
          </cell>
          <cell r="C3185" t="str">
            <v>Conjunto motor-bomba submersível para poço profundo de 6´, Q= 10 a 20m³/h, Hman= 274 a 170 mca, 20 HP</v>
          </cell>
          <cell r="D3185" t="str">
            <v>un</v>
          </cell>
          <cell r="E3185">
            <v>11038.77</v>
          </cell>
          <cell r="F3185">
            <v>421.96</v>
          </cell>
          <cell r="G3185">
            <v>11460.73</v>
          </cell>
        </row>
        <row r="3186">
          <cell r="A3186" t="str">
            <v>43.11.110</v>
          </cell>
          <cell r="B3186">
            <v>0</v>
          </cell>
          <cell r="C3186" t="str">
            <v>Conjunto motor-bomba submersível para poço profundo de 6´, Q= 20 a 34m³/h, Hman= 56,5 a 32 mca, até 8 HP</v>
          </cell>
          <cell r="D3186" t="str">
            <v>un</v>
          </cell>
          <cell r="E3186">
            <v>5252.56</v>
          </cell>
          <cell r="F3186">
            <v>421.96</v>
          </cell>
          <cell r="G3186">
            <v>5674.52</v>
          </cell>
        </row>
        <row r="3187">
          <cell r="A3187" t="str">
            <v>43.11.120</v>
          </cell>
          <cell r="B3187">
            <v>0</v>
          </cell>
          <cell r="C3187" t="str">
            <v>Conjunto motor-bomba submersível para poço profundo de 6´, Q= 20 a 34m³/h, Hman= 69 a 40 mca, 10 HP</v>
          </cell>
          <cell r="D3187" t="str">
            <v>un</v>
          </cell>
          <cell r="E3187">
            <v>5988</v>
          </cell>
          <cell r="F3187">
            <v>421.96</v>
          </cell>
          <cell r="G3187">
            <v>6409.96</v>
          </cell>
        </row>
        <row r="3188">
          <cell r="A3188" t="str">
            <v>43.11.130</v>
          </cell>
          <cell r="B3188">
            <v>0</v>
          </cell>
          <cell r="C3188" t="str">
            <v>Conjunto motor-bomba submersível para poço profundo de 6´, Q= 20 a 34m³/h, Hman= 92,5 a 53 mca, 12,5 HP</v>
          </cell>
          <cell r="D3188" t="str">
            <v>un</v>
          </cell>
          <cell r="E3188">
            <v>6347.72</v>
          </cell>
          <cell r="F3188">
            <v>421.96</v>
          </cell>
          <cell r="G3188">
            <v>6769.68</v>
          </cell>
        </row>
        <row r="3189">
          <cell r="A3189" t="str">
            <v>43.11.140</v>
          </cell>
          <cell r="B3189">
            <v>0</v>
          </cell>
          <cell r="C3189" t="str">
            <v>Conjunto motor-bomba submersível para poço profundo de 6´, Q= 20 a 34m³/h, Hman= 116 a 67 mca, 15 HP</v>
          </cell>
          <cell r="D3189" t="str">
            <v>un</v>
          </cell>
          <cell r="E3189">
            <v>6900.93</v>
          </cell>
          <cell r="F3189">
            <v>421.96</v>
          </cell>
          <cell r="G3189">
            <v>7322.89</v>
          </cell>
        </row>
        <row r="3190">
          <cell r="A3190" t="str">
            <v>43.11.150</v>
          </cell>
          <cell r="B3190">
            <v>0</v>
          </cell>
          <cell r="C3190" t="str">
            <v>Conjunto motor-bomba submersível para poço profundo de 6´, Q= 20 a 34m³/h, Hman= 152 a 88 mca, 20 HP</v>
          </cell>
          <cell r="D3190" t="str">
            <v>un</v>
          </cell>
          <cell r="E3190">
            <v>9688.2999999999993</v>
          </cell>
          <cell r="F3190">
            <v>421.96</v>
          </cell>
          <cell r="G3190">
            <v>10110.26</v>
          </cell>
        </row>
        <row r="3191">
          <cell r="A3191" t="str">
            <v>43.11.160</v>
          </cell>
          <cell r="B3191">
            <v>0</v>
          </cell>
          <cell r="C3191" t="str">
            <v>Conjunto motor-bomba submersível para poço profundo de 6´, Q= 20 a 34m³/h, Hman= 194 a 111 mca, 25 HP</v>
          </cell>
          <cell r="D3191" t="str">
            <v>un</v>
          </cell>
          <cell r="E3191">
            <v>11077.17</v>
          </cell>
          <cell r="F3191">
            <v>421.96</v>
          </cell>
          <cell r="G3191">
            <v>11499.13</v>
          </cell>
        </row>
        <row r="3192">
          <cell r="A3192" t="str">
            <v>43.11.180</v>
          </cell>
          <cell r="B3192">
            <v>0</v>
          </cell>
          <cell r="C3192" t="str">
            <v>Conjunto motor-bomba submersível para poço profundo de 6´ e 8´, Q= 28 a 50 m³/h, Hman= 241 a 132 mca, 40 HP</v>
          </cell>
          <cell r="D3192" t="str">
            <v>un</v>
          </cell>
          <cell r="E3192">
            <v>17923.22</v>
          </cell>
          <cell r="F3192">
            <v>421.96</v>
          </cell>
          <cell r="G3192">
            <v>18345.18</v>
          </cell>
        </row>
        <row r="3193">
          <cell r="A3193" t="str">
            <v>43.11.190</v>
          </cell>
          <cell r="B3193">
            <v>0</v>
          </cell>
          <cell r="C3193" t="str">
            <v>Conjunto motor-bomba submersível para poço profundo de 6´ e 8´, Q= 28 a 50 m³/h, Hman= 215 a 117 mca, 35 HP</v>
          </cell>
          <cell r="D3193" t="str">
            <v>un</v>
          </cell>
          <cell r="E3193">
            <v>15083.21</v>
          </cell>
          <cell r="F3193">
            <v>421.96</v>
          </cell>
          <cell r="G3193">
            <v>15505.17</v>
          </cell>
        </row>
        <row r="3194">
          <cell r="A3194" t="str">
            <v>43.11.310</v>
          </cell>
          <cell r="B3194">
            <v>0</v>
          </cell>
          <cell r="C3194" t="str">
            <v>Conjunto motor-bomba submersível vertical para esgoto, Q= 5 a 20 m³/h, Hman= 42 a 25 mca, potência de 6,25 cv, 4,6 kW, 60 Hz</v>
          </cell>
          <cell r="D3194" t="str">
            <v>un</v>
          </cell>
          <cell r="E3194">
            <v>18206</v>
          </cell>
          <cell r="F3194">
            <v>421.96</v>
          </cell>
          <cell r="G3194">
            <v>18627.96</v>
          </cell>
        </row>
        <row r="3195">
          <cell r="A3195" t="str">
            <v>43.11.320</v>
          </cell>
          <cell r="B3195">
            <v>0</v>
          </cell>
          <cell r="C3195" t="str">
            <v>Conjunto motor-bomba submersível vertical para esgoto, Q= 4,8 a 25,8 m³/h, Hmam= 19 a 5 mca, potência 1 cv, diâmetro de sólidos até 20mm</v>
          </cell>
          <cell r="D3195" t="str">
            <v>un</v>
          </cell>
          <cell r="E3195">
            <v>3346.62</v>
          </cell>
          <cell r="F3195">
            <v>283.60000000000002</v>
          </cell>
          <cell r="G3195">
            <v>3630.22</v>
          </cell>
        </row>
        <row r="3196">
          <cell r="A3196" t="str">
            <v>43.11.330</v>
          </cell>
          <cell r="B3196">
            <v>0</v>
          </cell>
          <cell r="C3196" t="str">
            <v>Conjunto motor-bomba submersível vertical para esgoto, Q= 4,6 a 57,2 m³/h, Hman= 13 a 4 mca, potência 2 a 3,5 cv, diâmetro de sólidos até 50mm</v>
          </cell>
          <cell r="D3196" t="str">
            <v>un</v>
          </cell>
          <cell r="E3196">
            <v>4498.16</v>
          </cell>
          <cell r="F3196">
            <v>283.60000000000002</v>
          </cell>
          <cell r="G3196">
            <v>4781.76</v>
          </cell>
        </row>
        <row r="3197">
          <cell r="A3197" t="str">
            <v>43.11.350</v>
          </cell>
          <cell r="B3197">
            <v>0</v>
          </cell>
          <cell r="C3197" t="str">
            <v>Conjunto motor-bomba submersível vertical para esgoto, Q= 5 a 19 m³/h, Hman= 63 a 45 mca, potência 13,6 cv, 10 kW, 60 Hz</v>
          </cell>
          <cell r="D3197" t="str">
            <v>un</v>
          </cell>
          <cell r="E3197">
            <v>28136</v>
          </cell>
          <cell r="F3197">
            <v>283.60000000000002</v>
          </cell>
          <cell r="G3197">
            <v>28419.599999999999</v>
          </cell>
        </row>
        <row r="3198">
          <cell r="A3198" t="str">
            <v>43.11.360</v>
          </cell>
          <cell r="B3198">
            <v>0</v>
          </cell>
          <cell r="C3198" t="str">
            <v>Conjunto motor-bomba submersível vertical para águas residuais, Q= 2 a16 m³/h, Hman= 12 a 2 mca, potência de 0,5 cv</v>
          </cell>
          <cell r="D3198" t="str">
            <v>un</v>
          </cell>
          <cell r="E3198">
            <v>1490.1</v>
          </cell>
          <cell r="F3198">
            <v>283.60000000000002</v>
          </cell>
          <cell r="G3198">
            <v>1773.7</v>
          </cell>
        </row>
        <row r="3199">
          <cell r="A3199" t="str">
            <v>43.11.370</v>
          </cell>
          <cell r="B3199">
            <v>0</v>
          </cell>
          <cell r="C3199" t="str">
            <v>Conjunto motor-bomba submersível vertical para águas residuais, Q= 3 a 20 m³/h, Hman= 13 a 5 mca, potência de 1 cv</v>
          </cell>
          <cell r="D3199" t="str">
            <v>un</v>
          </cell>
          <cell r="E3199">
            <v>1775.26</v>
          </cell>
          <cell r="F3199">
            <v>283.60000000000002</v>
          </cell>
          <cell r="G3199">
            <v>2058.86</v>
          </cell>
        </row>
        <row r="3200">
          <cell r="A3200" t="str">
            <v>43.11.380</v>
          </cell>
          <cell r="B3200">
            <v>0</v>
          </cell>
          <cell r="C3200" t="str">
            <v>Conjunto motor-bomba submersível vertical para águas residuais, Q= 10 a 50 m³/h, Hman= 22 a 4 mca, potência 4 cv</v>
          </cell>
          <cell r="D3200" t="str">
            <v>un</v>
          </cell>
          <cell r="E3200">
            <v>4151.3100000000004</v>
          </cell>
          <cell r="F3200">
            <v>283.60000000000002</v>
          </cell>
          <cell r="G3200">
            <v>4434.91</v>
          </cell>
        </row>
        <row r="3201">
          <cell r="A3201" t="str">
            <v>43.11.390</v>
          </cell>
          <cell r="B3201">
            <v>0</v>
          </cell>
          <cell r="C3201" t="str">
            <v>Conjunto motor-bomba submersível vertical para águas residuais, Q= 8 a 45 m³/h, Hman= 10,5 a 3,5 mca, potência 1,5 cv</v>
          </cell>
          <cell r="D3201" t="str">
            <v>un</v>
          </cell>
          <cell r="E3201">
            <v>2262.96</v>
          </cell>
          <cell r="F3201">
            <v>283.60000000000002</v>
          </cell>
          <cell r="G3201">
            <v>2546.56</v>
          </cell>
        </row>
        <row r="3202">
          <cell r="A3202" t="str">
            <v>43.11.400</v>
          </cell>
          <cell r="B3202">
            <v>0</v>
          </cell>
          <cell r="C3202" t="str">
            <v>Conjunto motor-bomba submersível vertical para esgoto, Q= 3,4 a 86,3 m³/h, Hman= 14 a 5 mca, potência 5 cv</v>
          </cell>
          <cell r="D3202" t="str">
            <v>un</v>
          </cell>
          <cell r="E3202">
            <v>8948.33</v>
          </cell>
          <cell r="F3202">
            <v>283.60000000000002</v>
          </cell>
          <cell r="G3202">
            <v>9231.93</v>
          </cell>
        </row>
        <row r="3203">
          <cell r="A3203" t="str">
            <v>43.11.410</v>
          </cell>
          <cell r="B3203">
            <v>0</v>
          </cell>
          <cell r="C3203" t="str">
            <v>Conjunto motor-bomba submersível vertical para esgoto, Q= 9,1 a 113,6m³/h, Hman= 20 a 15 mca, potência 10 cv</v>
          </cell>
          <cell r="D3203" t="str">
            <v>un</v>
          </cell>
          <cell r="E3203">
            <v>14462.91</v>
          </cell>
          <cell r="F3203">
            <v>283.60000000000002</v>
          </cell>
          <cell r="G3203">
            <v>14746.51</v>
          </cell>
        </row>
        <row r="3204">
          <cell r="A3204" t="str">
            <v>43.11.420</v>
          </cell>
          <cell r="B3204">
            <v>0</v>
          </cell>
          <cell r="C3204" t="str">
            <v>Conjunto motor-bomba submersível vertical para esgoto, Q=9,3 a 69,0 m³/h, Hman=15 a 7 mca, potência 3cv, diâmetro de sólidos 50/65mm</v>
          </cell>
          <cell r="D3204" t="str">
            <v>un</v>
          </cell>
          <cell r="E3204">
            <v>4055.31</v>
          </cell>
          <cell r="F3204">
            <v>283.60000000000002</v>
          </cell>
          <cell r="G3204">
            <v>4338.91</v>
          </cell>
        </row>
        <row r="3205">
          <cell r="A3205" t="str">
            <v>43.11.460</v>
          </cell>
          <cell r="B3205">
            <v>0</v>
          </cell>
          <cell r="C3205" t="str">
            <v>Conjunto motor-bomba submersível vertical para esgoto, Q= 40 m³/h, Hman= 40 mca, diâmetro de sólidos até 50 mm</v>
          </cell>
          <cell r="D3205" t="str">
            <v>un</v>
          </cell>
          <cell r="E3205">
            <v>16176.59</v>
          </cell>
          <cell r="F3205">
            <v>283.60000000000002</v>
          </cell>
          <cell r="G3205">
            <v>16460.189999999999</v>
          </cell>
        </row>
        <row r="3206">
          <cell r="A3206" t="str">
            <v>43.12</v>
          </cell>
          <cell r="B3206" t="str">
            <v>Bombas especiais, uso industrial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</row>
        <row r="3207">
          <cell r="A3207" t="str">
            <v>43.12.200</v>
          </cell>
          <cell r="B3207">
            <v>0</v>
          </cell>
          <cell r="C3207" t="str">
            <v>Bomba dosadora eletromagnética, para dosagem de cloreto férrico, vazão até 5,0 l/h e pressão máxima 7 Bar</v>
          </cell>
          <cell r="D3207" t="str">
            <v>un</v>
          </cell>
          <cell r="E3207">
            <v>1260.04</v>
          </cell>
          <cell r="F3207">
            <v>199</v>
          </cell>
          <cell r="G3207">
            <v>1459.04</v>
          </cell>
        </row>
        <row r="3208">
          <cell r="A3208" t="str">
            <v>43.12.300</v>
          </cell>
          <cell r="B3208">
            <v>0</v>
          </cell>
          <cell r="C3208" t="str">
            <v>Bomba dosadora eletromagnética com controlador de pH, para dosagem de barrilha, vazão até 5,0 l/h, pressão máx 7 Bar</v>
          </cell>
          <cell r="D3208" t="str">
            <v>un</v>
          </cell>
          <cell r="E3208">
            <v>3752.5</v>
          </cell>
          <cell r="F3208">
            <v>199</v>
          </cell>
          <cell r="G3208">
            <v>3951.5</v>
          </cell>
        </row>
        <row r="3209">
          <cell r="A3209" t="str">
            <v>43.12.400</v>
          </cell>
          <cell r="B3209">
            <v>0</v>
          </cell>
          <cell r="C3209" t="str">
            <v>Conjunto motor-bomba (centrífuga) com pré-filtro, autoescorvante, potência de 1,5 cv, trifásico, Hman= 4 a 18 mca, Q= 18,1 a 6,8 m³/h</v>
          </cell>
          <cell r="D3209" t="str">
            <v>un</v>
          </cell>
          <cell r="E3209">
            <v>1014.9</v>
          </cell>
          <cell r="F3209">
            <v>199</v>
          </cell>
          <cell r="G3209">
            <v>1213.9000000000001</v>
          </cell>
        </row>
        <row r="3210">
          <cell r="A3210" t="str">
            <v>43.12.500</v>
          </cell>
          <cell r="B3210">
            <v>0</v>
          </cell>
          <cell r="C3210" t="str">
            <v>Filtro de areia com carga de areia filtrante, vazão de 16,9 m³/h</v>
          </cell>
          <cell r="D3210" t="str">
            <v>un</v>
          </cell>
          <cell r="E3210">
            <v>1995.46</v>
          </cell>
          <cell r="F3210">
            <v>101.22</v>
          </cell>
          <cell r="G3210">
            <v>2096.6799999999998</v>
          </cell>
        </row>
        <row r="3211">
          <cell r="A3211" t="str">
            <v>43.20</v>
          </cell>
          <cell r="B3211" t="str">
            <v>Reparos, conservações e complementos - GRUPO 43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</row>
        <row r="3212">
          <cell r="A3212" t="str">
            <v>43.20.130</v>
          </cell>
          <cell r="B3212">
            <v>0</v>
          </cell>
          <cell r="C3212" t="str">
            <v>Caixa de passagem para condicionamento de ar tipo Split, com saída de dreno único na vertical - 39 x 22 x 6 cm</v>
          </cell>
          <cell r="D3212" t="str">
            <v>un</v>
          </cell>
          <cell r="E3212">
            <v>35.08</v>
          </cell>
          <cell r="F3212">
            <v>9.7899999999999991</v>
          </cell>
          <cell r="G3212">
            <v>44.87</v>
          </cell>
        </row>
        <row r="3213">
          <cell r="A3213" t="str">
            <v>43.20.140</v>
          </cell>
          <cell r="B3213">
            <v>0</v>
          </cell>
          <cell r="C3213" t="str">
            <v>Bomba de remoção de condensados para condicionadores de ar</v>
          </cell>
          <cell r="D3213" t="str">
            <v>un</v>
          </cell>
          <cell r="E3213">
            <v>566</v>
          </cell>
          <cell r="F3213">
            <v>34.590000000000003</v>
          </cell>
          <cell r="G3213">
            <v>600.59</v>
          </cell>
        </row>
        <row r="3214">
          <cell r="A3214" t="str">
            <v>43.20.200</v>
          </cell>
          <cell r="B3214">
            <v>0</v>
          </cell>
          <cell r="C3214" t="str">
            <v>Controlador de temperatura analógico</v>
          </cell>
          <cell r="D3214" t="str">
            <v>un</v>
          </cell>
          <cell r="E3214">
            <v>150.38</v>
          </cell>
          <cell r="F3214">
            <v>17.3</v>
          </cell>
          <cell r="G3214">
            <v>167.68</v>
          </cell>
        </row>
        <row r="3215">
          <cell r="A3215" t="str">
            <v>43.20.210</v>
          </cell>
          <cell r="B3215">
            <v>0</v>
          </cell>
          <cell r="C3215" t="str">
            <v>Bomba de circulação para água quente</v>
          </cell>
          <cell r="D3215" t="str">
            <v>un</v>
          </cell>
          <cell r="E3215">
            <v>483.89</v>
          </cell>
          <cell r="F3215">
            <v>17.3</v>
          </cell>
          <cell r="G3215">
            <v>501.19</v>
          </cell>
        </row>
        <row r="3216">
          <cell r="A3216" t="str">
            <v>44</v>
          </cell>
          <cell r="B3216" t="str">
            <v>APARELHOS E METAIS HIDRÁULICOS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</row>
        <row r="3217">
          <cell r="A3217" t="str">
            <v>44.01</v>
          </cell>
          <cell r="B3217" t="str">
            <v>Aparelhos e louças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</row>
        <row r="3218">
          <cell r="A3218" t="str">
            <v>44.01.030</v>
          </cell>
          <cell r="B3218">
            <v>0</v>
          </cell>
          <cell r="C3218" t="str">
            <v>Bacia turca de louça - 6 litros</v>
          </cell>
          <cell r="D3218" t="str">
            <v>un</v>
          </cell>
          <cell r="E3218">
            <v>284.39999999999998</v>
          </cell>
          <cell r="F3218">
            <v>43.46</v>
          </cell>
          <cell r="G3218">
            <v>327.86</v>
          </cell>
        </row>
        <row r="3219">
          <cell r="A3219" t="str">
            <v>44.01.040</v>
          </cell>
          <cell r="B3219">
            <v>0</v>
          </cell>
          <cell r="C3219" t="str">
            <v>Bacia sifonada com caixa de descarga acoplada e tampa - infantil</v>
          </cell>
          <cell r="D3219" t="str">
            <v>un</v>
          </cell>
          <cell r="E3219">
            <v>612.87</v>
          </cell>
          <cell r="F3219">
            <v>50.61</v>
          </cell>
          <cell r="G3219">
            <v>663.48</v>
          </cell>
        </row>
        <row r="3220">
          <cell r="A3220" t="str">
            <v>44.01.050</v>
          </cell>
          <cell r="B3220">
            <v>0</v>
          </cell>
          <cell r="C3220" t="str">
            <v>Bacia sifonada de louça sem tampa - 6 litros</v>
          </cell>
          <cell r="D3220" t="str">
            <v>un</v>
          </cell>
          <cell r="E3220">
            <v>141.19</v>
          </cell>
          <cell r="F3220">
            <v>43.46</v>
          </cell>
          <cell r="G3220">
            <v>184.65</v>
          </cell>
        </row>
        <row r="3221">
          <cell r="A3221" t="str">
            <v>44.01.070</v>
          </cell>
          <cell r="B3221">
            <v>0</v>
          </cell>
          <cell r="C3221" t="str">
            <v>Bacia sifonada de louça sem tampa com saída horizontal - 6 litros</v>
          </cell>
          <cell r="D3221" t="str">
            <v>un</v>
          </cell>
          <cell r="E3221">
            <v>256.33</v>
          </cell>
          <cell r="F3221">
            <v>43.46</v>
          </cell>
          <cell r="G3221">
            <v>299.79000000000002</v>
          </cell>
        </row>
        <row r="3222">
          <cell r="A3222" t="str">
            <v>44.01.100</v>
          </cell>
          <cell r="B3222">
            <v>0</v>
          </cell>
          <cell r="C3222" t="str">
            <v>Lavatório de louça sem coluna</v>
          </cell>
          <cell r="D3222" t="str">
            <v>un</v>
          </cell>
          <cell r="E3222">
            <v>56.58</v>
          </cell>
          <cell r="F3222">
            <v>50.61</v>
          </cell>
          <cell r="G3222">
            <v>107.19</v>
          </cell>
        </row>
        <row r="3223">
          <cell r="A3223" t="str">
            <v>44.01.110</v>
          </cell>
          <cell r="B3223">
            <v>0</v>
          </cell>
          <cell r="C3223" t="str">
            <v>Lavatório de louça com coluna</v>
          </cell>
          <cell r="D3223" t="str">
            <v>un</v>
          </cell>
          <cell r="E3223">
            <v>160.9</v>
          </cell>
          <cell r="F3223">
            <v>50.61</v>
          </cell>
          <cell r="G3223">
            <v>211.51</v>
          </cell>
        </row>
        <row r="3224">
          <cell r="A3224" t="str">
            <v>44.01.160</v>
          </cell>
          <cell r="B3224">
            <v>0</v>
          </cell>
          <cell r="C3224" t="str">
            <v>Lavatório de louça pequeno com coluna suspensa - linha especial</v>
          </cell>
          <cell r="D3224" t="str">
            <v>un</v>
          </cell>
          <cell r="E3224">
            <v>357.43</v>
          </cell>
          <cell r="F3224">
            <v>50.61</v>
          </cell>
          <cell r="G3224">
            <v>408.04</v>
          </cell>
        </row>
        <row r="3225">
          <cell r="A3225" t="str">
            <v>44.01.170</v>
          </cell>
          <cell r="B3225">
            <v>0</v>
          </cell>
          <cell r="C3225" t="str">
            <v>Lavatório em polipropileno</v>
          </cell>
          <cell r="D3225" t="str">
            <v>un</v>
          </cell>
          <cell r="E3225">
            <v>21.53</v>
          </cell>
          <cell r="F3225">
            <v>18.16</v>
          </cell>
          <cell r="G3225">
            <v>39.69</v>
          </cell>
        </row>
        <row r="3226">
          <cell r="A3226" t="str">
            <v>44.01.200</v>
          </cell>
          <cell r="B3226">
            <v>0</v>
          </cell>
          <cell r="C3226" t="str">
            <v>Mictório de louça sifonado auto aspirante</v>
          </cell>
          <cell r="D3226" t="str">
            <v>un</v>
          </cell>
          <cell r="E3226">
            <v>330.84</v>
          </cell>
          <cell r="F3226">
            <v>50.61</v>
          </cell>
          <cell r="G3226">
            <v>381.45</v>
          </cell>
        </row>
        <row r="3227">
          <cell r="A3227" t="str">
            <v>44.01.240</v>
          </cell>
          <cell r="B3227">
            <v>0</v>
          </cell>
          <cell r="C3227" t="str">
            <v>Lavatório em louça com coluna suspensa</v>
          </cell>
          <cell r="D3227" t="str">
            <v>un</v>
          </cell>
          <cell r="E3227">
            <v>278.62</v>
          </cell>
          <cell r="F3227">
            <v>50.61</v>
          </cell>
          <cell r="G3227">
            <v>329.23</v>
          </cell>
        </row>
        <row r="3228">
          <cell r="A3228" t="str">
            <v>44.01.270</v>
          </cell>
          <cell r="B3228">
            <v>0</v>
          </cell>
          <cell r="C3228" t="str">
            <v>Cuba de louça de embutir oval</v>
          </cell>
          <cell r="D3228" t="str">
            <v>un</v>
          </cell>
          <cell r="E3228">
            <v>78.67</v>
          </cell>
          <cell r="F3228">
            <v>18.16</v>
          </cell>
          <cell r="G3228">
            <v>96.83</v>
          </cell>
        </row>
        <row r="3229">
          <cell r="A3229" t="str">
            <v>44.01.310</v>
          </cell>
          <cell r="B3229">
            <v>0</v>
          </cell>
          <cell r="C3229" t="str">
            <v>Tanque de louça com coluna de 30 litros</v>
          </cell>
          <cell r="D3229" t="str">
            <v>un</v>
          </cell>
          <cell r="E3229">
            <v>384.85</v>
          </cell>
          <cell r="F3229">
            <v>108.93</v>
          </cell>
          <cell r="G3229">
            <v>493.78</v>
          </cell>
        </row>
        <row r="3230">
          <cell r="A3230" t="str">
            <v>44.01.340</v>
          </cell>
          <cell r="B3230">
            <v>0</v>
          </cell>
          <cell r="C3230" t="str">
            <v>Tanque simples em concreto pré-moldado</v>
          </cell>
          <cell r="D3230" t="str">
            <v>un</v>
          </cell>
          <cell r="E3230">
            <v>50.81</v>
          </cell>
          <cell r="F3230">
            <v>36.31</v>
          </cell>
          <cell r="G3230">
            <v>87.12</v>
          </cell>
        </row>
        <row r="3231">
          <cell r="A3231" t="str">
            <v>44.01.360</v>
          </cell>
          <cell r="B3231">
            <v>0</v>
          </cell>
          <cell r="C3231" t="str">
            <v>Tanque de louça com coluna de 18 a 20 litros</v>
          </cell>
          <cell r="D3231" t="str">
            <v>un</v>
          </cell>
          <cell r="E3231">
            <v>358.04</v>
          </cell>
          <cell r="F3231">
            <v>108.93</v>
          </cell>
          <cell r="G3231">
            <v>466.97</v>
          </cell>
        </row>
        <row r="3232">
          <cell r="A3232" t="str">
            <v>44.01.370</v>
          </cell>
          <cell r="B3232">
            <v>0</v>
          </cell>
          <cell r="C3232" t="str">
            <v>Tanque em granito sintético, linha comercial - sem pertences</v>
          </cell>
          <cell r="D3232" t="str">
            <v>un</v>
          </cell>
          <cell r="E3232">
            <v>116.91</v>
          </cell>
          <cell r="F3232">
            <v>36.31</v>
          </cell>
          <cell r="G3232">
            <v>153.22</v>
          </cell>
        </row>
        <row r="3233">
          <cell r="A3233" t="str">
            <v>44.01.600</v>
          </cell>
          <cell r="B3233">
            <v>0</v>
          </cell>
          <cell r="C3233" t="str">
            <v>Pia com cuba simples em mármore sintético, linha comercial - sem pertences</v>
          </cell>
          <cell r="D3233" t="str">
            <v>m²</v>
          </cell>
          <cell r="E3233">
            <v>170.83</v>
          </cell>
          <cell r="F3233">
            <v>65.28</v>
          </cell>
          <cell r="G3233">
            <v>236.11</v>
          </cell>
        </row>
        <row r="3234">
          <cell r="A3234" t="str">
            <v>44.01.610</v>
          </cell>
          <cell r="B3234">
            <v>0</v>
          </cell>
          <cell r="C3234" t="str">
            <v>Lavatório de louça para canto, sem coluna - sem pertences</v>
          </cell>
          <cell r="D3234" t="str">
            <v>un</v>
          </cell>
          <cell r="E3234">
            <v>104.88</v>
          </cell>
          <cell r="F3234">
            <v>18.16</v>
          </cell>
          <cell r="G3234">
            <v>123.04</v>
          </cell>
        </row>
        <row r="3235">
          <cell r="A3235" t="str">
            <v>44.01.670</v>
          </cell>
          <cell r="B3235">
            <v>0</v>
          </cell>
          <cell r="C3235" t="str">
            <v>Caixa de descarga em plástico, de sobrepor, capacidade 6 litros com engate flexível</v>
          </cell>
          <cell r="D3235" t="str">
            <v>un</v>
          </cell>
          <cell r="E3235">
            <v>36.72</v>
          </cell>
          <cell r="F3235">
            <v>11.99</v>
          </cell>
          <cell r="G3235">
            <v>48.71</v>
          </cell>
        </row>
        <row r="3236">
          <cell r="A3236" t="str">
            <v>44.01.680</v>
          </cell>
          <cell r="B3236">
            <v>0</v>
          </cell>
          <cell r="C3236" t="str">
            <v>Caixa de descarga em plástico, de sobrepor, capacidade 9 litros com engate flexível</v>
          </cell>
          <cell r="D3236" t="str">
            <v>un</v>
          </cell>
          <cell r="E3236">
            <v>41.36</v>
          </cell>
          <cell r="F3236">
            <v>11.99</v>
          </cell>
          <cell r="G3236">
            <v>53.35</v>
          </cell>
        </row>
        <row r="3237">
          <cell r="A3237" t="str">
            <v>44.01.690</v>
          </cell>
          <cell r="B3237">
            <v>0</v>
          </cell>
          <cell r="C3237" t="str">
            <v>Tanque de louça sem coluna de 30 litros</v>
          </cell>
          <cell r="D3237" t="str">
            <v>un</v>
          </cell>
          <cell r="E3237">
            <v>312.01</v>
          </cell>
          <cell r="F3237">
            <v>108.93</v>
          </cell>
          <cell r="G3237">
            <v>420.94</v>
          </cell>
        </row>
        <row r="3238">
          <cell r="A3238" t="str">
            <v>44.01.700</v>
          </cell>
          <cell r="B3238">
            <v>0</v>
          </cell>
          <cell r="C3238" t="str">
            <v>Banheira para imersão sem hidromassagem</v>
          </cell>
          <cell r="D3238" t="str">
            <v>un</v>
          </cell>
          <cell r="E3238">
            <v>1828.64</v>
          </cell>
          <cell r="F3238">
            <v>76.25</v>
          </cell>
          <cell r="G3238">
            <v>1904.89</v>
          </cell>
        </row>
        <row r="3239">
          <cell r="A3239" t="str">
            <v>44.01.800</v>
          </cell>
          <cell r="B3239">
            <v>0</v>
          </cell>
          <cell r="C3239" t="str">
            <v>Bacia sifonada com caixa de descarga acoplada sem tampa - 6 litros</v>
          </cell>
          <cell r="D3239" t="str">
            <v>cj</v>
          </cell>
          <cell r="E3239">
            <v>414.41</v>
          </cell>
          <cell r="F3239">
            <v>43.46</v>
          </cell>
          <cell r="G3239">
            <v>457.87</v>
          </cell>
        </row>
        <row r="3240">
          <cell r="A3240" t="str">
            <v>44.01.850</v>
          </cell>
          <cell r="B3240">
            <v>0</v>
          </cell>
          <cell r="C3240" t="str">
            <v>Cuba de louça de embutir redonda</v>
          </cell>
          <cell r="D3240" t="str">
            <v>un</v>
          </cell>
          <cell r="E3240">
            <v>72.260000000000005</v>
          </cell>
          <cell r="F3240">
            <v>18.16</v>
          </cell>
          <cell r="G3240">
            <v>90.42</v>
          </cell>
        </row>
        <row r="3241">
          <cell r="A3241" t="str">
            <v>44.02</v>
          </cell>
          <cell r="B3241" t="str">
            <v>Bancadas e tampos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</row>
        <row r="3242">
          <cell r="A3242" t="str">
            <v>44.02.060</v>
          </cell>
          <cell r="B3242">
            <v>0</v>
          </cell>
          <cell r="C3242" t="str">
            <v>Tampo/bancada em granito com espessura de 3 cm</v>
          </cell>
          <cell r="D3242" t="str">
            <v>m²</v>
          </cell>
          <cell r="E3242">
            <v>868.5</v>
          </cell>
          <cell r="F3242">
            <v>65.28</v>
          </cell>
          <cell r="G3242">
            <v>933.78</v>
          </cell>
        </row>
        <row r="3243">
          <cell r="A3243" t="str">
            <v>44.02.100</v>
          </cell>
          <cell r="B3243">
            <v>0</v>
          </cell>
          <cell r="C3243" t="str">
            <v>Tampo/bancada em mármore nacional espessura de 3 cm</v>
          </cell>
          <cell r="D3243" t="str">
            <v>m²</v>
          </cell>
          <cell r="E3243">
            <v>976.9</v>
          </cell>
          <cell r="F3243">
            <v>65.28</v>
          </cell>
          <cell r="G3243">
            <v>1042.18</v>
          </cell>
        </row>
        <row r="3244">
          <cell r="A3244" t="str">
            <v>44.02.200</v>
          </cell>
          <cell r="B3244">
            <v>0</v>
          </cell>
          <cell r="C3244" t="str">
            <v>Tampo/bancada em concreto armado, revestido em aço inoxidável fosco polido</v>
          </cell>
          <cell r="D3244" t="str">
            <v>m²</v>
          </cell>
          <cell r="E3244">
            <v>751.74</v>
          </cell>
          <cell r="F3244">
            <v>130.84</v>
          </cell>
          <cell r="G3244">
            <v>882.58</v>
          </cell>
        </row>
        <row r="3245">
          <cell r="A3245" t="str">
            <v>44.02.210</v>
          </cell>
          <cell r="B3245">
            <v>0</v>
          </cell>
          <cell r="C3245" t="str">
            <v>Tampo/bancada em granito amêndoa, espessura de 2 cm</v>
          </cell>
          <cell r="D3245" t="str">
            <v>m²</v>
          </cell>
          <cell r="E3245">
            <v>407.36</v>
          </cell>
          <cell r="F3245">
            <v>65.28</v>
          </cell>
          <cell r="G3245">
            <v>472.64</v>
          </cell>
        </row>
        <row r="3246">
          <cell r="A3246" t="str">
            <v>44.03</v>
          </cell>
          <cell r="B3246" t="str">
            <v>Acessórios e metais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</row>
        <row r="3247">
          <cell r="A3247" t="str">
            <v>44.03.010</v>
          </cell>
          <cell r="B3247">
            <v>0</v>
          </cell>
          <cell r="C3247" t="str">
            <v>Dispenser toalheiro em ABS e policarbonato para bobina de 20 cm x 200 m, com alavanca</v>
          </cell>
          <cell r="D3247" t="str">
            <v>un</v>
          </cell>
          <cell r="E3247">
            <v>167.83</v>
          </cell>
          <cell r="F3247">
            <v>4.47</v>
          </cell>
          <cell r="G3247">
            <v>172.3</v>
          </cell>
        </row>
        <row r="3248">
          <cell r="A3248" t="str">
            <v>44.03.020</v>
          </cell>
          <cell r="B3248">
            <v>0</v>
          </cell>
          <cell r="C3248" t="str">
            <v>Meia saboneteira de louça de embutir</v>
          </cell>
          <cell r="D3248" t="str">
            <v>un</v>
          </cell>
          <cell r="E3248">
            <v>20.22</v>
          </cell>
          <cell r="F3248">
            <v>10.78</v>
          </cell>
          <cell r="G3248">
            <v>31</v>
          </cell>
        </row>
        <row r="3249">
          <cell r="A3249" t="str">
            <v>44.03.030</v>
          </cell>
          <cell r="B3249">
            <v>0</v>
          </cell>
          <cell r="C3249" t="str">
            <v>Dispenser toalheiro metálico esmaltado para bobina de 25cm x 50m, sem alavanca</v>
          </cell>
          <cell r="D3249" t="str">
            <v>un</v>
          </cell>
          <cell r="E3249">
            <v>42.07</v>
          </cell>
          <cell r="F3249">
            <v>4.47</v>
          </cell>
          <cell r="G3249">
            <v>46.54</v>
          </cell>
        </row>
        <row r="3250">
          <cell r="A3250" t="str">
            <v>44.03.040</v>
          </cell>
          <cell r="B3250">
            <v>0</v>
          </cell>
          <cell r="C3250" t="str">
            <v>Saboneteira de louça de embutir</v>
          </cell>
          <cell r="D3250" t="str">
            <v>un</v>
          </cell>
          <cell r="E3250">
            <v>27.67</v>
          </cell>
          <cell r="F3250">
            <v>10.78</v>
          </cell>
          <cell r="G3250">
            <v>38.450000000000003</v>
          </cell>
        </row>
        <row r="3251">
          <cell r="A3251" t="str">
            <v>44.03.050</v>
          </cell>
          <cell r="B3251">
            <v>0</v>
          </cell>
          <cell r="C3251" t="str">
            <v>Dispenser papel higiênico em ABS para rolão 300 / 600 m, com visor</v>
          </cell>
          <cell r="D3251" t="str">
            <v>un</v>
          </cell>
          <cell r="E3251">
            <v>37.04</v>
          </cell>
          <cell r="F3251">
            <v>4.47</v>
          </cell>
          <cell r="G3251">
            <v>41.51</v>
          </cell>
        </row>
        <row r="3252">
          <cell r="A3252" t="str">
            <v>44.03.080</v>
          </cell>
          <cell r="B3252">
            <v>0</v>
          </cell>
          <cell r="C3252" t="str">
            <v>Porta-papel de louça de embutir</v>
          </cell>
          <cell r="D3252" t="str">
            <v>un</v>
          </cell>
          <cell r="E3252">
            <v>28.38</v>
          </cell>
          <cell r="F3252">
            <v>10.78</v>
          </cell>
          <cell r="G3252">
            <v>39.159999999999997</v>
          </cell>
        </row>
        <row r="3253">
          <cell r="A3253" t="str">
            <v>44.03.090</v>
          </cell>
          <cell r="B3253">
            <v>0</v>
          </cell>
          <cell r="C3253" t="str">
            <v>Cabide cromado para banheiro</v>
          </cell>
          <cell r="D3253" t="str">
            <v>un</v>
          </cell>
          <cell r="E3253">
            <v>29.32</v>
          </cell>
          <cell r="F3253">
            <v>4.47</v>
          </cell>
          <cell r="G3253">
            <v>33.79</v>
          </cell>
        </row>
        <row r="3254">
          <cell r="A3254" t="str">
            <v>44.03.100</v>
          </cell>
          <cell r="B3254">
            <v>0</v>
          </cell>
          <cell r="C3254" t="str">
            <v>Cabide de louça com 2 ganchos</v>
          </cell>
          <cell r="D3254" t="str">
            <v>un</v>
          </cell>
          <cell r="E3254">
            <v>5.74</v>
          </cell>
          <cell r="F3254">
            <v>10.78</v>
          </cell>
          <cell r="G3254">
            <v>16.52</v>
          </cell>
        </row>
        <row r="3255">
          <cell r="A3255" t="str">
            <v>44.03.120</v>
          </cell>
          <cell r="B3255">
            <v>0</v>
          </cell>
          <cell r="C3255" t="str">
            <v>Porta-toalhas com bastão</v>
          </cell>
          <cell r="D3255" t="str">
            <v>un</v>
          </cell>
          <cell r="E3255">
            <v>22.37</v>
          </cell>
          <cell r="F3255">
            <v>10.78</v>
          </cell>
          <cell r="G3255">
            <v>33.15</v>
          </cell>
        </row>
        <row r="3256">
          <cell r="A3256" t="str">
            <v>44.03.130</v>
          </cell>
          <cell r="B3256">
            <v>0</v>
          </cell>
          <cell r="C3256" t="str">
            <v>Saboneteira tipo dispenser, para refil de 800 ml</v>
          </cell>
          <cell r="D3256" t="str">
            <v>un</v>
          </cell>
          <cell r="E3256">
            <v>19.48</v>
          </cell>
          <cell r="F3256">
            <v>4.47</v>
          </cell>
          <cell r="G3256">
            <v>23.95</v>
          </cell>
        </row>
        <row r="3257">
          <cell r="A3257" t="str">
            <v>44.03.180</v>
          </cell>
          <cell r="B3257">
            <v>0</v>
          </cell>
          <cell r="C3257" t="str">
            <v>Dispenser toalheiro em ABS, para folhas</v>
          </cell>
          <cell r="D3257" t="str">
            <v>un</v>
          </cell>
          <cell r="E3257">
            <v>33.630000000000003</v>
          </cell>
          <cell r="F3257">
            <v>4.47</v>
          </cell>
          <cell r="G3257">
            <v>38.1</v>
          </cell>
        </row>
        <row r="3258">
          <cell r="A3258" t="str">
            <v>44.03.210</v>
          </cell>
          <cell r="B3258">
            <v>0</v>
          </cell>
          <cell r="C3258" t="str">
            <v>Ducha cromada simples</v>
          </cell>
          <cell r="D3258" t="str">
            <v>un</v>
          </cell>
          <cell r="E3258">
            <v>39.840000000000003</v>
          </cell>
          <cell r="F3258">
            <v>18.16</v>
          </cell>
          <cell r="G3258">
            <v>58</v>
          </cell>
        </row>
        <row r="3259">
          <cell r="A3259" t="str">
            <v>44.03.260</v>
          </cell>
          <cell r="B3259">
            <v>0</v>
          </cell>
          <cell r="C3259" t="str">
            <v>Armário, para lavatório, de embutir plástico</v>
          </cell>
          <cell r="D3259" t="str">
            <v>un</v>
          </cell>
          <cell r="E3259">
            <v>71.319999999999993</v>
          </cell>
          <cell r="F3259">
            <v>32.64</v>
          </cell>
          <cell r="G3259">
            <v>103.96</v>
          </cell>
        </row>
        <row r="3260">
          <cell r="A3260" t="str">
            <v>44.03.300</v>
          </cell>
          <cell r="B3260">
            <v>0</v>
          </cell>
          <cell r="C3260" t="str">
            <v>Torneira volante tipo alavanca</v>
          </cell>
          <cell r="D3260" t="str">
            <v>un</v>
          </cell>
          <cell r="E3260">
            <v>199.78</v>
          </cell>
          <cell r="F3260">
            <v>13.75</v>
          </cell>
          <cell r="G3260">
            <v>213.53</v>
          </cell>
        </row>
        <row r="3261">
          <cell r="A3261" t="str">
            <v>44.03.310</v>
          </cell>
          <cell r="B3261">
            <v>0</v>
          </cell>
          <cell r="C3261" t="str">
            <v>Torneira de mesa para lavatório, acionamento hidromecânico, com registro integrado regulador de vazão, em latão cromado, DN= 1/2´</v>
          </cell>
          <cell r="D3261" t="str">
            <v>un</v>
          </cell>
          <cell r="E3261">
            <v>526.17999999999995</v>
          </cell>
          <cell r="F3261">
            <v>13.75</v>
          </cell>
          <cell r="G3261">
            <v>539.92999999999995</v>
          </cell>
        </row>
        <row r="3262">
          <cell r="A3262" t="str">
            <v>44.03.360</v>
          </cell>
          <cell r="B3262">
            <v>0</v>
          </cell>
          <cell r="C3262" t="str">
            <v>Ducha higiênica cromada</v>
          </cell>
          <cell r="D3262" t="str">
            <v>un</v>
          </cell>
          <cell r="E3262">
            <v>290.64999999999998</v>
          </cell>
          <cell r="F3262">
            <v>18.16</v>
          </cell>
          <cell r="G3262">
            <v>308.81</v>
          </cell>
        </row>
        <row r="3263">
          <cell r="A3263" t="str">
            <v>44.03.370</v>
          </cell>
          <cell r="B3263">
            <v>0</v>
          </cell>
          <cell r="C3263" t="str">
            <v>Torneira curta com rosca para uso geral, em latão fundido sem acabamento, DN= 1/2´</v>
          </cell>
          <cell r="D3263" t="str">
            <v>un</v>
          </cell>
          <cell r="E3263">
            <v>20.100000000000001</v>
          </cell>
          <cell r="F3263">
            <v>12.65</v>
          </cell>
          <cell r="G3263">
            <v>32.75</v>
          </cell>
        </row>
        <row r="3264">
          <cell r="A3264" t="str">
            <v>44.03.380</v>
          </cell>
          <cell r="B3264">
            <v>0</v>
          </cell>
          <cell r="C3264" t="str">
            <v>Torneira curta com rosca para uso geral, em latão fundido sem acabamento, DN= 3/4´</v>
          </cell>
          <cell r="D3264" t="str">
            <v>un</v>
          </cell>
          <cell r="E3264">
            <v>19.93</v>
          </cell>
          <cell r="F3264">
            <v>12.65</v>
          </cell>
          <cell r="G3264">
            <v>32.58</v>
          </cell>
        </row>
        <row r="3265">
          <cell r="A3265" t="str">
            <v>44.03.390</v>
          </cell>
          <cell r="B3265">
            <v>0</v>
          </cell>
          <cell r="C3265" t="str">
            <v>Torneira curta com rosca para uso geral, em latão fundido cromado, DN= 1/2´</v>
          </cell>
          <cell r="D3265" t="str">
            <v>un</v>
          </cell>
          <cell r="E3265">
            <v>23.72</v>
          </cell>
          <cell r="F3265">
            <v>12.65</v>
          </cell>
          <cell r="G3265">
            <v>36.369999999999997</v>
          </cell>
        </row>
        <row r="3266">
          <cell r="A3266" t="str">
            <v>44.03.400</v>
          </cell>
          <cell r="B3266">
            <v>0</v>
          </cell>
          <cell r="C3266" t="str">
            <v>Torneira curta com rosca para uso geral, em latão fundido cromado, DN= 3/4´</v>
          </cell>
          <cell r="D3266" t="str">
            <v>un</v>
          </cell>
          <cell r="E3266">
            <v>23.07</v>
          </cell>
          <cell r="F3266">
            <v>12.65</v>
          </cell>
          <cell r="G3266">
            <v>35.72</v>
          </cell>
        </row>
        <row r="3267">
          <cell r="A3267" t="str">
            <v>44.03.410</v>
          </cell>
          <cell r="B3267">
            <v>0</v>
          </cell>
          <cell r="C3267" t="str">
            <v>Torneira curta sem rosca para uso geral, em latão fundido sem acabamento, DN= 1/2´</v>
          </cell>
          <cell r="D3267" t="str">
            <v>un</v>
          </cell>
          <cell r="E3267">
            <v>17.59</v>
          </cell>
          <cell r="F3267">
            <v>12.65</v>
          </cell>
          <cell r="G3267">
            <v>30.24</v>
          </cell>
        </row>
        <row r="3268">
          <cell r="A3268" t="str">
            <v>44.03.420</v>
          </cell>
          <cell r="B3268">
            <v>0</v>
          </cell>
          <cell r="C3268" t="str">
            <v>Torneira curta sem rosca para uso geral, em latão fundido sem acabamento, DN= 3/4´</v>
          </cell>
          <cell r="D3268" t="str">
            <v>un</v>
          </cell>
          <cell r="E3268">
            <v>16.23</v>
          </cell>
          <cell r="F3268">
            <v>12.65</v>
          </cell>
          <cell r="G3268">
            <v>28.88</v>
          </cell>
        </row>
        <row r="3269">
          <cell r="A3269" t="str">
            <v>44.03.430</v>
          </cell>
          <cell r="B3269">
            <v>0</v>
          </cell>
          <cell r="C3269" t="str">
            <v>Torneira curta sem rosca para uso geral, em latão fundido cromado, DN= 1/2´</v>
          </cell>
          <cell r="D3269" t="str">
            <v>un</v>
          </cell>
          <cell r="E3269">
            <v>18.91</v>
          </cell>
          <cell r="F3269">
            <v>12.65</v>
          </cell>
          <cell r="G3269">
            <v>31.56</v>
          </cell>
        </row>
        <row r="3270">
          <cell r="A3270" t="str">
            <v>44.03.440</v>
          </cell>
          <cell r="B3270">
            <v>0</v>
          </cell>
          <cell r="C3270" t="str">
            <v>Torneira curta sem rosca para uso geral, em latão fundido cromado, DN= 3/4´</v>
          </cell>
          <cell r="D3270" t="str">
            <v>un</v>
          </cell>
          <cell r="E3270">
            <v>24.46</v>
          </cell>
          <cell r="F3270">
            <v>12.65</v>
          </cell>
          <cell r="G3270">
            <v>37.11</v>
          </cell>
        </row>
        <row r="3271">
          <cell r="A3271" t="str">
            <v>44.03.450</v>
          </cell>
          <cell r="B3271">
            <v>0</v>
          </cell>
          <cell r="C3271" t="str">
            <v>Torneira longa sem rosca para uso geral, em latão fundido cromado</v>
          </cell>
          <cell r="D3271" t="str">
            <v>un</v>
          </cell>
          <cell r="E3271">
            <v>35.06</v>
          </cell>
          <cell r="F3271">
            <v>12.65</v>
          </cell>
          <cell r="G3271">
            <v>47.71</v>
          </cell>
        </row>
        <row r="3272">
          <cell r="A3272" t="str">
            <v>44.03.460</v>
          </cell>
          <cell r="B3272">
            <v>0</v>
          </cell>
          <cell r="C3272" t="str">
            <v>Torneira para lavatório em latão fundido cromado, DN= 1/2´</v>
          </cell>
          <cell r="D3272" t="str">
            <v>un</v>
          </cell>
          <cell r="E3272">
            <v>34.229999999999997</v>
          </cell>
          <cell r="F3272">
            <v>13.75</v>
          </cell>
          <cell r="G3272">
            <v>47.98</v>
          </cell>
        </row>
        <row r="3273">
          <cell r="A3273" t="str">
            <v>44.03.470</v>
          </cell>
          <cell r="B3273">
            <v>0</v>
          </cell>
          <cell r="C3273" t="str">
            <v>Torneira de parede para pia com bica móvel e arejador, em latão fundido cromado</v>
          </cell>
          <cell r="D3273" t="str">
            <v>un</v>
          </cell>
          <cell r="E3273">
            <v>49.07</v>
          </cell>
          <cell r="F3273">
            <v>12.65</v>
          </cell>
          <cell r="G3273">
            <v>61.72</v>
          </cell>
        </row>
        <row r="3274">
          <cell r="A3274" t="str">
            <v>44.03.480</v>
          </cell>
          <cell r="B3274">
            <v>0</v>
          </cell>
          <cell r="C3274" t="str">
            <v>Torneira de mesa para lavatório compacta, acionamento hidromecânico, em latão cromado, DN= 1/2´</v>
          </cell>
          <cell r="D3274" t="str">
            <v>un</v>
          </cell>
          <cell r="E3274">
            <v>182.98</v>
          </cell>
          <cell r="F3274">
            <v>13.75</v>
          </cell>
          <cell r="G3274">
            <v>196.73</v>
          </cell>
        </row>
        <row r="3275">
          <cell r="A3275" t="str">
            <v>44.03.500</v>
          </cell>
          <cell r="B3275">
            <v>0</v>
          </cell>
          <cell r="C3275" t="str">
            <v>Aparelho misturador de parede, para pia, com bica móvel, acabamento cromado</v>
          </cell>
          <cell r="D3275" t="str">
            <v>un</v>
          </cell>
          <cell r="E3275">
            <v>376.11</v>
          </cell>
          <cell r="F3275">
            <v>50.83</v>
          </cell>
          <cell r="G3275">
            <v>426.94</v>
          </cell>
        </row>
        <row r="3276">
          <cell r="A3276" t="str">
            <v>44.03.510</v>
          </cell>
          <cell r="B3276">
            <v>0</v>
          </cell>
          <cell r="C3276" t="str">
            <v>Torneira de parede antivandalismo, DN= 3/4´</v>
          </cell>
          <cell r="D3276" t="str">
            <v>un</v>
          </cell>
          <cell r="E3276">
            <v>214.12</v>
          </cell>
          <cell r="F3276">
            <v>29</v>
          </cell>
          <cell r="G3276">
            <v>243.12</v>
          </cell>
        </row>
        <row r="3277">
          <cell r="A3277" t="str">
            <v>44.03.590</v>
          </cell>
          <cell r="B3277">
            <v>0</v>
          </cell>
          <cell r="C3277" t="str">
            <v>Torneira de mesa para pia com bica móvel e arejador em latão fundido cromado</v>
          </cell>
          <cell r="D3277" t="str">
            <v>un</v>
          </cell>
          <cell r="E3277">
            <v>107.37</v>
          </cell>
          <cell r="F3277">
            <v>13.75</v>
          </cell>
          <cell r="G3277">
            <v>121.12</v>
          </cell>
        </row>
        <row r="3278">
          <cell r="A3278" t="str">
            <v>44.03.630</v>
          </cell>
          <cell r="B3278">
            <v>0</v>
          </cell>
          <cell r="C3278" t="str">
            <v>Torneira de acionamento restrito, em latão cromado, DN= 1/2´ ou 3/4´</v>
          </cell>
          <cell r="D3278" t="str">
            <v>un</v>
          </cell>
          <cell r="E3278">
            <v>40.36</v>
          </cell>
          <cell r="F3278">
            <v>12.65</v>
          </cell>
          <cell r="G3278">
            <v>53.01</v>
          </cell>
        </row>
        <row r="3279">
          <cell r="A3279" t="str">
            <v>44.03.640</v>
          </cell>
          <cell r="B3279">
            <v>0</v>
          </cell>
          <cell r="C3279" t="str">
            <v>Torneira de parede acionamento hidromecânico, em latão cromado, DN= 1/2´ ou 3/4´</v>
          </cell>
          <cell r="D3279" t="str">
            <v>un</v>
          </cell>
          <cell r="E3279">
            <v>238.02</v>
          </cell>
          <cell r="F3279">
            <v>12.65</v>
          </cell>
          <cell r="G3279">
            <v>250.67</v>
          </cell>
        </row>
        <row r="3280">
          <cell r="A3280" t="str">
            <v>44.03.670</v>
          </cell>
          <cell r="B3280">
            <v>0</v>
          </cell>
          <cell r="C3280" t="str">
            <v>Caixa de descarga de embutir, acionamento frontal, completa</v>
          </cell>
          <cell r="D3280" t="str">
            <v>cj</v>
          </cell>
          <cell r="E3280">
            <v>467.52</v>
          </cell>
          <cell r="F3280">
            <v>50.8</v>
          </cell>
          <cell r="G3280">
            <v>518.32000000000005</v>
          </cell>
        </row>
        <row r="3281">
          <cell r="A3281" t="str">
            <v>44.03.690</v>
          </cell>
          <cell r="B3281">
            <v>0</v>
          </cell>
          <cell r="C3281" t="str">
            <v>Torneira de parede em ABS, DN 1/2´ ou 3/4´, 10cm</v>
          </cell>
          <cell r="D3281" t="str">
            <v>un</v>
          </cell>
          <cell r="E3281">
            <v>2.0299999999999998</v>
          </cell>
          <cell r="F3281">
            <v>12.65</v>
          </cell>
          <cell r="G3281">
            <v>14.68</v>
          </cell>
        </row>
        <row r="3282">
          <cell r="A3282" t="str">
            <v>44.03.700</v>
          </cell>
          <cell r="B3282">
            <v>0</v>
          </cell>
          <cell r="C3282" t="str">
            <v>Torneira de parede em ABS, DN 1/2´ ou 3/4´, 15cm</v>
          </cell>
          <cell r="D3282" t="str">
            <v>un</v>
          </cell>
          <cell r="E3282">
            <v>2.23</v>
          </cell>
          <cell r="F3282">
            <v>12.65</v>
          </cell>
          <cell r="G3282">
            <v>14.88</v>
          </cell>
        </row>
        <row r="3283">
          <cell r="A3283" t="str">
            <v>44.03.720</v>
          </cell>
          <cell r="B3283">
            <v>0</v>
          </cell>
          <cell r="C3283" t="str">
            <v>Torneira de mesa para lavatório, acionamento hidromecânico com alavanca, registro integrado regulador de vazão, em latão cromado, DN= 1/2´</v>
          </cell>
          <cell r="D3283" t="str">
            <v>un</v>
          </cell>
          <cell r="E3283">
            <v>318.57</v>
          </cell>
          <cell r="F3283">
            <v>13.75</v>
          </cell>
          <cell r="G3283">
            <v>332.32</v>
          </cell>
        </row>
        <row r="3284">
          <cell r="A3284" t="str">
            <v>44.03.825</v>
          </cell>
          <cell r="B3284">
            <v>0</v>
          </cell>
          <cell r="C3284" t="str">
            <v>Misturador termostato para chuveiro ou ducha, acabamento cromado</v>
          </cell>
          <cell r="D3284" t="str">
            <v>un</v>
          </cell>
          <cell r="E3284">
            <v>1088.49</v>
          </cell>
          <cell r="F3284">
            <v>50.83</v>
          </cell>
          <cell r="G3284">
            <v>1139.32</v>
          </cell>
        </row>
        <row r="3285">
          <cell r="A3285" t="str">
            <v>44.03.870</v>
          </cell>
          <cell r="B3285">
            <v>0</v>
          </cell>
          <cell r="C3285" t="str">
            <v>Ducha higiênica branca de PVC</v>
          </cell>
          <cell r="D3285" t="str">
            <v>un</v>
          </cell>
          <cell r="E3285">
            <v>66.900000000000006</v>
          </cell>
          <cell r="F3285">
            <v>18.16</v>
          </cell>
          <cell r="G3285">
            <v>85.06</v>
          </cell>
        </row>
        <row r="3286">
          <cell r="A3286" t="str">
            <v>44.03.900</v>
          </cell>
          <cell r="B3286">
            <v>0</v>
          </cell>
          <cell r="C3286" t="str">
            <v>Secador de mãos em ABS</v>
          </cell>
          <cell r="D3286" t="str">
            <v>un</v>
          </cell>
          <cell r="E3286">
            <v>753.76</v>
          </cell>
          <cell r="F3286">
            <v>4.47</v>
          </cell>
          <cell r="G3286">
            <v>758.23</v>
          </cell>
        </row>
        <row r="3287">
          <cell r="A3287" t="str">
            <v>44.03.920</v>
          </cell>
          <cell r="B3287">
            <v>0</v>
          </cell>
          <cell r="C3287" t="str">
            <v>Ducha higiênica com registro</v>
          </cell>
          <cell r="D3287" t="str">
            <v>un</v>
          </cell>
          <cell r="E3287">
            <v>218.72</v>
          </cell>
          <cell r="F3287">
            <v>18.16</v>
          </cell>
          <cell r="G3287">
            <v>236.88</v>
          </cell>
        </row>
        <row r="3288">
          <cell r="A3288" t="str">
            <v>44.03.930</v>
          </cell>
          <cell r="B3288">
            <v>0</v>
          </cell>
          <cell r="C3288" t="str">
            <v>Desviador para ducha elétrica</v>
          </cell>
          <cell r="D3288" t="str">
            <v>un</v>
          </cell>
          <cell r="E3288">
            <v>69.38</v>
          </cell>
          <cell r="F3288">
            <v>22.01</v>
          </cell>
          <cell r="G3288">
            <v>91.39</v>
          </cell>
        </row>
        <row r="3289">
          <cell r="A3289" t="str">
            <v>44.03.940</v>
          </cell>
          <cell r="B3289">
            <v>0</v>
          </cell>
          <cell r="C3289" t="str">
            <v>Válvula dupla para bancada de laboratório, uso em GLP, com bico para mangueira - diâmetro de 1/4´ a 1/2´</v>
          </cell>
          <cell r="D3289" t="str">
            <v>un</v>
          </cell>
          <cell r="E3289">
            <v>182.3</v>
          </cell>
          <cell r="F3289">
            <v>18.16</v>
          </cell>
          <cell r="G3289">
            <v>200.46</v>
          </cell>
        </row>
        <row r="3290">
          <cell r="A3290" t="str">
            <v>44.03.950</v>
          </cell>
          <cell r="B3290">
            <v>0</v>
          </cell>
          <cell r="C3290" t="str">
            <v>Válvula para cuba de laboratório, com nuca giratória e bico escalonado para mangueira</v>
          </cell>
          <cell r="D3290" t="str">
            <v>un</v>
          </cell>
          <cell r="E3290">
            <v>225</v>
          </cell>
          <cell r="F3290">
            <v>18.16</v>
          </cell>
          <cell r="G3290">
            <v>243.16</v>
          </cell>
        </row>
        <row r="3291">
          <cell r="A3291" t="str">
            <v>44.04</v>
          </cell>
          <cell r="B3291" t="str">
            <v>Prateleiras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</row>
        <row r="3292">
          <cell r="A3292" t="str">
            <v>44.04.030</v>
          </cell>
          <cell r="B3292">
            <v>0</v>
          </cell>
          <cell r="C3292" t="str">
            <v>Prateleira em granito com espessura de 2 cm</v>
          </cell>
          <cell r="D3292" t="str">
            <v>m²</v>
          </cell>
          <cell r="E3292">
            <v>335.98</v>
          </cell>
          <cell r="F3292">
            <v>21.22</v>
          </cell>
          <cell r="G3292">
            <v>357.2</v>
          </cell>
        </row>
        <row r="3293">
          <cell r="A3293" t="str">
            <v>44.04.040</v>
          </cell>
          <cell r="B3293">
            <v>0</v>
          </cell>
          <cell r="C3293" t="str">
            <v>Prateleira em granilite</v>
          </cell>
          <cell r="D3293" t="str">
            <v>m²</v>
          </cell>
          <cell r="E3293">
            <v>137.53</v>
          </cell>
          <cell r="F3293">
            <v>65.28</v>
          </cell>
          <cell r="G3293">
            <v>202.81</v>
          </cell>
        </row>
        <row r="3294">
          <cell r="A3294" t="str">
            <v>44.04.050</v>
          </cell>
          <cell r="B3294">
            <v>0</v>
          </cell>
          <cell r="C3294" t="str">
            <v>Prateleira em granito com espessura de 3 cm</v>
          </cell>
          <cell r="D3294" t="str">
            <v>m²</v>
          </cell>
          <cell r="E3294">
            <v>578.16999999999996</v>
          </cell>
          <cell r="F3294">
            <v>21.22</v>
          </cell>
          <cell r="G3294">
            <v>599.39</v>
          </cell>
        </row>
        <row r="3295">
          <cell r="A3295" t="str">
            <v>44.06</v>
          </cell>
          <cell r="B3295" t="str">
            <v>Aparelhos de aço inoxidável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</row>
        <row r="3296">
          <cell r="A3296" t="str">
            <v>44.06.010</v>
          </cell>
          <cell r="B3296">
            <v>0</v>
          </cell>
          <cell r="C3296" t="str">
            <v>Lavatório coletivo em aço inoxidável</v>
          </cell>
          <cell r="D3296" t="str">
            <v>m</v>
          </cell>
          <cell r="E3296">
            <v>789.57</v>
          </cell>
          <cell r="F3296">
            <v>50.61</v>
          </cell>
          <cell r="G3296">
            <v>840.18</v>
          </cell>
        </row>
        <row r="3297">
          <cell r="A3297" t="str">
            <v>44.06.100</v>
          </cell>
          <cell r="B3297">
            <v>0</v>
          </cell>
          <cell r="C3297" t="str">
            <v>Mictório coletivo em aço inoxidável</v>
          </cell>
          <cell r="D3297" t="str">
            <v>m</v>
          </cell>
          <cell r="E3297">
            <v>543.35</v>
          </cell>
          <cell r="F3297">
            <v>50.61</v>
          </cell>
          <cell r="G3297">
            <v>593.96</v>
          </cell>
        </row>
        <row r="3298">
          <cell r="A3298" t="str">
            <v>44.06.200</v>
          </cell>
          <cell r="B3298">
            <v>0</v>
          </cell>
          <cell r="C3298" t="str">
            <v>Tanque em aço inoxidável</v>
          </cell>
          <cell r="D3298" t="str">
            <v>un</v>
          </cell>
          <cell r="E3298">
            <v>704.87</v>
          </cell>
          <cell r="F3298">
            <v>108.93</v>
          </cell>
          <cell r="G3298">
            <v>813.8</v>
          </cell>
        </row>
        <row r="3299">
          <cell r="A3299" t="str">
            <v>44.06.250</v>
          </cell>
          <cell r="B3299">
            <v>0</v>
          </cell>
          <cell r="C3299" t="str">
            <v>Cuba em aço inoxidável simples de 300 x 140mm</v>
          </cell>
          <cell r="D3299" t="str">
            <v>un</v>
          </cell>
          <cell r="E3299">
            <v>107.02</v>
          </cell>
          <cell r="F3299">
            <v>18.16</v>
          </cell>
          <cell r="G3299">
            <v>125.18</v>
          </cell>
        </row>
        <row r="3300">
          <cell r="A3300" t="str">
            <v>44.06.300</v>
          </cell>
          <cell r="B3300">
            <v>0</v>
          </cell>
          <cell r="C3300" t="str">
            <v>Cuba em aço inoxidável simples de 400x340x140mm</v>
          </cell>
          <cell r="D3300" t="str">
            <v>un</v>
          </cell>
          <cell r="E3300">
            <v>156.26</v>
          </cell>
          <cell r="F3300">
            <v>18.16</v>
          </cell>
          <cell r="G3300">
            <v>174.42</v>
          </cell>
        </row>
        <row r="3301">
          <cell r="A3301" t="str">
            <v>44.06.310</v>
          </cell>
          <cell r="B3301">
            <v>0</v>
          </cell>
          <cell r="C3301" t="str">
            <v>Cuba em aço inoxidável simples de 465x300x140mm</v>
          </cell>
          <cell r="D3301" t="str">
            <v>un</v>
          </cell>
          <cell r="E3301">
            <v>166.13</v>
          </cell>
          <cell r="F3301">
            <v>18.16</v>
          </cell>
          <cell r="G3301">
            <v>184.29</v>
          </cell>
        </row>
        <row r="3302">
          <cell r="A3302" t="str">
            <v>44.06.320</v>
          </cell>
          <cell r="B3302">
            <v>0</v>
          </cell>
          <cell r="C3302" t="str">
            <v>Cuba em aço inoxidável simples de 560x330x140mm</v>
          </cell>
          <cell r="D3302" t="str">
            <v>un</v>
          </cell>
          <cell r="E3302">
            <v>180.54</v>
          </cell>
          <cell r="F3302">
            <v>18.16</v>
          </cell>
          <cell r="G3302">
            <v>198.7</v>
          </cell>
        </row>
        <row r="3303">
          <cell r="A3303" t="str">
            <v>44.06.330</v>
          </cell>
          <cell r="B3303">
            <v>0</v>
          </cell>
          <cell r="C3303" t="str">
            <v>Cuba em aço inoxidável simples de 500x400x400mm</v>
          </cell>
          <cell r="D3303" t="str">
            <v>un</v>
          </cell>
          <cell r="E3303">
            <v>561.91</v>
          </cell>
          <cell r="F3303">
            <v>18.16</v>
          </cell>
          <cell r="G3303">
            <v>580.07000000000005</v>
          </cell>
        </row>
        <row r="3304">
          <cell r="A3304" t="str">
            <v>44.06.360</v>
          </cell>
          <cell r="B3304">
            <v>0</v>
          </cell>
          <cell r="C3304" t="str">
            <v>Cuba em aço inoxidável simples de 500x400x200mm</v>
          </cell>
          <cell r="D3304" t="str">
            <v>un</v>
          </cell>
          <cell r="E3304">
            <v>351.85</v>
          </cell>
          <cell r="F3304">
            <v>18.16</v>
          </cell>
          <cell r="G3304">
            <v>370.01</v>
          </cell>
        </row>
        <row r="3305">
          <cell r="A3305" t="str">
            <v>44.06.370</v>
          </cell>
          <cell r="B3305">
            <v>0</v>
          </cell>
          <cell r="C3305" t="str">
            <v>Cuba em aço inoxidável simples de 500x400x250mm</v>
          </cell>
          <cell r="D3305" t="str">
            <v>un</v>
          </cell>
          <cell r="E3305">
            <v>406.11</v>
          </cell>
          <cell r="F3305">
            <v>18.16</v>
          </cell>
          <cell r="G3305">
            <v>424.27</v>
          </cell>
        </row>
        <row r="3306">
          <cell r="A3306" t="str">
            <v>44.06.400</v>
          </cell>
          <cell r="B3306">
            <v>0</v>
          </cell>
          <cell r="C3306" t="str">
            <v>Cuba em aço inoxidável simples de 500x400x300mm</v>
          </cell>
          <cell r="D3306" t="str">
            <v>un</v>
          </cell>
          <cell r="E3306">
            <v>445.13</v>
          </cell>
          <cell r="F3306">
            <v>18.16</v>
          </cell>
          <cell r="G3306">
            <v>463.29</v>
          </cell>
        </row>
        <row r="3307">
          <cell r="A3307" t="str">
            <v>44.06.410</v>
          </cell>
          <cell r="B3307">
            <v>0</v>
          </cell>
          <cell r="C3307" t="str">
            <v>Cuba em aço inoxidável simples de 600x500x300mm</v>
          </cell>
          <cell r="D3307" t="str">
            <v>un</v>
          </cell>
          <cell r="E3307">
            <v>589.99</v>
          </cell>
          <cell r="F3307">
            <v>18.16</v>
          </cell>
          <cell r="G3307">
            <v>608.15</v>
          </cell>
        </row>
        <row r="3308">
          <cell r="A3308" t="str">
            <v>44.06.470</v>
          </cell>
          <cell r="B3308">
            <v>0</v>
          </cell>
          <cell r="C3308" t="str">
            <v>Cuba em aço inoxidável simples de 600x500x350mm</v>
          </cell>
          <cell r="D3308" t="str">
            <v>un</v>
          </cell>
          <cell r="E3308">
            <v>767.63</v>
          </cell>
          <cell r="F3308">
            <v>18.16</v>
          </cell>
          <cell r="G3308">
            <v>785.79</v>
          </cell>
        </row>
        <row r="3309">
          <cell r="A3309" t="str">
            <v>44.06.520</v>
          </cell>
          <cell r="B3309">
            <v>0</v>
          </cell>
          <cell r="C3309" t="str">
            <v>Cuba em aço inoxidável simples de 600x500x400mm</v>
          </cell>
          <cell r="D3309" t="str">
            <v>un</v>
          </cell>
          <cell r="E3309">
            <v>807.15</v>
          </cell>
          <cell r="F3309">
            <v>18.16</v>
          </cell>
          <cell r="G3309">
            <v>825.31</v>
          </cell>
        </row>
        <row r="3310">
          <cell r="A3310" t="str">
            <v>44.06.570</v>
          </cell>
          <cell r="B3310">
            <v>0</v>
          </cell>
          <cell r="C3310" t="str">
            <v>Cuba em aço inoxidável simples de 700x600x450mm</v>
          </cell>
          <cell r="D3310" t="str">
            <v>un</v>
          </cell>
          <cell r="E3310">
            <v>1049.96</v>
          </cell>
          <cell r="F3310">
            <v>18.16</v>
          </cell>
          <cell r="G3310">
            <v>1068.1199999999999</v>
          </cell>
        </row>
        <row r="3311">
          <cell r="A3311" t="str">
            <v>44.06.600</v>
          </cell>
          <cell r="B3311">
            <v>0</v>
          </cell>
          <cell r="C3311" t="str">
            <v>Cuba em aço inoxidável simples de 1400x900x500mm</v>
          </cell>
          <cell r="D3311" t="str">
            <v>un</v>
          </cell>
          <cell r="E3311">
            <v>2468.41</v>
          </cell>
          <cell r="F3311">
            <v>18.16</v>
          </cell>
          <cell r="G3311">
            <v>2486.5700000000002</v>
          </cell>
        </row>
        <row r="3312">
          <cell r="A3312" t="str">
            <v>44.06.610</v>
          </cell>
          <cell r="B3312">
            <v>0</v>
          </cell>
          <cell r="C3312" t="str">
            <v>Cuba em aço inoxidável simples de 1100x600x400mm</v>
          </cell>
          <cell r="D3312" t="str">
            <v>un</v>
          </cell>
          <cell r="E3312">
            <v>1222.21</v>
          </cell>
          <cell r="F3312">
            <v>18.16</v>
          </cell>
          <cell r="G3312">
            <v>1240.3699999999999</v>
          </cell>
        </row>
        <row r="3313">
          <cell r="A3313" t="str">
            <v>44.06.700</v>
          </cell>
          <cell r="B3313">
            <v>0</v>
          </cell>
          <cell r="C3313" t="str">
            <v>Cuba em aço inoxidável dupla de 715x400x140mm</v>
          </cell>
          <cell r="D3313" t="str">
            <v>un</v>
          </cell>
          <cell r="E3313">
            <v>419.33</v>
          </cell>
          <cell r="F3313">
            <v>18.16</v>
          </cell>
          <cell r="G3313">
            <v>437.49</v>
          </cell>
        </row>
        <row r="3314">
          <cell r="A3314" t="str">
            <v>44.06.710</v>
          </cell>
          <cell r="B3314">
            <v>0</v>
          </cell>
          <cell r="C3314" t="str">
            <v>Cuba em aço inoxidável dupla de 835x340x140mm</v>
          </cell>
          <cell r="D3314" t="str">
            <v>un</v>
          </cell>
          <cell r="E3314">
            <v>386.61</v>
          </cell>
          <cell r="F3314">
            <v>18.16</v>
          </cell>
          <cell r="G3314">
            <v>404.77</v>
          </cell>
        </row>
        <row r="3315">
          <cell r="A3315" t="str">
            <v>44.06.750</v>
          </cell>
          <cell r="B3315">
            <v>0</v>
          </cell>
          <cell r="C3315" t="str">
            <v>Cuba em aço inoxidável dupla de 1020x400x250mm</v>
          </cell>
          <cell r="D3315" t="str">
            <v>un</v>
          </cell>
          <cell r="E3315">
            <v>738.96</v>
          </cell>
          <cell r="F3315">
            <v>18.16</v>
          </cell>
          <cell r="G3315">
            <v>757.12</v>
          </cell>
        </row>
        <row r="3316">
          <cell r="A3316" t="str">
            <v>44.20</v>
          </cell>
          <cell r="B3316" t="str">
            <v>Reparos, conservações e complementos - GRUPO 44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</row>
        <row r="3317">
          <cell r="A3317" t="str">
            <v>44.20.010</v>
          </cell>
          <cell r="B3317">
            <v>0</v>
          </cell>
          <cell r="C3317" t="str">
            <v>Sifão plástico sanfonado universal de 1´</v>
          </cell>
          <cell r="D3317" t="str">
            <v>un</v>
          </cell>
          <cell r="E3317">
            <v>8.34</v>
          </cell>
          <cell r="F3317">
            <v>14.52</v>
          </cell>
          <cell r="G3317">
            <v>22.86</v>
          </cell>
        </row>
        <row r="3318">
          <cell r="A3318" t="str">
            <v>44.20.020</v>
          </cell>
          <cell r="B3318">
            <v>0</v>
          </cell>
          <cell r="C3318" t="str">
            <v>Recolocação de torneiras</v>
          </cell>
          <cell r="D3318" t="str">
            <v>un</v>
          </cell>
          <cell r="E3318">
            <v>0.04</v>
          </cell>
          <cell r="F3318">
            <v>18.16</v>
          </cell>
          <cell r="G3318">
            <v>18.2</v>
          </cell>
        </row>
        <row r="3319">
          <cell r="A3319" t="str">
            <v>44.20.040</v>
          </cell>
          <cell r="B3319">
            <v>0</v>
          </cell>
          <cell r="C3319" t="str">
            <v>Recolocação de sifões</v>
          </cell>
          <cell r="D3319" t="str">
            <v>un</v>
          </cell>
          <cell r="E3319">
            <v>0.05</v>
          </cell>
          <cell r="F3319">
            <v>18.16</v>
          </cell>
          <cell r="G3319">
            <v>18.21</v>
          </cell>
        </row>
        <row r="3320">
          <cell r="A3320" t="str">
            <v>44.20.060</v>
          </cell>
          <cell r="B3320">
            <v>0</v>
          </cell>
          <cell r="C3320" t="str">
            <v>Recolocação de aparelhos sanitários, incluindo acessórios</v>
          </cell>
          <cell r="D3320" t="str">
            <v>un</v>
          </cell>
          <cell r="E3320">
            <v>0.51</v>
          </cell>
          <cell r="F3320">
            <v>50.61</v>
          </cell>
          <cell r="G3320">
            <v>51.12</v>
          </cell>
        </row>
        <row r="3321">
          <cell r="A3321" t="str">
            <v>44.20.080</v>
          </cell>
          <cell r="B3321">
            <v>0</v>
          </cell>
          <cell r="C3321" t="str">
            <v>Recolocação de caixas de descarga de sobrepor</v>
          </cell>
          <cell r="D3321" t="str">
            <v>un</v>
          </cell>
          <cell r="E3321">
            <v>0</v>
          </cell>
          <cell r="F3321">
            <v>90.78</v>
          </cell>
          <cell r="G3321">
            <v>90.78</v>
          </cell>
        </row>
        <row r="3322">
          <cell r="A3322" t="str">
            <v>44.20.100</v>
          </cell>
          <cell r="B3322">
            <v>0</v>
          </cell>
          <cell r="C3322" t="str">
            <v>Engate flexível metálico DN= 1/2´</v>
          </cell>
          <cell r="D3322" t="str">
            <v>un</v>
          </cell>
          <cell r="E3322">
            <v>25.5</v>
          </cell>
          <cell r="F3322">
            <v>4.3899999999999997</v>
          </cell>
          <cell r="G3322">
            <v>29.89</v>
          </cell>
        </row>
        <row r="3323">
          <cell r="A3323" t="str">
            <v>44.20.110</v>
          </cell>
          <cell r="B3323">
            <v>0</v>
          </cell>
          <cell r="C3323" t="str">
            <v>Engate flexível de PVC DN= 1/2´</v>
          </cell>
          <cell r="D3323" t="str">
            <v>un</v>
          </cell>
          <cell r="E3323">
            <v>4.0999999999999996</v>
          </cell>
          <cell r="F3323">
            <v>4.3899999999999997</v>
          </cell>
          <cell r="G3323">
            <v>8.49</v>
          </cell>
        </row>
        <row r="3324">
          <cell r="A3324" t="str">
            <v>44.20.120</v>
          </cell>
          <cell r="B3324">
            <v>0</v>
          </cell>
          <cell r="C3324" t="str">
            <v>Canopla para válvula de descarga</v>
          </cell>
          <cell r="D3324" t="str">
            <v>un</v>
          </cell>
          <cell r="E3324">
            <v>80.150000000000006</v>
          </cell>
          <cell r="F3324">
            <v>2.4300000000000002</v>
          </cell>
          <cell r="G3324">
            <v>82.58</v>
          </cell>
        </row>
        <row r="3325">
          <cell r="A3325" t="str">
            <v>44.20.121</v>
          </cell>
          <cell r="B3325">
            <v>0</v>
          </cell>
          <cell r="C3325" t="str">
            <v>Arejador com articulador em ABS cromado para torneira padrão, completo</v>
          </cell>
          <cell r="D3325" t="str">
            <v>un</v>
          </cell>
          <cell r="E3325">
            <v>24.08</v>
          </cell>
          <cell r="F3325">
            <v>1.47</v>
          </cell>
          <cell r="G3325">
            <v>25.55</v>
          </cell>
        </row>
        <row r="3326">
          <cell r="A3326" t="str">
            <v>44.20.130</v>
          </cell>
          <cell r="B3326">
            <v>0</v>
          </cell>
          <cell r="C3326" t="str">
            <v>Tubo de ligação para mictório, DN= 1/2´</v>
          </cell>
          <cell r="D3326" t="str">
            <v>un</v>
          </cell>
          <cell r="E3326">
            <v>43.64</v>
          </cell>
          <cell r="F3326">
            <v>4.29</v>
          </cell>
          <cell r="G3326">
            <v>47.93</v>
          </cell>
        </row>
        <row r="3327">
          <cell r="A3327" t="str">
            <v>44.20.150</v>
          </cell>
          <cell r="B3327">
            <v>0</v>
          </cell>
          <cell r="C3327" t="str">
            <v>Acabamento cromado para registro</v>
          </cell>
          <cell r="D3327" t="str">
            <v>un</v>
          </cell>
          <cell r="E3327">
            <v>29.35</v>
          </cell>
          <cell r="F3327">
            <v>2.4300000000000002</v>
          </cell>
          <cell r="G3327">
            <v>31.78</v>
          </cell>
        </row>
        <row r="3328">
          <cell r="A3328" t="str">
            <v>44.20.160</v>
          </cell>
          <cell r="B3328">
            <v>0</v>
          </cell>
          <cell r="C3328" t="str">
            <v>Botão para válvula de descarga</v>
          </cell>
          <cell r="D3328" t="str">
            <v>un</v>
          </cell>
          <cell r="E3328">
            <v>34.119999999999997</v>
          </cell>
          <cell r="F3328">
            <v>2.4300000000000002</v>
          </cell>
          <cell r="G3328">
            <v>36.549999999999997</v>
          </cell>
        </row>
        <row r="3329">
          <cell r="A3329" t="str">
            <v>44.20.180</v>
          </cell>
          <cell r="B3329">
            <v>0</v>
          </cell>
          <cell r="C3329" t="str">
            <v>Reparo para válvula de descarga</v>
          </cell>
          <cell r="D3329" t="str">
            <v>un</v>
          </cell>
          <cell r="E3329">
            <v>38.03</v>
          </cell>
          <cell r="F3329">
            <v>32.68</v>
          </cell>
          <cell r="G3329">
            <v>70.709999999999994</v>
          </cell>
        </row>
        <row r="3330">
          <cell r="A3330" t="str">
            <v>44.20.200</v>
          </cell>
          <cell r="B3330">
            <v>0</v>
          </cell>
          <cell r="C3330" t="str">
            <v>Sifão de metal cromado de 1 1/2´ x 2´</v>
          </cell>
          <cell r="D3330" t="str">
            <v>un</v>
          </cell>
          <cell r="E3330">
            <v>98.83</v>
          </cell>
          <cell r="F3330">
            <v>18.16</v>
          </cell>
          <cell r="G3330">
            <v>116.99</v>
          </cell>
        </row>
        <row r="3331">
          <cell r="A3331" t="str">
            <v>44.20.220</v>
          </cell>
          <cell r="B3331">
            <v>0</v>
          </cell>
          <cell r="C3331" t="str">
            <v>Sifão de metal cromado de 1´ x 1 1/2´</v>
          </cell>
          <cell r="D3331" t="str">
            <v>un</v>
          </cell>
          <cell r="E3331">
            <v>117.76</v>
          </cell>
          <cell r="F3331">
            <v>18.16</v>
          </cell>
          <cell r="G3331">
            <v>135.91999999999999</v>
          </cell>
        </row>
        <row r="3332">
          <cell r="A3332" t="str">
            <v>44.20.230</v>
          </cell>
          <cell r="B3332">
            <v>0</v>
          </cell>
          <cell r="C3332" t="str">
            <v>Tubo de ligação para sanitário</v>
          </cell>
          <cell r="D3332" t="str">
            <v>un</v>
          </cell>
          <cell r="E3332">
            <v>28.9</v>
          </cell>
          <cell r="F3332">
            <v>4.3899999999999997</v>
          </cell>
          <cell r="G3332">
            <v>33.29</v>
          </cell>
        </row>
        <row r="3333">
          <cell r="A3333" t="str">
            <v>44.20.240</v>
          </cell>
          <cell r="B3333">
            <v>0</v>
          </cell>
          <cell r="C3333" t="str">
            <v>Sifão plástico com copo, rígido, de 1´ x 1 1/2´</v>
          </cell>
          <cell r="D3333" t="str">
            <v>un</v>
          </cell>
          <cell r="E3333">
            <v>13.21</v>
          </cell>
          <cell r="F3333">
            <v>14.52</v>
          </cell>
          <cell r="G3333">
            <v>27.73</v>
          </cell>
        </row>
        <row r="3334">
          <cell r="A3334" t="str">
            <v>44.20.260</v>
          </cell>
          <cell r="B3334">
            <v>0</v>
          </cell>
          <cell r="C3334" t="str">
            <v>Sifão plástico com copo, rígido, de 1 1/4´ x 2´</v>
          </cell>
          <cell r="D3334" t="str">
            <v>un</v>
          </cell>
          <cell r="E3334">
            <v>13.44</v>
          </cell>
          <cell r="F3334">
            <v>14.52</v>
          </cell>
          <cell r="G3334">
            <v>27.96</v>
          </cell>
        </row>
        <row r="3335">
          <cell r="A3335" t="str">
            <v>44.20.280</v>
          </cell>
          <cell r="B3335">
            <v>0</v>
          </cell>
          <cell r="C3335" t="str">
            <v>Tampa de plástico para bacia sanitária</v>
          </cell>
          <cell r="D3335" t="str">
            <v>un</v>
          </cell>
          <cell r="E3335">
            <v>28.3</v>
          </cell>
          <cell r="F3335">
            <v>2.15</v>
          </cell>
          <cell r="G3335">
            <v>30.45</v>
          </cell>
        </row>
        <row r="3336">
          <cell r="A3336" t="str">
            <v>44.20.300</v>
          </cell>
          <cell r="B3336">
            <v>0</v>
          </cell>
          <cell r="C3336" t="str">
            <v>Bolsa para bacia sanitária</v>
          </cell>
          <cell r="D3336" t="str">
            <v>un</v>
          </cell>
          <cell r="E3336">
            <v>3.75</v>
          </cell>
          <cell r="F3336">
            <v>6.17</v>
          </cell>
          <cell r="G3336">
            <v>9.92</v>
          </cell>
        </row>
        <row r="3337">
          <cell r="A3337" t="str">
            <v>44.20.310</v>
          </cell>
          <cell r="B3337">
            <v>0</v>
          </cell>
          <cell r="C3337" t="str">
            <v>Filtro de pressão em ABS, para 360 l/h</v>
          </cell>
          <cell r="D3337" t="str">
            <v>un</v>
          </cell>
          <cell r="E3337">
            <v>278.79000000000002</v>
          </cell>
          <cell r="F3337">
            <v>25.31</v>
          </cell>
          <cell r="G3337">
            <v>304.10000000000002</v>
          </cell>
        </row>
        <row r="3338">
          <cell r="A3338" t="str">
            <v>44.20.390</v>
          </cell>
          <cell r="B3338">
            <v>0</v>
          </cell>
          <cell r="C3338" t="str">
            <v>Válvula de PVC para lavatório</v>
          </cell>
          <cell r="D3338" t="str">
            <v>un</v>
          </cell>
          <cell r="E3338">
            <v>3.08</v>
          </cell>
          <cell r="F3338">
            <v>1.43</v>
          </cell>
          <cell r="G3338">
            <v>4.51</v>
          </cell>
        </row>
        <row r="3339">
          <cell r="A3339" t="str">
            <v>44.20.620</v>
          </cell>
          <cell r="B3339">
            <v>0</v>
          </cell>
          <cell r="C3339" t="str">
            <v>Válvula americana</v>
          </cell>
          <cell r="D3339" t="str">
            <v>un</v>
          </cell>
          <cell r="E3339">
            <v>35.54</v>
          </cell>
          <cell r="F3339">
            <v>1.47</v>
          </cell>
          <cell r="G3339">
            <v>37.01</v>
          </cell>
        </row>
        <row r="3340">
          <cell r="A3340" t="str">
            <v>44.20.640</v>
          </cell>
          <cell r="B3340">
            <v>0</v>
          </cell>
          <cell r="C3340" t="str">
            <v>Válvula de metal cromado de 1 1/2´</v>
          </cell>
          <cell r="D3340" t="str">
            <v>un</v>
          </cell>
          <cell r="E3340">
            <v>53.11</v>
          </cell>
          <cell r="F3340">
            <v>7.26</v>
          </cell>
          <cell r="G3340">
            <v>60.37</v>
          </cell>
        </row>
        <row r="3341">
          <cell r="A3341" t="str">
            <v>44.20.650</v>
          </cell>
          <cell r="B3341">
            <v>0</v>
          </cell>
          <cell r="C3341" t="str">
            <v>Válvula de metal cromado de 1´</v>
          </cell>
          <cell r="D3341" t="str">
            <v>un</v>
          </cell>
          <cell r="E3341">
            <v>25.45</v>
          </cell>
          <cell r="F3341">
            <v>7.26</v>
          </cell>
          <cell r="G3341">
            <v>32.71</v>
          </cell>
        </row>
        <row r="3342">
          <cell r="A3342" t="str">
            <v>44.20.700</v>
          </cell>
          <cell r="B3342">
            <v>0</v>
          </cell>
          <cell r="C3342" t="str">
            <v>Espargidor de ferro galvanizado para mictório tipo cocho</v>
          </cell>
          <cell r="D3342" t="str">
            <v>m</v>
          </cell>
          <cell r="E3342">
            <v>15.85</v>
          </cell>
          <cell r="F3342">
            <v>39.94</v>
          </cell>
          <cell r="G3342">
            <v>55.79</v>
          </cell>
        </row>
        <row r="3343">
          <cell r="A3343" t="str">
            <v>45</v>
          </cell>
          <cell r="B3343" t="str">
            <v>ENTRADA DE ÁGUA, INCÊNDIO E GÁS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</row>
        <row r="3344">
          <cell r="A3344" t="str">
            <v>45.01</v>
          </cell>
          <cell r="B3344" t="str">
            <v>Entrada de água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</row>
        <row r="3345">
          <cell r="A3345" t="str">
            <v>45.01.020</v>
          </cell>
          <cell r="B3345">
            <v>0</v>
          </cell>
          <cell r="C3345" t="str">
            <v>Entrada completa de água com abrigo e registro de gaveta, DN= 3/4´</v>
          </cell>
          <cell r="D3345" t="str">
            <v>un</v>
          </cell>
          <cell r="E3345">
            <v>495.32</v>
          </cell>
          <cell r="F3345">
            <v>440.91</v>
          </cell>
          <cell r="G3345">
            <v>936.23</v>
          </cell>
        </row>
        <row r="3346">
          <cell r="A3346" t="str">
            <v>45.01.040</v>
          </cell>
          <cell r="B3346">
            <v>0</v>
          </cell>
          <cell r="C3346" t="str">
            <v>Entrada completa de água com abrigo e registro de gaveta, DN= 1´</v>
          </cell>
          <cell r="D3346" t="str">
            <v>un</v>
          </cell>
          <cell r="E3346">
            <v>520.89</v>
          </cell>
          <cell r="F3346">
            <v>440.91</v>
          </cell>
          <cell r="G3346">
            <v>961.8</v>
          </cell>
        </row>
        <row r="3347">
          <cell r="A3347" t="str">
            <v>45.01.060</v>
          </cell>
          <cell r="B3347">
            <v>0</v>
          </cell>
          <cell r="C3347" t="str">
            <v>Entrada completa de água com abrigo e registro de gaveta, DN= 1 1/2´</v>
          </cell>
          <cell r="D3347" t="str">
            <v>un</v>
          </cell>
          <cell r="E3347">
            <v>1506.5</v>
          </cell>
          <cell r="F3347">
            <v>772.27</v>
          </cell>
          <cell r="G3347">
            <v>2278.77</v>
          </cell>
        </row>
        <row r="3348">
          <cell r="A3348" t="str">
            <v>45.01.066</v>
          </cell>
          <cell r="B3348">
            <v>0</v>
          </cell>
          <cell r="C3348" t="str">
            <v>Entrada completa de água com abrigo e registro de gaveta, DN= 2´</v>
          </cell>
          <cell r="D3348" t="str">
            <v>un</v>
          </cell>
          <cell r="E3348">
            <v>1580.9</v>
          </cell>
          <cell r="F3348">
            <v>772.27</v>
          </cell>
          <cell r="G3348">
            <v>2353.17</v>
          </cell>
        </row>
        <row r="3349">
          <cell r="A3349" t="str">
            <v>45.01.080</v>
          </cell>
          <cell r="B3349">
            <v>0</v>
          </cell>
          <cell r="C3349" t="str">
            <v>Entrada completa de água com abrigo e registro de gaveta, DN= 2 1/2´</v>
          </cell>
          <cell r="D3349" t="str">
            <v>un</v>
          </cell>
          <cell r="E3349">
            <v>1742.02</v>
          </cell>
          <cell r="F3349">
            <v>772.27</v>
          </cell>
          <cell r="G3349">
            <v>2514.29</v>
          </cell>
        </row>
        <row r="3350">
          <cell r="A3350" t="str">
            <v>45.01.082</v>
          </cell>
          <cell r="B3350">
            <v>0</v>
          </cell>
          <cell r="C3350" t="str">
            <v>Entrada completa de água com abrigo e registro de gaveta, DN= 3´</v>
          </cell>
          <cell r="D3350" t="str">
            <v>un</v>
          </cell>
          <cell r="E3350">
            <v>1926.35</v>
          </cell>
          <cell r="F3350">
            <v>772.27</v>
          </cell>
          <cell r="G3350">
            <v>2698.62</v>
          </cell>
        </row>
        <row r="3351">
          <cell r="A3351" t="str">
            <v>45.02</v>
          </cell>
          <cell r="B3351" t="str">
            <v>Entrada de gás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</row>
        <row r="3352">
          <cell r="A3352" t="str">
            <v>45.02.020</v>
          </cell>
          <cell r="B3352">
            <v>0</v>
          </cell>
          <cell r="C3352" t="str">
            <v>Entrada completa de gás GLP domiciliar com 2 bujões de 13 kg</v>
          </cell>
          <cell r="D3352" t="str">
            <v>un</v>
          </cell>
          <cell r="E3352">
            <v>1101.9100000000001</v>
          </cell>
          <cell r="F3352">
            <v>557.16</v>
          </cell>
          <cell r="G3352">
            <v>1659.07</v>
          </cell>
        </row>
        <row r="3353">
          <cell r="A3353" t="str">
            <v>45.02.040</v>
          </cell>
          <cell r="B3353">
            <v>0</v>
          </cell>
          <cell r="C3353" t="str">
            <v>Entrada completa de gás GLP com 2 cilindros de 45 kg</v>
          </cell>
          <cell r="D3353" t="str">
            <v>un</v>
          </cell>
          <cell r="E3353">
            <v>2939.98</v>
          </cell>
          <cell r="F3353">
            <v>1196.94</v>
          </cell>
          <cell r="G3353">
            <v>4136.92</v>
          </cell>
        </row>
        <row r="3354">
          <cell r="A3354" t="str">
            <v>45.02.060</v>
          </cell>
          <cell r="B3354">
            <v>0</v>
          </cell>
          <cell r="C3354" t="str">
            <v>Entrada completa de gás GLP com 4 cilindros de 45 kg</v>
          </cell>
          <cell r="D3354" t="str">
            <v>un</v>
          </cell>
          <cell r="E3354">
            <v>5033.24</v>
          </cell>
          <cell r="F3354">
            <v>1577.67</v>
          </cell>
          <cell r="G3354">
            <v>6610.91</v>
          </cell>
        </row>
        <row r="3355">
          <cell r="A3355" t="str">
            <v>45.02.080</v>
          </cell>
          <cell r="B3355">
            <v>0</v>
          </cell>
          <cell r="C3355" t="str">
            <v>Entrada completa de gás GLP com 6 cilindros de 45 kg</v>
          </cell>
          <cell r="D3355" t="str">
            <v>un</v>
          </cell>
          <cell r="E3355">
            <v>7116.6</v>
          </cell>
          <cell r="F3355">
            <v>1912.67</v>
          </cell>
          <cell r="G3355">
            <v>9029.27</v>
          </cell>
        </row>
        <row r="3356">
          <cell r="A3356" t="str">
            <v>45.02.200</v>
          </cell>
          <cell r="B3356">
            <v>0</v>
          </cell>
          <cell r="C3356" t="str">
            <v>Abrigo padronizado de gás GLP encanado</v>
          </cell>
          <cell r="D3356" t="str">
            <v>un</v>
          </cell>
          <cell r="E3356">
            <v>354.38</v>
          </cell>
          <cell r="F3356">
            <v>379.84</v>
          </cell>
          <cell r="G3356">
            <v>734.22</v>
          </cell>
        </row>
        <row r="3357">
          <cell r="A3357" t="str">
            <v>45.03</v>
          </cell>
          <cell r="B3357" t="str">
            <v>Hidrômetro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</row>
        <row r="3358">
          <cell r="A3358" t="str">
            <v>45.03.010</v>
          </cell>
          <cell r="B3358">
            <v>0</v>
          </cell>
          <cell r="C3358" t="str">
            <v>Hidrômetro em ferro fundido, diâmetro 50 mm (2´)</v>
          </cell>
          <cell r="D3358" t="str">
            <v>un</v>
          </cell>
          <cell r="E3358">
            <v>2015.51</v>
          </cell>
          <cell r="F3358">
            <v>27.24</v>
          </cell>
          <cell r="G3358">
            <v>2042.75</v>
          </cell>
        </row>
        <row r="3359">
          <cell r="A3359" t="str">
            <v>45.03.020</v>
          </cell>
          <cell r="B3359">
            <v>0</v>
          </cell>
          <cell r="C3359" t="str">
            <v>Hidrômetro em ferro fundido, diâmetro 80 mm (3´)</v>
          </cell>
          <cell r="D3359" t="str">
            <v>un</v>
          </cell>
          <cell r="E3359">
            <v>2646.2</v>
          </cell>
          <cell r="F3359">
            <v>27.24</v>
          </cell>
          <cell r="G3359">
            <v>2673.44</v>
          </cell>
        </row>
        <row r="3360">
          <cell r="A3360" t="str">
            <v>45.03.030</v>
          </cell>
          <cell r="B3360">
            <v>0</v>
          </cell>
          <cell r="C3360" t="str">
            <v>Hidrômetro em ferro fundido, diâmetro 100 mm (4´)</v>
          </cell>
          <cell r="D3360" t="str">
            <v>un</v>
          </cell>
          <cell r="E3360">
            <v>3131.08</v>
          </cell>
          <cell r="F3360">
            <v>27.24</v>
          </cell>
          <cell r="G3360">
            <v>3158.32</v>
          </cell>
        </row>
        <row r="3361">
          <cell r="A3361" t="str">
            <v>45.03.040</v>
          </cell>
          <cell r="B3361">
            <v>0</v>
          </cell>
          <cell r="C3361" t="str">
            <v>Hidrômetro em ferro fundido, diâmetro 150 mm (6´)</v>
          </cell>
          <cell r="D3361" t="str">
            <v>un</v>
          </cell>
          <cell r="E3361">
            <v>4561.05</v>
          </cell>
          <cell r="F3361">
            <v>27.24</v>
          </cell>
          <cell r="G3361">
            <v>4588.29</v>
          </cell>
        </row>
        <row r="3362">
          <cell r="A3362" t="str">
            <v>45.03.100</v>
          </cell>
          <cell r="B3362">
            <v>0</v>
          </cell>
          <cell r="C3362" t="str">
            <v>Hidrômetro em bronze, diâmetro de 25 mm (1´)</v>
          </cell>
          <cell r="D3362" t="str">
            <v>un</v>
          </cell>
          <cell r="E3362">
            <v>409.99</v>
          </cell>
          <cell r="F3362">
            <v>43.57</v>
          </cell>
          <cell r="G3362">
            <v>453.56</v>
          </cell>
        </row>
        <row r="3363">
          <cell r="A3363" t="str">
            <v>45.03.110</v>
          </cell>
          <cell r="B3363">
            <v>0</v>
          </cell>
          <cell r="C3363" t="str">
            <v>Hidrômetro em bronze, diâmetro de 40 mm (1 1/2´)</v>
          </cell>
          <cell r="D3363" t="str">
            <v>un</v>
          </cell>
          <cell r="E3363">
            <v>702.32</v>
          </cell>
          <cell r="F3363">
            <v>43.57</v>
          </cell>
          <cell r="G3363">
            <v>745.89</v>
          </cell>
        </row>
        <row r="3364">
          <cell r="A3364" t="str">
            <v>45.03.200</v>
          </cell>
          <cell r="B3364">
            <v>0</v>
          </cell>
          <cell r="C3364" t="str">
            <v>Filtro tipo cesto para hidrômetro de 50 mm (2´)</v>
          </cell>
          <cell r="D3364" t="str">
            <v>un</v>
          </cell>
          <cell r="E3364">
            <v>997.31</v>
          </cell>
          <cell r="F3364">
            <v>27.24</v>
          </cell>
          <cell r="G3364">
            <v>1024.55</v>
          </cell>
        </row>
        <row r="3365">
          <cell r="A3365" t="str">
            <v>45.03.210</v>
          </cell>
          <cell r="B3365">
            <v>0</v>
          </cell>
          <cell r="C3365" t="str">
            <v>Filtro tipo cesto para hidrômetro de 80 mm (3´)</v>
          </cell>
          <cell r="D3365" t="str">
            <v>un</v>
          </cell>
          <cell r="E3365">
            <v>1483.16</v>
          </cell>
          <cell r="F3365">
            <v>27.24</v>
          </cell>
          <cell r="G3365">
            <v>1510.4</v>
          </cell>
        </row>
        <row r="3366">
          <cell r="A3366" t="str">
            <v>45.03.220</v>
          </cell>
          <cell r="B3366">
            <v>0</v>
          </cell>
          <cell r="C3366" t="str">
            <v>Filtro tipo cesto para hidrômetro de 100 mm (4´)</v>
          </cell>
          <cell r="D3366" t="str">
            <v>un</v>
          </cell>
          <cell r="E3366">
            <v>1827.25</v>
          </cell>
          <cell r="F3366">
            <v>27.24</v>
          </cell>
          <cell r="G3366">
            <v>1854.49</v>
          </cell>
        </row>
        <row r="3367">
          <cell r="A3367" t="str">
            <v>45.03.230</v>
          </cell>
          <cell r="B3367">
            <v>0</v>
          </cell>
          <cell r="C3367" t="str">
            <v>Filtro tipo cesto para hidrômetro de 150 mm (6´)</v>
          </cell>
          <cell r="D3367" t="str">
            <v>un</v>
          </cell>
          <cell r="E3367">
            <v>3364.11</v>
          </cell>
          <cell r="F3367">
            <v>27.24</v>
          </cell>
          <cell r="G3367">
            <v>3391.35</v>
          </cell>
        </row>
        <row r="3368">
          <cell r="A3368" t="str">
            <v>45.20</v>
          </cell>
          <cell r="B3368" t="str">
            <v>Reparos, conservações e complementos - GRUPO 45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</row>
        <row r="3369">
          <cell r="A3369" t="str">
            <v>45.20.020</v>
          </cell>
          <cell r="B3369">
            <v>0</v>
          </cell>
          <cell r="C3369" t="str">
            <v>Cilindro de gás (GLP) de 45 kg, com carga</v>
          </cell>
          <cell r="D3369" t="str">
            <v>un</v>
          </cell>
          <cell r="E3369">
            <v>711.7</v>
          </cell>
          <cell r="F3369">
            <v>0</v>
          </cell>
          <cell r="G3369">
            <v>711.7</v>
          </cell>
        </row>
        <row r="3370">
          <cell r="A3370" t="str">
            <v>46</v>
          </cell>
          <cell r="B3370" t="str">
            <v>TUBULAÇÃO E CONDUTORES PARA LÍQUIDOS E GASES.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</row>
        <row r="3371">
          <cell r="A3371" t="str">
            <v>46.01</v>
          </cell>
          <cell r="B3371" t="str">
            <v>Tubulação em PVC rígido marrom para sistemas prediais de água fria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</row>
        <row r="3372">
          <cell r="A3372" t="str">
            <v>46.01.010</v>
          </cell>
          <cell r="B3372">
            <v>0</v>
          </cell>
          <cell r="C3372" t="str">
            <v>Tubo de PVC rígido soldável marrom, DN= 20 mm, (1/2´), inclusive conexões</v>
          </cell>
          <cell r="D3372" t="str">
            <v>m</v>
          </cell>
          <cell r="E3372">
            <v>2.93</v>
          </cell>
          <cell r="F3372">
            <v>18.16</v>
          </cell>
          <cell r="G3372">
            <v>21.09</v>
          </cell>
        </row>
        <row r="3373">
          <cell r="A3373" t="str">
            <v>46.01.020</v>
          </cell>
          <cell r="B3373">
            <v>0</v>
          </cell>
          <cell r="C3373" t="str">
            <v>Tubo de PVC rígido soldável marrom, DN= 25 mm, (3/4´), inclusive conexões</v>
          </cell>
          <cell r="D3373" t="str">
            <v>m</v>
          </cell>
          <cell r="E3373">
            <v>3.49</v>
          </cell>
          <cell r="F3373">
            <v>18.16</v>
          </cell>
          <cell r="G3373">
            <v>21.65</v>
          </cell>
        </row>
        <row r="3374">
          <cell r="A3374" t="str">
            <v>46.01.030</v>
          </cell>
          <cell r="B3374">
            <v>0</v>
          </cell>
          <cell r="C3374" t="str">
            <v>Tubo de PVC rígido soldável marrom, DN= 32 mm, (1´), inclusive conexões</v>
          </cell>
          <cell r="D3374" t="str">
            <v>m</v>
          </cell>
          <cell r="E3374">
            <v>8.0500000000000007</v>
          </cell>
          <cell r="F3374">
            <v>18.16</v>
          </cell>
          <cell r="G3374">
            <v>26.21</v>
          </cell>
        </row>
        <row r="3375">
          <cell r="A3375" t="str">
            <v>46.01.040</v>
          </cell>
          <cell r="B3375">
            <v>0</v>
          </cell>
          <cell r="C3375" t="str">
            <v>Tubo de PVC rígido soldável marrom, DN= 40 mm, (1 1/4´), inclusive conexões</v>
          </cell>
          <cell r="D3375" t="str">
            <v>m</v>
          </cell>
          <cell r="E3375">
            <v>12.02</v>
          </cell>
          <cell r="F3375">
            <v>18.16</v>
          </cell>
          <cell r="G3375">
            <v>30.18</v>
          </cell>
        </row>
        <row r="3376">
          <cell r="A3376" t="str">
            <v>46.01.050</v>
          </cell>
          <cell r="B3376">
            <v>0</v>
          </cell>
          <cell r="C3376" t="str">
            <v>Tubo de PVC rígido soldável marrom, DN= 50 mm, (1 1/2´), inclusive conexões</v>
          </cell>
          <cell r="D3376" t="str">
            <v>m</v>
          </cell>
          <cell r="E3376">
            <v>11.86</v>
          </cell>
          <cell r="F3376">
            <v>21.79</v>
          </cell>
          <cell r="G3376">
            <v>33.65</v>
          </cell>
        </row>
        <row r="3377">
          <cell r="A3377" t="str">
            <v>46.01.060</v>
          </cell>
          <cell r="B3377">
            <v>0</v>
          </cell>
          <cell r="C3377" t="str">
            <v>Tubo de PVC rígido soldável marrom, DN= 60 mm, (2´), inclusive conexões</v>
          </cell>
          <cell r="D3377" t="str">
            <v>m</v>
          </cell>
          <cell r="E3377">
            <v>21.1</v>
          </cell>
          <cell r="F3377">
            <v>25.42</v>
          </cell>
          <cell r="G3377">
            <v>46.52</v>
          </cell>
        </row>
        <row r="3378">
          <cell r="A3378" t="str">
            <v>46.01.070</v>
          </cell>
          <cell r="B3378">
            <v>0</v>
          </cell>
          <cell r="C3378" t="str">
            <v>Tubo de PVC rígido soldável marrom, DN= 75 mm, (2 1/2´), inclusive conexões</v>
          </cell>
          <cell r="D3378" t="str">
            <v>m</v>
          </cell>
          <cell r="E3378">
            <v>30.43</v>
          </cell>
          <cell r="F3378">
            <v>32.68</v>
          </cell>
          <cell r="G3378">
            <v>63.11</v>
          </cell>
        </row>
        <row r="3379">
          <cell r="A3379" t="str">
            <v>46.01.080</v>
          </cell>
          <cell r="B3379">
            <v>0</v>
          </cell>
          <cell r="C3379" t="str">
            <v>Tubo de PVC rígido soldável marrom, DN= 85 mm, (3´), inclusive conexões</v>
          </cell>
          <cell r="D3379" t="str">
            <v>m</v>
          </cell>
          <cell r="E3379">
            <v>36.64</v>
          </cell>
          <cell r="F3379">
            <v>36.31</v>
          </cell>
          <cell r="G3379">
            <v>72.95</v>
          </cell>
        </row>
        <row r="3380">
          <cell r="A3380" t="str">
            <v>46.01.090</v>
          </cell>
          <cell r="B3380">
            <v>0</v>
          </cell>
          <cell r="C3380" t="str">
            <v>Tubo de PVC rígido soldável marrom, DN= 110 mm, (4´), inclusive conexões</v>
          </cell>
          <cell r="D3380" t="str">
            <v>m</v>
          </cell>
          <cell r="E3380">
            <v>71.16</v>
          </cell>
          <cell r="F3380">
            <v>39.94</v>
          </cell>
          <cell r="G3380">
            <v>111.1</v>
          </cell>
        </row>
        <row r="3381">
          <cell r="A3381" t="str">
            <v>46.02</v>
          </cell>
          <cell r="B3381" t="str">
            <v>Tubulação em PVC rígido branco para esgoto domiciliar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</row>
        <row r="3382">
          <cell r="A3382" t="str">
            <v>46.02.010</v>
          </cell>
          <cell r="B3382">
            <v>0</v>
          </cell>
          <cell r="C3382" t="str">
            <v>Tubo de PVC rígido branco, pontas lisas, soldável, linha esgoto série normal, DN= 40 mm, inclusive conexões</v>
          </cell>
          <cell r="D3382" t="str">
            <v>m</v>
          </cell>
          <cell r="E3382">
            <v>6.12</v>
          </cell>
          <cell r="F3382">
            <v>18.16</v>
          </cell>
          <cell r="G3382">
            <v>24.28</v>
          </cell>
        </row>
        <row r="3383">
          <cell r="A3383" t="str">
            <v>46.02.050</v>
          </cell>
          <cell r="B3383">
            <v>0</v>
          </cell>
          <cell r="C3383" t="str">
            <v>Tubo de PVC rígido branco PxB com virola e anel de borracha, linha esgoto série normal, DN= 50 mm, inclusive conexões</v>
          </cell>
          <cell r="D3383" t="str">
            <v>m</v>
          </cell>
          <cell r="E3383">
            <v>9.0500000000000007</v>
          </cell>
          <cell r="F3383">
            <v>21.79</v>
          </cell>
          <cell r="G3383">
            <v>30.84</v>
          </cell>
        </row>
        <row r="3384">
          <cell r="A3384" t="str">
            <v>46.02.060</v>
          </cell>
          <cell r="B3384">
            <v>0</v>
          </cell>
          <cell r="C3384" t="str">
            <v>Tubo de PVC rígido branco PxB com virola e anel de borracha, linha esgoto série normal, DN= 75 mm, inclusive conexões</v>
          </cell>
          <cell r="D3384" t="str">
            <v>m</v>
          </cell>
          <cell r="E3384">
            <v>14.8</v>
          </cell>
          <cell r="F3384">
            <v>32.68</v>
          </cell>
          <cell r="G3384">
            <v>47.48</v>
          </cell>
        </row>
        <row r="3385">
          <cell r="A3385" t="str">
            <v>46.02.070</v>
          </cell>
          <cell r="B3385">
            <v>0</v>
          </cell>
          <cell r="C3385" t="str">
            <v>Tubo de PVC rígido branco PxB com virola e anel de borracha, linha esgoto série normal, DN= 100 mm, inclusive conexões</v>
          </cell>
          <cell r="D3385" t="str">
            <v>m</v>
          </cell>
          <cell r="E3385">
            <v>13.65</v>
          </cell>
          <cell r="F3385">
            <v>39.94</v>
          </cell>
          <cell r="G3385">
            <v>53.59</v>
          </cell>
        </row>
        <row r="3386">
          <cell r="A3386" t="str">
            <v>46.03</v>
          </cell>
          <cell r="B3386" t="str">
            <v>Tubulação em PVC rígido branco série R - A.P e esgoto domiciliar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</row>
        <row r="3387">
          <cell r="A3387" t="str">
            <v>46.03.038</v>
          </cell>
          <cell r="B3387">
            <v>0</v>
          </cell>
          <cell r="C3387" t="str">
            <v>Tubo de PVC rígido PxB com virola e anel de borracha, linha esgoto série reforçada ´R´, DN= 50 mm, inclusive conexões</v>
          </cell>
          <cell r="D3387" t="str">
            <v>m</v>
          </cell>
          <cell r="E3387">
            <v>13.03</v>
          </cell>
          <cell r="F3387">
            <v>21.79</v>
          </cell>
          <cell r="G3387">
            <v>34.82</v>
          </cell>
        </row>
        <row r="3388">
          <cell r="A3388" t="str">
            <v>46.03.040</v>
          </cell>
          <cell r="B3388">
            <v>0</v>
          </cell>
          <cell r="C3388" t="str">
            <v>Tubo de PVC rígido PxB com virola e anel de borracha, linha esgoto série reforçada ´R´, DN= 75 mm, inclusive conexões</v>
          </cell>
          <cell r="D3388" t="str">
            <v>m</v>
          </cell>
          <cell r="E3388">
            <v>18.73</v>
          </cell>
          <cell r="F3388">
            <v>32.68</v>
          </cell>
          <cell r="G3388">
            <v>51.41</v>
          </cell>
        </row>
        <row r="3389">
          <cell r="A3389" t="str">
            <v>46.03.050</v>
          </cell>
          <cell r="B3389">
            <v>0</v>
          </cell>
          <cell r="C3389" t="str">
            <v>Tubo de PVC rígido PxB com virola e anel de borracha, linha esgoto série reforçada ´R´, DN= 100 mm, inclusive conexões</v>
          </cell>
          <cell r="D3389" t="str">
            <v>m</v>
          </cell>
          <cell r="E3389">
            <v>26.41</v>
          </cell>
          <cell r="F3389">
            <v>39.94</v>
          </cell>
          <cell r="G3389">
            <v>66.349999999999994</v>
          </cell>
        </row>
        <row r="3390">
          <cell r="A3390" t="str">
            <v>46.03.060</v>
          </cell>
          <cell r="B3390">
            <v>0</v>
          </cell>
          <cell r="C3390" t="str">
            <v>Tubo de PVC rígido PxB com virola e anel de borracha, linha esgoto série reforçada ´R´. DN= 150 mm, inclusive conexões</v>
          </cell>
          <cell r="D3390" t="str">
            <v>m</v>
          </cell>
          <cell r="E3390">
            <v>63.34</v>
          </cell>
          <cell r="F3390">
            <v>39.94</v>
          </cell>
          <cell r="G3390">
            <v>103.28</v>
          </cell>
        </row>
        <row r="3391">
          <cell r="A3391" t="str">
            <v>46.03.080</v>
          </cell>
          <cell r="B3391">
            <v>0</v>
          </cell>
          <cell r="C3391" t="str">
            <v>Tubo de PVC rígido, pontas lisas, soldável, linha esgoto série reforçada ´R´, DN= 40 mm, inclusive conexões</v>
          </cell>
          <cell r="D3391" t="str">
            <v>m</v>
          </cell>
          <cell r="E3391">
            <v>11.12</v>
          </cell>
          <cell r="F3391">
            <v>18.16</v>
          </cell>
          <cell r="G3391">
            <v>29.28</v>
          </cell>
        </row>
        <row r="3392">
          <cell r="A3392" t="str">
            <v>46.04</v>
          </cell>
          <cell r="B3392" t="str">
            <v>Tubulação em PVC rígido e com junta elástica - adução e distribuição de água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</row>
        <row r="3393">
          <cell r="A3393" t="str">
            <v>46.04.010</v>
          </cell>
          <cell r="B3393">
            <v>0</v>
          </cell>
          <cell r="C3393" t="str">
            <v>Tubo de PVC rígido tipo PBA classe 15, DN= 50mm, (DE= 60mm), inclusive conexões</v>
          </cell>
          <cell r="D3393" t="str">
            <v>m</v>
          </cell>
          <cell r="E3393">
            <v>11.16</v>
          </cell>
          <cell r="F3393">
            <v>12.65</v>
          </cell>
          <cell r="G3393">
            <v>23.81</v>
          </cell>
        </row>
        <row r="3394">
          <cell r="A3394" t="str">
            <v>46.04.020</v>
          </cell>
          <cell r="B3394">
            <v>0</v>
          </cell>
          <cell r="C3394" t="str">
            <v>Tubo de PVC rígido tipo PBA classe 15, DN= 75mm, (DE= 85mm), inclusive conexões</v>
          </cell>
          <cell r="D3394" t="str">
            <v>m</v>
          </cell>
          <cell r="E3394">
            <v>21.46</v>
          </cell>
          <cell r="F3394">
            <v>12.65</v>
          </cell>
          <cell r="G3394">
            <v>34.11</v>
          </cell>
        </row>
        <row r="3395">
          <cell r="A3395" t="str">
            <v>46.04.030</v>
          </cell>
          <cell r="B3395">
            <v>0</v>
          </cell>
          <cell r="C3395" t="str">
            <v>Tubo de PVC rígido tipo PBA classe 15, DN= 100mm, (DE= 110mm), inclusive conexões</v>
          </cell>
          <cell r="D3395" t="str">
            <v>m</v>
          </cell>
          <cell r="E3395">
            <v>39.57</v>
          </cell>
          <cell r="F3395">
            <v>12.65</v>
          </cell>
          <cell r="G3395">
            <v>52.22</v>
          </cell>
        </row>
        <row r="3396">
          <cell r="A3396" t="str">
            <v>46.04.040</v>
          </cell>
          <cell r="B3396">
            <v>0</v>
          </cell>
          <cell r="C3396" t="str">
            <v>Tubo de PVC rígido DEFoFo, DN= 100mm (DE= 118mm), inclusive conexões</v>
          </cell>
          <cell r="D3396" t="str">
            <v>m</v>
          </cell>
          <cell r="E3396">
            <v>48.16</v>
          </cell>
          <cell r="F3396">
            <v>12.65</v>
          </cell>
          <cell r="G3396">
            <v>60.81</v>
          </cell>
        </row>
        <row r="3397">
          <cell r="A3397" t="str">
            <v>46.04.050</v>
          </cell>
          <cell r="B3397">
            <v>0</v>
          </cell>
          <cell r="C3397" t="str">
            <v>Tubo de PVC rígido DEFoFo, DN= 150mm (DE= 170mm), inclusive conexões</v>
          </cell>
          <cell r="D3397" t="str">
            <v>m</v>
          </cell>
          <cell r="E3397">
            <v>95.83</v>
          </cell>
          <cell r="F3397">
            <v>12.65</v>
          </cell>
          <cell r="G3397">
            <v>108.48</v>
          </cell>
        </row>
        <row r="3398">
          <cell r="A3398" t="str">
            <v>46.04.070</v>
          </cell>
          <cell r="B3398">
            <v>0</v>
          </cell>
          <cell r="C3398" t="str">
            <v>Tubo de PVC rígido DEFoFo, DN= 200mm (DE= 222mm), inclusive conexões</v>
          </cell>
          <cell r="D3398" t="str">
            <v>m</v>
          </cell>
          <cell r="E3398">
            <v>151.62</v>
          </cell>
          <cell r="F3398">
            <v>25.31</v>
          </cell>
          <cell r="G3398">
            <v>176.93</v>
          </cell>
        </row>
        <row r="3399">
          <cell r="A3399" t="str">
            <v>46.04.080</v>
          </cell>
          <cell r="B3399">
            <v>0</v>
          </cell>
          <cell r="C3399" t="str">
            <v>Tubo de PVC rígido DEFoFo, DN= 250mm (DE= 274mm), inclusive conexões</v>
          </cell>
          <cell r="D3399" t="str">
            <v>m</v>
          </cell>
          <cell r="E3399">
            <v>236.82</v>
          </cell>
          <cell r="F3399">
            <v>25.31</v>
          </cell>
          <cell r="G3399">
            <v>262.13</v>
          </cell>
        </row>
        <row r="3400">
          <cell r="A3400" t="str">
            <v>46.04.090</v>
          </cell>
          <cell r="B3400">
            <v>0</v>
          </cell>
          <cell r="C3400" t="str">
            <v>Tubo de PVC rígido DEFoFo, DN= 300mm (DE= 326mm), inclusive conexões</v>
          </cell>
          <cell r="D3400" t="str">
            <v>m</v>
          </cell>
          <cell r="E3400">
            <v>332.79</v>
          </cell>
          <cell r="F3400">
            <v>25.31</v>
          </cell>
          <cell r="G3400">
            <v>358.1</v>
          </cell>
        </row>
        <row r="3401">
          <cell r="A3401" t="str">
            <v>46.05</v>
          </cell>
          <cell r="B3401" t="str">
            <v>Tubulação em PVC rígido com junta elástica - rede de esgoto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</row>
        <row r="3402">
          <cell r="A3402" t="str">
            <v>46.05.020</v>
          </cell>
          <cell r="B3402">
            <v>0</v>
          </cell>
          <cell r="C3402" t="str">
            <v>Tubo PVC rígido, tipo Coletor Esgoto, junta elástica, DN= 100 mm, inclusive conexões</v>
          </cell>
          <cell r="D3402" t="str">
            <v>m</v>
          </cell>
          <cell r="E3402">
            <v>14.35</v>
          </cell>
          <cell r="F3402">
            <v>12.65</v>
          </cell>
          <cell r="G3402">
            <v>27</v>
          </cell>
        </row>
        <row r="3403">
          <cell r="A3403" t="str">
            <v>46.05.040</v>
          </cell>
          <cell r="B3403">
            <v>0</v>
          </cell>
          <cell r="C3403" t="str">
            <v>Tubo PVC rígido, tipo Coletor Esgoto, junta elástica, DN= 150 mm, inclusive conexões</v>
          </cell>
          <cell r="D3403" t="str">
            <v>m</v>
          </cell>
          <cell r="E3403">
            <v>30.94</v>
          </cell>
          <cell r="F3403">
            <v>12.65</v>
          </cell>
          <cell r="G3403">
            <v>43.59</v>
          </cell>
        </row>
        <row r="3404">
          <cell r="A3404" t="str">
            <v>46.05.050</v>
          </cell>
          <cell r="B3404">
            <v>0</v>
          </cell>
          <cell r="C3404" t="str">
            <v>Tubo PVC rígido, tipo Coletor Esgoto, junta elástica, DN= 200 mm, inclusive conexões</v>
          </cell>
          <cell r="D3404" t="str">
            <v>m</v>
          </cell>
          <cell r="E3404">
            <v>49.12</v>
          </cell>
          <cell r="F3404">
            <v>25.31</v>
          </cell>
          <cell r="G3404">
            <v>74.430000000000007</v>
          </cell>
        </row>
        <row r="3405">
          <cell r="A3405" t="str">
            <v>46.05.060</v>
          </cell>
          <cell r="B3405">
            <v>0</v>
          </cell>
          <cell r="C3405" t="str">
            <v>Tubo PVC rígido, tipo Coletor Esgoto, junta elástica, DN= 250 mm, inclusive conexões</v>
          </cell>
          <cell r="D3405" t="str">
            <v>m</v>
          </cell>
          <cell r="E3405">
            <v>82.4</v>
          </cell>
          <cell r="F3405">
            <v>25.31</v>
          </cell>
          <cell r="G3405">
            <v>107.71</v>
          </cell>
        </row>
        <row r="3406">
          <cell r="A3406" t="str">
            <v>46.05.070</v>
          </cell>
          <cell r="B3406">
            <v>0</v>
          </cell>
          <cell r="C3406" t="str">
            <v>Tubo PVC rígido, tipo Coletor Esgoto, junta elástica, DN= 300 mm, inclusive conexões</v>
          </cell>
          <cell r="D3406" t="str">
            <v>m</v>
          </cell>
          <cell r="E3406">
            <v>132.31</v>
          </cell>
          <cell r="F3406">
            <v>25.31</v>
          </cell>
          <cell r="G3406">
            <v>157.62</v>
          </cell>
        </row>
        <row r="3407">
          <cell r="A3407" t="str">
            <v>46.05.080</v>
          </cell>
          <cell r="B3407">
            <v>0</v>
          </cell>
          <cell r="C3407" t="str">
            <v>Tubo PVC rígido, tipo Coletor Esgoto, junta elástica, DN= 350 mm, inclusive conexões</v>
          </cell>
          <cell r="D3407" t="str">
            <v>m</v>
          </cell>
          <cell r="E3407">
            <v>209.03</v>
          </cell>
          <cell r="F3407">
            <v>25.31</v>
          </cell>
          <cell r="G3407">
            <v>234.34</v>
          </cell>
        </row>
        <row r="3408">
          <cell r="A3408" t="str">
            <v>46.05.090</v>
          </cell>
          <cell r="B3408">
            <v>0</v>
          </cell>
          <cell r="C3408" t="str">
            <v>Tubo PVC rígido, tipo Coletor Esgoto, junta elástica, DN= 400 mm, inclusive conexões</v>
          </cell>
          <cell r="D3408" t="str">
            <v>m</v>
          </cell>
          <cell r="E3408">
            <v>258.08</v>
          </cell>
          <cell r="F3408">
            <v>25.31</v>
          </cell>
          <cell r="G3408">
            <v>283.39</v>
          </cell>
        </row>
        <row r="3409">
          <cell r="A3409" t="str">
            <v>46.07</v>
          </cell>
          <cell r="B3409" t="str">
            <v>Tubulação galvanizado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</row>
        <row r="3410">
          <cell r="A3410" t="str">
            <v>46.07.010</v>
          </cell>
          <cell r="B3410">
            <v>0</v>
          </cell>
          <cell r="C3410" t="str">
            <v>Tubo galvanizado DN= 1/2´, inclusive conexões</v>
          </cell>
          <cell r="D3410" t="str">
            <v>m</v>
          </cell>
          <cell r="E3410">
            <v>18.86</v>
          </cell>
          <cell r="F3410">
            <v>36.31</v>
          </cell>
          <cell r="G3410">
            <v>55.17</v>
          </cell>
        </row>
        <row r="3411">
          <cell r="A3411" t="str">
            <v>46.07.020</v>
          </cell>
          <cell r="B3411">
            <v>0</v>
          </cell>
          <cell r="C3411" t="str">
            <v>Tubo galvanizado DN= 3/4´, inclusive conexões</v>
          </cell>
          <cell r="D3411" t="str">
            <v>m</v>
          </cell>
          <cell r="E3411">
            <v>24.16</v>
          </cell>
          <cell r="F3411">
            <v>39.94</v>
          </cell>
          <cell r="G3411">
            <v>64.099999999999994</v>
          </cell>
        </row>
        <row r="3412">
          <cell r="A3412" t="str">
            <v>46.07.030</v>
          </cell>
          <cell r="B3412">
            <v>0</v>
          </cell>
          <cell r="C3412" t="str">
            <v>Tubo galvanizado DN= 1´, inclusive conexões</v>
          </cell>
          <cell r="D3412" t="str">
            <v>m</v>
          </cell>
          <cell r="E3412">
            <v>33.61</v>
          </cell>
          <cell r="F3412">
            <v>47.2</v>
          </cell>
          <cell r="G3412">
            <v>80.81</v>
          </cell>
        </row>
        <row r="3413">
          <cell r="A3413" t="str">
            <v>46.07.040</v>
          </cell>
          <cell r="B3413">
            <v>0</v>
          </cell>
          <cell r="C3413" t="str">
            <v>Tubo galvanizado DN= 1 1/4´, inclusive conexões</v>
          </cell>
          <cell r="D3413" t="str">
            <v>m</v>
          </cell>
          <cell r="E3413">
            <v>43.18</v>
          </cell>
          <cell r="F3413">
            <v>50.83</v>
          </cell>
          <cell r="G3413">
            <v>94.01</v>
          </cell>
        </row>
        <row r="3414">
          <cell r="A3414" t="str">
            <v>46.07.050</v>
          </cell>
          <cell r="B3414">
            <v>0</v>
          </cell>
          <cell r="C3414" t="str">
            <v>Tubo galvanizado DN= 1 1/2´, inclusive conexões</v>
          </cell>
          <cell r="D3414" t="str">
            <v>m</v>
          </cell>
          <cell r="E3414">
            <v>46.77</v>
          </cell>
          <cell r="F3414">
            <v>58.1</v>
          </cell>
          <cell r="G3414">
            <v>104.87</v>
          </cell>
        </row>
        <row r="3415">
          <cell r="A3415" t="str">
            <v>46.07.060</v>
          </cell>
          <cell r="B3415">
            <v>0</v>
          </cell>
          <cell r="C3415" t="str">
            <v>Tubo galvanizado DN= 2´, inclusive conexões</v>
          </cell>
          <cell r="D3415" t="str">
            <v>m</v>
          </cell>
          <cell r="E3415">
            <v>64.459999999999994</v>
          </cell>
          <cell r="F3415">
            <v>65.36</v>
          </cell>
          <cell r="G3415">
            <v>129.82</v>
          </cell>
        </row>
        <row r="3416">
          <cell r="A3416" t="str">
            <v>46.07.070</v>
          </cell>
          <cell r="B3416">
            <v>0</v>
          </cell>
          <cell r="C3416" t="str">
            <v>Tubo galvanizado DN= 2 1/2´, inclusive conexões</v>
          </cell>
          <cell r="D3416" t="str">
            <v>m</v>
          </cell>
          <cell r="E3416">
            <v>83.62</v>
          </cell>
          <cell r="F3416">
            <v>72.62</v>
          </cell>
          <cell r="G3416">
            <v>156.24</v>
          </cell>
        </row>
        <row r="3417">
          <cell r="A3417" t="str">
            <v>46.07.080</v>
          </cell>
          <cell r="B3417">
            <v>0</v>
          </cell>
          <cell r="C3417" t="str">
            <v>Tubo galvanizado DN= 3´, inclusive conexões</v>
          </cell>
          <cell r="D3417" t="str">
            <v>m</v>
          </cell>
          <cell r="E3417">
            <v>95.81</v>
          </cell>
          <cell r="F3417">
            <v>81.7</v>
          </cell>
          <cell r="G3417">
            <v>177.51</v>
          </cell>
        </row>
        <row r="3418">
          <cell r="A3418" t="str">
            <v>46.07.090</v>
          </cell>
          <cell r="B3418">
            <v>0</v>
          </cell>
          <cell r="C3418" t="str">
            <v>Tubo galvanizado DN= 4´, inclusive conexões</v>
          </cell>
          <cell r="D3418" t="str">
            <v>m</v>
          </cell>
          <cell r="E3418">
            <v>139.13</v>
          </cell>
          <cell r="F3418">
            <v>90.78</v>
          </cell>
          <cell r="G3418">
            <v>229.91</v>
          </cell>
        </row>
        <row r="3419">
          <cell r="A3419" t="str">
            <v>46.07.100</v>
          </cell>
          <cell r="B3419">
            <v>0</v>
          </cell>
          <cell r="C3419" t="str">
            <v>Tubo galvanizado DN= 6´, inclusive conexões</v>
          </cell>
          <cell r="D3419" t="str">
            <v>m</v>
          </cell>
          <cell r="E3419">
            <v>209.38</v>
          </cell>
          <cell r="F3419">
            <v>99.86</v>
          </cell>
          <cell r="G3419">
            <v>309.24</v>
          </cell>
        </row>
        <row r="3420">
          <cell r="A3420" t="str">
            <v>46.08</v>
          </cell>
          <cell r="B3420" t="str">
            <v>Tubulação em aço carbono galvanizado classe schedule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</row>
        <row r="3421">
          <cell r="A3421" t="str">
            <v>46.08.006</v>
          </cell>
          <cell r="B3421">
            <v>0</v>
          </cell>
          <cell r="C3421" t="str">
            <v>Tubo galvanizado sem costura schedule 40, DN= 1/2´, inclusive conexões</v>
          </cell>
          <cell r="D3421" t="str">
            <v>m</v>
          </cell>
          <cell r="E3421">
            <v>28.36</v>
          </cell>
          <cell r="F3421">
            <v>36.31</v>
          </cell>
          <cell r="G3421">
            <v>64.67</v>
          </cell>
        </row>
        <row r="3422">
          <cell r="A3422" t="str">
            <v>46.08.010</v>
          </cell>
          <cell r="B3422">
            <v>0</v>
          </cell>
          <cell r="C3422" t="str">
            <v>Tubo galvanizado sem costura schedule 40, DN= 3/4´, inclusive conexões</v>
          </cell>
          <cell r="D3422" t="str">
            <v>m</v>
          </cell>
          <cell r="E3422">
            <v>34.82</v>
          </cell>
          <cell r="F3422">
            <v>39.94</v>
          </cell>
          <cell r="G3422">
            <v>74.760000000000005</v>
          </cell>
        </row>
        <row r="3423">
          <cell r="A3423" t="str">
            <v>46.08.020</v>
          </cell>
          <cell r="B3423">
            <v>0</v>
          </cell>
          <cell r="C3423" t="str">
            <v>Tubo galvanizado sem costura schedule 40, DN= 1´, inclusive conexões</v>
          </cell>
          <cell r="D3423" t="str">
            <v>m</v>
          </cell>
          <cell r="E3423">
            <v>40.39</v>
          </cell>
          <cell r="F3423">
            <v>47.2</v>
          </cell>
          <cell r="G3423">
            <v>87.59</v>
          </cell>
        </row>
        <row r="3424">
          <cell r="A3424" t="str">
            <v>46.08.030</v>
          </cell>
          <cell r="B3424">
            <v>0</v>
          </cell>
          <cell r="C3424" t="str">
            <v>Tubo galvanizado sem costura schedule 40, DN= 1 1/4´, inclusive conexões</v>
          </cell>
          <cell r="D3424" t="str">
            <v>m</v>
          </cell>
          <cell r="E3424">
            <v>49.63</v>
          </cell>
          <cell r="F3424">
            <v>50.83</v>
          </cell>
          <cell r="G3424">
            <v>100.46</v>
          </cell>
        </row>
        <row r="3425">
          <cell r="A3425" t="str">
            <v>46.08.040</v>
          </cell>
          <cell r="B3425">
            <v>0</v>
          </cell>
          <cell r="C3425" t="str">
            <v>Tubo galvanizado sem costura schedule 40, DN= 1 1/2´, inclusive conexões</v>
          </cell>
          <cell r="D3425" t="str">
            <v>m</v>
          </cell>
          <cell r="E3425">
            <v>54.72</v>
          </cell>
          <cell r="F3425">
            <v>58.1</v>
          </cell>
          <cell r="G3425">
            <v>112.82</v>
          </cell>
        </row>
        <row r="3426">
          <cell r="A3426" t="str">
            <v>46.08.050</v>
          </cell>
          <cell r="B3426">
            <v>0</v>
          </cell>
          <cell r="C3426" t="str">
            <v>Tubo galvanizado sem costura schedule 40, DN= 2´, inclusive conexões</v>
          </cell>
          <cell r="D3426" t="str">
            <v>m</v>
          </cell>
          <cell r="E3426">
            <v>73.540000000000006</v>
          </cell>
          <cell r="F3426">
            <v>65.36</v>
          </cell>
          <cell r="G3426">
            <v>138.9</v>
          </cell>
        </row>
        <row r="3427">
          <cell r="A3427" t="str">
            <v>46.08.070</v>
          </cell>
          <cell r="B3427">
            <v>0</v>
          </cell>
          <cell r="C3427" t="str">
            <v>Tubo galvanizado sem costura schedule 40, DN= 2 1/2´, inclusive conexões</v>
          </cell>
          <cell r="D3427" t="str">
            <v>m</v>
          </cell>
          <cell r="E3427">
            <v>112.33</v>
          </cell>
          <cell r="F3427">
            <v>72.62</v>
          </cell>
          <cell r="G3427">
            <v>184.95</v>
          </cell>
        </row>
        <row r="3428">
          <cell r="A3428" t="str">
            <v>46.08.080</v>
          </cell>
          <cell r="B3428">
            <v>0</v>
          </cell>
          <cell r="C3428" t="str">
            <v>Tubo galvanizado sem costura schedule 40, DN= 3´, inclusive conexões</v>
          </cell>
          <cell r="D3428" t="str">
            <v>m</v>
          </cell>
          <cell r="E3428">
            <v>134.13999999999999</v>
          </cell>
          <cell r="F3428">
            <v>81.7</v>
          </cell>
          <cell r="G3428">
            <v>215.84</v>
          </cell>
        </row>
        <row r="3429">
          <cell r="A3429" t="str">
            <v>46.08.100</v>
          </cell>
          <cell r="B3429">
            <v>0</v>
          </cell>
          <cell r="C3429" t="str">
            <v>Tubo galvanizado sem costura schedule 40, DN= 4´, inclusive conexões</v>
          </cell>
          <cell r="D3429" t="str">
            <v>m</v>
          </cell>
          <cell r="E3429">
            <v>196.17</v>
          </cell>
          <cell r="F3429">
            <v>90.78</v>
          </cell>
          <cell r="G3429">
            <v>286.95</v>
          </cell>
        </row>
        <row r="3430">
          <cell r="A3430" t="str">
            <v>46.08.110</v>
          </cell>
          <cell r="B3430">
            <v>0</v>
          </cell>
          <cell r="C3430" t="str">
            <v>Tubo galvanizado sem costura schedule 40, DN= 6´, inclusive conexões</v>
          </cell>
          <cell r="D3430" t="str">
            <v>m</v>
          </cell>
          <cell r="E3430">
            <v>346.88</v>
          </cell>
          <cell r="F3430">
            <v>99.86</v>
          </cell>
          <cell r="G3430">
            <v>446.74</v>
          </cell>
        </row>
        <row r="3431">
          <cell r="A3431" t="str">
            <v>46.09</v>
          </cell>
          <cell r="B3431" t="str">
            <v>Conexões e acessórios em ferro fundido, predial e tradicional, esgoto e pluvial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</row>
        <row r="3432">
          <cell r="A3432" t="str">
            <v>46.09.050</v>
          </cell>
          <cell r="B3432">
            <v>0</v>
          </cell>
          <cell r="C3432" t="str">
            <v>Joelho 45° em ferro fundido, linha predial tradicional, DN= 50 mm</v>
          </cell>
          <cell r="D3432" t="str">
            <v>un</v>
          </cell>
          <cell r="E3432">
            <v>42.45</v>
          </cell>
          <cell r="F3432">
            <v>10.89</v>
          </cell>
          <cell r="G3432">
            <v>53.34</v>
          </cell>
        </row>
        <row r="3433">
          <cell r="A3433" t="str">
            <v>46.09.060</v>
          </cell>
          <cell r="B3433">
            <v>0</v>
          </cell>
          <cell r="C3433" t="str">
            <v>Joelho 45° em ferro fundido, linha predial tradicional, DN= 75 mm</v>
          </cell>
          <cell r="D3433" t="str">
            <v>un</v>
          </cell>
          <cell r="E3433">
            <v>55.99</v>
          </cell>
          <cell r="F3433">
            <v>10.89</v>
          </cell>
          <cell r="G3433">
            <v>66.88</v>
          </cell>
        </row>
        <row r="3434">
          <cell r="A3434" t="str">
            <v>46.09.070</v>
          </cell>
          <cell r="B3434">
            <v>0</v>
          </cell>
          <cell r="C3434" t="str">
            <v>Joelho 45° em ferro fundido, linha predial tradicional, DN= 100 mm</v>
          </cell>
          <cell r="D3434" t="str">
            <v>un</v>
          </cell>
          <cell r="E3434">
            <v>67.47</v>
          </cell>
          <cell r="F3434">
            <v>14.52</v>
          </cell>
          <cell r="G3434">
            <v>81.99</v>
          </cell>
        </row>
        <row r="3435">
          <cell r="A3435" t="str">
            <v>46.09.080</v>
          </cell>
          <cell r="B3435">
            <v>0</v>
          </cell>
          <cell r="C3435" t="str">
            <v>Joelho 45° em ferro fundido, linha predial tradicional, DN= 150 mm</v>
          </cell>
          <cell r="D3435" t="str">
            <v>un</v>
          </cell>
          <cell r="E3435">
            <v>112.78</v>
          </cell>
          <cell r="F3435">
            <v>14.52</v>
          </cell>
          <cell r="G3435">
            <v>127.3</v>
          </cell>
        </row>
        <row r="3436">
          <cell r="A3436" t="str">
            <v>46.09.100</v>
          </cell>
          <cell r="B3436">
            <v>0</v>
          </cell>
          <cell r="C3436" t="str">
            <v>Joelho 87° 30´ em ferro fundido, linha predial tradicional, DN= 50 mm</v>
          </cell>
          <cell r="D3436" t="str">
            <v>un</v>
          </cell>
          <cell r="E3436">
            <v>56.49</v>
          </cell>
          <cell r="F3436">
            <v>10.89</v>
          </cell>
          <cell r="G3436">
            <v>67.38</v>
          </cell>
        </row>
        <row r="3437">
          <cell r="A3437" t="str">
            <v>46.09.110</v>
          </cell>
          <cell r="B3437">
            <v>0</v>
          </cell>
          <cell r="C3437" t="str">
            <v>Joelho 87° 30´ em ferro fundido, linha predial tradicional, DN= 75 mm</v>
          </cell>
          <cell r="D3437" t="str">
            <v>un</v>
          </cell>
          <cell r="E3437">
            <v>70.989999999999995</v>
          </cell>
          <cell r="F3437">
            <v>10.89</v>
          </cell>
          <cell r="G3437">
            <v>81.88</v>
          </cell>
        </row>
        <row r="3438">
          <cell r="A3438" t="str">
            <v>46.09.120</v>
          </cell>
          <cell r="B3438">
            <v>0</v>
          </cell>
          <cell r="C3438" t="str">
            <v>Joelho 87° 30´ em ferro fundido, linha predial tradicional, DN= 100 mm</v>
          </cell>
          <cell r="D3438" t="str">
            <v>un</v>
          </cell>
          <cell r="E3438">
            <v>101.33</v>
          </cell>
          <cell r="F3438">
            <v>14.52</v>
          </cell>
          <cell r="G3438">
            <v>115.85</v>
          </cell>
        </row>
        <row r="3439">
          <cell r="A3439" t="str">
            <v>46.09.130</v>
          </cell>
          <cell r="B3439">
            <v>0</v>
          </cell>
          <cell r="C3439" t="str">
            <v>Joelho 87° 30´ em ferro fundido, linha predial tradicional, DN= 150 mm</v>
          </cell>
          <cell r="D3439" t="str">
            <v>un</v>
          </cell>
          <cell r="E3439">
            <v>166.24</v>
          </cell>
          <cell r="F3439">
            <v>14.52</v>
          </cell>
          <cell r="G3439">
            <v>180.76</v>
          </cell>
        </row>
        <row r="3440">
          <cell r="A3440" t="str">
            <v>46.09.150</v>
          </cell>
          <cell r="B3440">
            <v>0</v>
          </cell>
          <cell r="C3440" t="str">
            <v>Luva bolsa e bolsa em ferro fundido, linha predial tradicional, DN= 50 mm</v>
          </cell>
          <cell r="D3440" t="str">
            <v>un</v>
          </cell>
          <cell r="E3440">
            <v>38.76</v>
          </cell>
          <cell r="F3440">
            <v>10.89</v>
          </cell>
          <cell r="G3440">
            <v>49.65</v>
          </cell>
        </row>
        <row r="3441">
          <cell r="A3441" t="str">
            <v>46.09.160</v>
          </cell>
          <cell r="B3441">
            <v>0</v>
          </cell>
          <cell r="C3441" t="str">
            <v>Luva bolsa e bolsa em ferro fundido, linha predial tradicional, DN= 75 mm</v>
          </cell>
          <cell r="D3441" t="str">
            <v>un</v>
          </cell>
          <cell r="E3441">
            <v>46.43</v>
          </cell>
          <cell r="F3441">
            <v>10.89</v>
          </cell>
          <cell r="G3441">
            <v>57.32</v>
          </cell>
        </row>
        <row r="3442">
          <cell r="A3442" t="str">
            <v>46.09.170</v>
          </cell>
          <cell r="B3442">
            <v>0</v>
          </cell>
          <cell r="C3442" t="str">
            <v>Luva bolsa e bolsa em ferro fundido, linha predial tradicional, DN= 100 mm</v>
          </cell>
          <cell r="D3442" t="str">
            <v>un</v>
          </cell>
          <cell r="E3442">
            <v>56.7</v>
          </cell>
          <cell r="F3442">
            <v>14.52</v>
          </cell>
          <cell r="G3442">
            <v>71.22</v>
          </cell>
        </row>
        <row r="3443">
          <cell r="A3443" t="str">
            <v>46.09.180</v>
          </cell>
          <cell r="B3443">
            <v>0</v>
          </cell>
          <cell r="C3443" t="str">
            <v>Luva bolsa e bolsa em ferro fundido, linha predial tradicional, DN= 150 mm</v>
          </cell>
          <cell r="D3443" t="str">
            <v>un</v>
          </cell>
          <cell r="E3443">
            <v>79.2</v>
          </cell>
          <cell r="F3443">
            <v>14.52</v>
          </cell>
          <cell r="G3443">
            <v>93.72</v>
          </cell>
        </row>
        <row r="3444">
          <cell r="A3444" t="str">
            <v>46.09.200</v>
          </cell>
          <cell r="B3444">
            <v>0</v>
          </cell>
          <cell r="C3444" t="str">
            <v>Placa cega em ferro fundido, linha predial tradicional, DN= 75 mm</v>
          </cell>
          <cell r="D3444" t="str">
            <v>un</v>
          </cell>
          <cell r="E3444">
            <v>36.69</v>
          </cell>
          <cell r="F3444">
            <v>10.89</v>
          </cell>
          <cell r="G3444">
            <v>47.58</v>
          </cell>
        </row>
        <row r="3445">
          <cell r="A3445" t="str">
            <v>46.09.210</v>
          </cell>
          <cell r="B3445">
            <v>0</v>
          </cell>
          <cell r="C3445" t="str">
            <v>Placa cega em ferro fundido, linha predial tradicional, DN= 100 mm</v>
          </cell>
          <cell r="D3445" t="str">
            <v>un</v>
          </cell>
          <cell r="E3445">
            <v>42.32</v>
          </cell>
          <cell r="F3445">
            <v>14.52</v>
          </cell>
          <cell r="G3445">
            <v>56.84</v>
          </cell>
        </row>
        <row r="3446">
          <cell r="A3446" t="str">
            <v>46.09.230</v>
          </cell>
          <cell r="B3446">
            <v>0</v>
          </cell>
          <cell r="C3446" t="str">
            <v>Junção 45° em ferro fundido, linha predial tradicional, DN= 50 x 50 mm</v>
          </cell>
          <cell r="D3446" t="str">
            <v>un</v>
          </cell>
          <cell r="E3446">
            <v>66.900000000000006</v>
          </cell>
          <cell r="F3446">
            <v>10.89</v>
          </cell>
          <cell r="G3446">
            <v>77.790000000000006</v>
          </cell>
        </row>
        <row r="3447">
          <cell r="A3447" t="str">
            <v>46.09.240</v>
          </cell>
          <cell r="B3447">
            <v>0</v>
          </cell>
          <cell r="C3447" t="str">
            <v>Junção 45° em ferro fundido, linha predial tradicional, DN= 75 x 50 mm</v>
          </cell>
          <cell r="D3447" t="str">
            <v>un</v>
          </cell>
          <cell r="E3447">
            <v>87.95</v>
          </cell>
          <cell r="F3447">
            <v>14.52</v>
          </cell>
          <cell r="G3447">
            <v>102.47</v>
          </cell>
        </row>
        <row r="3448">
          <cell r="A3448" t="str">
            <v>46.09.250</v>
          </cell>
          <cell r="B3448">
            <v>0</v>
          </cell>
          <cell r="C3448" t="str">
            <v>Junção 45° em ferro fundido, linha predial tradicional, DN= 75 x 75 mm</v>
          </cell>
          <cell r="D3448" t="str">
            <v>un</v>
          </cell>
          <cell r="E3448">
            <v>97.08</v>
          </cell>
          <cell r="F3448">
            <v>14.52</v>
          </cell>
          <cell r="G3448">
            <v>111.6</v>
          </cell>
        </row>
        <row r="3449">
          <cell r="A3449" t="str">
            <v>46.09.260</v>
          </cell>
          <cell r="B3449">
            <v>0</v>
          </cell>
          <cell r="C3449" t="str">
            <v>Junção 45° em ferro fundido, linha predial tradicional, DN= 100 x 50 mm</v>
          </cell>
          <cell r="D3449" t="str">
            <v>un</v>
          </cell>
          <cell r="E3449">
            <v>100.98</v>
          </cell>
          <cell r="F3449">
            <v>14.52</v>
          </cell>
          <cell r="G3449">
            <v>115.5</v>
          </cell>
        </row>
        <row r="3450">
          <cell r="A3450" t="str">
            <v>46.09.270</v>
          </cell>
          <cell r="B3450">
            <v>0</v>
          </cell>
          <cell r="C3450" t="str">
            <v>Junção 45° em ferro fundido, linha predial tradicional, DN= 100 x 75 mm</v>
          </cell>
          <cell r="D3450" t="str">
            <v>un</v>
          </cell>
          <cell r="E3450">
            <v>112.52</v>
          </cell>
          <cell r="F3450">
            <v>14.52</v>
          </cell>
          <cell r="G3450">
            <v>127.04</v>
          </cell>
        </row>
        <row r="3451">
          <cell r="A3451" t="str">
            <v>46.09.280</v>
          </cell>
          <cell r="B3451">
            <v>0</v>
          </cell>
          <cell r="C3451" t="str">
            <v>Junção 45° em ferro fundido, linha predial tradicional, DN= 100 x 100 mm</v>
          </cell>
          <cell r="D3451" t="str">
            <v>un</v>
          </cell>
          <cell r="E3451">
            <v>132.94999999999999</v>
          </cell>
          <cell r="F3451">
            <v>14.52</v>
          </cell>
          <cell r="G3451">
            <v>147.47</v>
          </cell>
        </row>
        <row r="3452">
          <cell r="A3452" t="str">
            <v>46.09.290</v>
          </cell>
          <cell r="B3452">
            <v>0</v>
          </cell>
          <cell r="C3452" t="str">
            <v>Junção 45° em ferro fundido, linha predial tradicional, DN= 150 x 100 mm</v>
          </cell>
          <cell r="D3452" t="str">
            <v>un</v>
          </cell>
          <cell r="E3452">
            <v>157.97</v>
          </cell>
          <cell r="F3452">
            <v>18.16</v>
          </cell>
          <cell r="G3452">
            <v>176.13</v>
          </cell>
        </row>
        <row r="3453">
          <cell r="A3453" t="str">
            <v>46.09.300</v>
          </cell>
          <cell r="B3453">
            <v>0</v>
          </cell>
          <cell r="C3453" t="str">
            <v>Junção dupla 45° em ferro fundido, linha predial tradicional, DN= 100 mm</v>
          </cell>
          <cell r="D3453" t="str">
            <v>un</v>
          </cell>
          <cell r="E3453">
            <v>164.7</v>
          </cell>
          <cell r="F3453">
            <v>14.52</v>
          </cell>
          <cell r="G3453">
            <v>179.22</v>
          </cell>
        </row>
        <row r="3454">
          <cell r="A3454" t="str">
            <v>46.09.320</v>
          </cell>
          <cell r="B3454">
            <v>0</v>
          </cell>
          <cell r="C3454" t="str">
            <v>Te sanitário 87° 30´ em ferro fundido, linha predial tradicional, DN= 50 x 50 mm</v>
          </cell>
          <cell r="D3454" t="str">
            <v>un</v>
          </cell>
          <cell r="E3454">
            <v>63.04</v>
          </cell>
          <cell r="F3454">
            <v>10.89</v>
          </cell>
          <cell r="G3454">
            <v>73.930000000000007</v>
          </cell>
        </row>
        <row r="3455">
          <cell r="A3455" t="str">
            <v>46.09.330</v>
          </cell>
          <cell r="B3455">
            <v>0</v>
          </cell>
          <cell r="C3455" t="str">
            <v>Te sanitário 87° 30´ em ferro fundido, linha predial tradicional, DN= 75 x 50 mm</v>
          </cell>
          <cell r="D3455" t="str">
            <v>un</v>
          </cell>
          <cell r="E3455">
            <v>78.709999999999994</v>
          </cell>
          <cell r="F3455">
            <v>14.52</v>
          </cell>
          <cell r="G3455">
            <v>93.23</v>
          </cell>
        </row>
        <row r="3456">
          <cell r="A3456" t="str">
            <v>46.09.340</v>
          </cell>
          <cell r="B3456">
            <v>0</v>
          </cell>
          <cell r="C3456" t="str">
            <v>Te sanitário 87° 30´ em ferro fundido, linha predial tradicional, DN= 75 x 75 mm</v>
          </cell>
          <cell r="D3456" t="str">
            <v>un</v>
          </cell>
          <cell r="E3456">
            <v>86.75</v>
          </cell>
          <cell r="F3456">
            <v>14.52</v>
          </cell>
          <cell r="G3456">
            <v>101.27</v>
          </cell>
        </row>
        <row r="3457">
          <cell r="A3457" t="str">
            <v>46.09.350</v>
          </cell>
          <cell r="B3457">
            <v>0</v>
          </cell>
          <cell r="C3457" t="str">
            <v>Te sanitário 87° 30´ em ferro fundido, linha predial tradicional, DN= 100 x 50 mm</v>
          </cell>
          <cell r="D3457" t="str">
            <v>un</v>
          </cell>
          <cell r="E3457">
            <v>85.79</v>
          </cell>
          <cell r="F3457">
            <v>14.52</v>
          </cell>
          <cell r="G3457">
            <v>100.31</v>
          </cell>
        </row>
        <row r="3458">
          <cell r="A3458" t="str">
            <v>46.09.360</v>
          </cell>
          <cell r="B3458">
            <v>0</v>
          </cell>
          <cell r="C3458" t="str">
            <v>Te sanitário 87° 30´ em ferro fundido, linha predial tradicional, DN= 100 x 75 mm</v>
          </cell>
          <cell r="D3458" t="str">
            <v>un</v>
          </cell>
          <cell r="E3458">
            <v>96.82</v>
          </cell>
          <cell r="F3458">
            <v>14.52</v>
          </cell>
          <cell r="G3458">
            <v>111.34</v>
          </cell>
        </row>
        <row r="3459">
          <cell r="A3459" t="str">
            <v>46.09.370</v>
          </cell>
          <cell r="B3459">
            <v>0</v>
          </cell>
          <cell r="C3459" t="str">
            <v>Te sanitário 87° 30´ em ferro fundido, linha predial tradicional, DN= 100 x 100 mm</v>
          </cell>
          <cell r="D3459" t="str">
            <v>un</v>
          </cell>
          <cell r="E3459">
            <v>124.66</v>
          </cell>
          <cell r="F3459">
            <v>14.52</v>
          </cell>
          <cell r="G3459">
            <v>139.18</v>
          </cell>
        </row>
        <row r="3460">
          <cell r="A3460" t="str">
            <v>46.09.400</v>
          </cell>
          <cell r="B3460">
            <v>0</v>
          </cell>
          <cell r="C3460" t="str">
            <v>Bucha de redução em ferro fundido, linha predial tradicional, DN= 75 x 50 mm</v>
          </cell>
          <cell r="D3460" t="str">
            <v>un</v>
          </cell>
          <cell r="E3460">
            <v>28.31</v>
          </cell>
          <cell r="F3460">
            <v>14.52</v>
          </cell>
          <cell r="G3460">
            <v>42.83</v>
          </cell>
        </row>
        <row r="3461">
          <cell r="A3461" t="str">
            <v>46.09.410</v>
          </cell>
          <cell r="B3461">
            <v>0</v>
          </cell>
          <cell r="C3461" t="str">
            <v>Bucha de redução em ferro fundido, linha predial tradicional, DN= 100 x 75 mm</v>
          </cell>
          <cell r="D3461" t="str">
            <v>un</v>
          </cell>
          <cell r="E3461">
            <v>31.01</v>
          </cell>
          <cell r="F3461">
            <v>14.52</v>
          </cell>
          <cell r="G3461">
            <v>45.53</v>
          </cell>
        </row>
        <row r="3462">
          <cell r="A3462" t="str">
            <v>46.09.420</v>
          </cell>
          <cell r="B3462">
            <v>0</v>
          </cell>
          <cell r="C3462" t="str">
            <v>Bucha de redução em ferro fundido, linha predial tradicional, DN= 150 x 100 mm</v>
          </cell>
          <cell r="D3462" t="str">
            <v>un</v>
          </cell>
          <cell r="E3462">
            <v>89.49</v>
          </cell>
          <cell r="F3462">
            <v>18.16</v>
          </cell>
          <cell r="G3462">
            <v>107.65</v>
          </cell>
        </row>
        <row r="3463">
          <cell r="A3463" t="str">
            <v>46.10</v>
          </cell>
          <cell r="B3463" t="str">
            <v>Tubulação em cobre para água quente, gás e vapor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</row>
        <row r="3464">
          <cell r="A3464" t="str">
            <v>46.10.010</v>
          </cell>
          <cell r="B3464">
            <v>0</v>
          </cell>
          <cell r="C3464" t="str">
            <v>Tubo de cobre classe A, DN= 15mm (1/2´), inclusive conexões</v>
          </cell>
          <cell r="D3464" t="str">
            <v>m</v>
          </cell>
          <cell r="E3464">
            <v>32.6</v>
          </cell>
          <cell r="F3464">
            <v>11.99</v>
          </cell>
          <cell r="G3464">
            <v>44.59</v>
          </cell>
        </row>
        <row r="3465">
          <cell r="A3465" t="str">
            <v>46.10.020</v>
          </cell>
          <cell r="B3465">
            <v>0</v>
          </cell>
          <cell r="C3465" t="str">
            <v>Tubo de cobre classe A, DN= 22mm (3/4´), inclusive conexões</v>
          </cell>
          <cell r="D3465" t="str">
            <v>m</v>
          </cell>
          <cell r="E3465">
            <v>49.89</v>
          </cell>
          <cell r="F3465">
            <v>13.08</v>
          </cell>
          <cell r="G3465">
            <v>62.97</v>
          </cell>
        </row>
        <row r="3466">
          <cell r="A3466" t="str">
            <v>46.10.030</v>
          </cell>
          <cell r="B3466">
            <v>0</v>
          </cell>
          <cell r="C3466" t="str">
            <v>Tubo de cobre classe A, DN= 28mm (1´), inclusive conexões</v>
          </cell>
          <cell r="D3466" t="str">
            <v>m</v>
          </cell>
          <cell r="E3466">
            <v>59.8</v>
          </cell>
          <cell r="F3466">
            <v>16.34</v>
          </cell>
          <cell r="G3466">
            <v>76.14</v>
          </cell>
        </row>
        <row r="3467">
          <cell r="A3467" t="str">
            <v>46.10.040</v>
          </cell>
          <cell r="B3467">
            <v>0</v>
          </cell>
          <cell r="C3467" t="str">
            <v>Tubo de cobre classe A, DN= 35mm (1 1/4´), inclusive conexões</v>
          </cell>
          <cell r="D3467" t="str">
            <v>m</v>
          </cell>
          <cell r="E3467">
            <v>92.12</v>
          </cell>
          <cell r="F3467">
            <v>18.52</v>
          </cell>
          <cell r="G3467">
            <v>110.64</v>
          </cell>
        </row>
        <row r="3468">
          <cell r="A3468" t="str">
            <v>46.10.050</v>
          </cell>
          <cell r="B3468">
            <v>0</v>
          </cell>
          <cell r="C3468" t="str">
            <v>Tubo de cobre classe A, DN= 42mm (1 1/2´), inclusive conexões</v>
          </cell>
          <cell r="D3468" t="str">
            <v>m</v>
          </cell>
          <cell r="E3468">
            <v>103.74</v>
          </cell>
          <cell r="F3468">
            <v>18.52</v>
          </cell>
          <cell r="G3468">
            <v>122.26</v>
          </cell>
        </row>
        <row r="3469">
          <cell r="A3469" t="str">
            <v>46.10.060</v>
          </cell>
          <cell r="B3469">
            <v>0</v>
          </cell>
          <cell r="C3469" t="str">
            <v>Tubo de cobre classe A, DN= 54mm (2´), inclusive conexões</v>
          </cell>
          <cell r="D3469" t="str">
            <v>m</v>
          </cell>
          <cell r="E3469">
            <v>143.86000000000001</v>
          </cell>
          <cell r="F3469">
            <v>25.05</v>
          </cell>
          <cell r="G3469">
            <v>168.91</v>
          </cell>
        </row>
        <row r="3470">
          <cell r="A3470" t="str">
            <v>46.10.070</v>
          </cell>
          <cell r="B3470">
            <v>0</v>
          </cell>
          <cell r="C3470" t="str">
            <v>Tubo de cobre classe A, DN= 66mm (2 1/2´), inclusive conexões</v>
          </cell>
          <cell r="D3470" t="str">
            <v>m</v>
          </cell>
          <cell r="E3470">
            <v>188.97</v>
          </cell>
          <cell r="F3470">
            <v>29.41</v>
          </cell>
          <cell r="G3470">
            <v>218.38</v>
          </cell>
        </row>
        <row r="3471">
          <cell r="A3471" t="str">
            <v>46.10.080</v>
          </cell>
          <cell r="B3471">
            <v>0</v>
          </cell>
          <cell r="C3471" t="str">
            <v>Tubo de cobre classe A, DN= 79mm (3´), inclusive conexões</v>
          </cell>
          <cell r="D3471" t="str">
            <v>m</v>
          </cell>
          <cell r="E3471">
            <v>256.91000000000003</v>
          </cell>
          <cell r="F3471">
            <v>31.59</v>
          </cell>
          <cell r="G3471">
            <v>288.5</v>
          </cell>
        </row>
        <row r="3472">
          <cell r="A3472" t="str">
            <v>46.10.090</v>
          </cell>
          <cell r="B3472">
            <v>0</v>
          </cell>
          <cell r="C3472" t="str">
            <v>Tubo de cobre classe A, DN= 104mm (4´), inclusive conexões</v>
          </cell>
          <cell r="D3472" t="str">
            <v>m</v>
          </cell>
          <cell r="E3472">
            <v>349.96</v>
          </cell>
          <cell r="F3472">
            <v>35.950000000000003</v>
          </cell>
          <cell r="G3472">
            <v>385.91</v>
          </cell>
        </row>
        <row r="3473">
          <cell r="A3473" t="str">
            <v>46.10.200</v>
          </cell>
          <cell r="B3473">
            <v>0</v>
          </cell>
          <cell r="C3473" t="str">
            <v>Tubo de cobre classe E, DN= 22mm (3/4´), inclusive conexões</v>
          </cell>
          <cell r="D3473" t="str">
            <v>m</v>
          </cell>
          <cell r="E3473">
            <v>35.24</v>
          </cell>
          <cell r="F3473">
            <v>13.08</v>
          </cell>
          <cell r="G3473">
            <v>48.32</v>
          </cell>
        </row>
        <row r="3474">
          <cell r="A3474" t="str">
            <v>46.10.210</v>
          </cell>
          <cell r="B3474">
            <v>0</v>
          </cell>
          <cell r="C3474" t="str">
            <v>Tubo de cobre classe E, DN= 28mm (1´), inclusive conexões</v>
          </cell>
          <cell r="D3474" t="str">
            <v>m</v>
          </cell>
          <cell r="E3474">
            <v>42.84</v>
          </cell>
          <cell r="F3474">
            <v>16.34</v>
          </cell>
          <cell r="G3474">
            <v>59.18</v>
          </cell>
        </row>
        <row r="3475">
          <cell r="A3475" t="str">
            <v>46.10.220</v>
          </cell>
          <cell r="B3475">
            <v>0</v>
          </cell>
          <cell r="C3475" t="str">
            <v>Tubo de cobre classe E, DN= 35mm (1 1/4´), inclusive conexões</v>
          </cell>
          <cell r="D3475" t="str">
            <v>m</v>
          </cell>
          <cell r="E3475">
            <v>63.13</v>
          </cell>
          <cell r="F3475">
            <v>18.52</v>
          </cell>
          <cell r="G3475">
            <v>81.650000000000006</v>
          </cell>
        </row>
        <row r="3476">
          <cell r="A3476" t="str">
            <v>46.10.230</v>
          </cell>
          <cell r="B3476">
            <v>0</v>
          </cell>
          <cell r="C3476" t="str">
            <v>Tubo de cobre classe E, DN= 42mm (1 1/2´), inclusive conexões</v>
          </cell>
          <cell r="D3476" t="str">
            <v>m</v>
          </cell>
          <cell r="E3476">
            <v>77.33</v>
          </cell>
          <cell r="F3476">
            <v>18.52</v>
          </cell>
          <cell r="G3476">
            <v>95.85</v>
          </cell>
        </row>
        <row r="3477">
          <cell r="A3477" t="str">
            <v>46.10.240</v>
          </cell>
          <cell r="B3477">
            <v>0</v>
          </cell>
          <cell r="C3477" t="str">
            <v>Tubo de cobre classe E, DN= 54mm (2´), inclusive conexões</v>
          </cell>
          <cell r="D3477" t="str">
            <v>m</v>
          </cell>
          <cell r="E3477">
            <v>110.68</v>
          </cell>
          <cell r="F3477">
            <v>25.05</v>
          </cell>
          <cell r="G3477">
            <v>135.72999999999999</v>
          </cell>
        </row>
        <row r="3478">
          <cell r="A3478" t="str">
            <v>46.10.250</v>
          </cell>
          <cell r="B3478">
            <v>0</v>
          </cell>
          <cell r="C3478" t="str">
            <v>Tubo de cobre classe E, DN= 66mm (2 1/2´), inclusive conexões</v>
          </cell>
          <cell r="D3478" t="str">
            <v>m</v>
          </cell>
          <cell r="E3478">
            <v>154.56</v>
          </cell>
          <cell r="F3478">
            <v>29.41</v>
          </cell>
          <cell r="G3478">
            <v>183.97</v>
          </cell>
        </row>
        <row r="3479">
          <cell r="A3479" t="str">
            <v>46.12</v>
          </cell>
          <cell r="B3479" t="str">
            <v>Tubulação em concreto para rede de águas pluviais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</row>
        <row r="3480">
          <cell r="A3480" t="str">
            <v>46.12.010</v>
          </cell>
          <cell r="B3480">
            <v>0</v>
          </cell>
          <cell r="C3480" t="str">
            <v>Tubo de concreto (PS-1), DN= 300mm</v>
          </cell>
          <cell r="D3480" t="str">
            <v>m</v>
          </cell>
          <cell r="E3480">
            <v>34.46</v>
          </cell>
          <cell r="F3480">
            <v>23.97</v>
          </cell>
          <cell r="G3480">
            <v>58.43</v>
          </cell>
        </row>
        <row r="3481">
          <cell r="A3481" t="str">
            <v>46.12.020</v>
          </cell>
          <cell r="B3481">
            <v>0</v>
          </cell>
          <cell r="C3481" t="str">
            <v>Tubo de concreto (PS-1), DN= 400mm</v>
          </cell>
          <cell r="D3481" t="str">
            <v>m</v>
          </cell>
          <cell r="E3481">
            <v>44.56</v>
          </cell>
          <cell r="F3481">
            <v>27.82</v>
          </cell>
          <cell r="G3481">
            <v>72.38</v>
          </cell>
        </row>
        <row r="3482">
          <cell r="A3482" t="str">
            <v>46.12.030</v>
          </cell>
          <cell r="B3482">
            <v>0</v>
          </cell>
          <cell r="C3482" t="str">
            <v>Tubo de concreto (PS-1), DN= 500mm</v>
          </cell>
          <cell r="D3482" t="str">
            <v>m</v>
          </cell>
          <cell r="E3482">
            <v>64.86</v>
          </cell>
          <cell r="F3482">
            <v>34.340000000000003</v>
          </cell>
          <cell r="G3482">
            <v>99.2</v>
          </cell>
        </row>
        <row r="3483">
          <cell r="A3483" t="str">
            <v>46.12.040</v>
          </cell>
          <cell r="B3483">
            <v>0</v>
          </cell>
          <cell r="C3483" t="str">
            <v>Tubo de concreto (PS-1), DN= 600mm</v>
          </cell>
          <cell r="D3483" t="str">
            <v>m</v>
          </cell>
          <cell r="E3483">
            <v>81.22</v>
          </cell>
          <cell r="F3483">
            <v>39.090000000000003</v>
          </cell>
          <cell r="G3483">
            <v>120.31</v>
          </cell>
        </row>
        <row r="3484">
          <cell r="A3484" t="str">
            <v>46.12.050</v>
          </cell>
          <cell r="B3484">
            <v>0</v>
          </cell>
          <cell r="C3484" t="str">
            <v>Tubo de concreto (PS-2), DN= 300mm</v>
          </cell>
          <cell r="D3484" t="str">
            <v>m</v>
          </cell>
          <cell r="E3484">
            <v>35.39</v>
          </cell>
          <cell r="F3484">
            <v>23.97</v>
          </cell>
          <cell r="G3484">
            <v>59.36</v>
          </cell>
        </row>
        <row r="3485">
          <cell r="A3485" t="str">
            <v>46.12.060</v>
          </cell>
          <cell r="B3485">
            <v>0</v>
          </cell>
          <cell r="C3485" t="str">
            <v>Tubo de concreto (PS-2), DN= 400mm</v>
          </cell>
          <cell r="D3485" t="str">
            <v>m</v>
          </cell>
          <cell r="E3485">
            <v>45.04</v>
          </cell>
          <cell r="F3485">
            <v>27.82</v>
          </cell>
          <cell r="G3485">
            <v>72.86</v>
          </cell>
        </row>
        <row r="3486">
          <cell r="A3486" t="str">
            <v>46.12.070</v>
          </cell>
          <cell r="B3486">
            <v>0</v>
          </cell>
          <cell r="C3486" t="str">
            <v>Tubo de concreto (PS-2), DN= 500mm</v>
          </cell>
          <cell r="D3486" t="str">
            <v>m</v>
          </cell>
          <cell r="E3486">
            <v>65.459999999999994</v>
          </cell>
          <cell r="F3486">
            <v>34.340000000000003</v>
          </cell>
          <cell r="G3486">
            <v>99.8</v>
          </cell>
        </row>
        <row r="3487">
          <cell r="A3487" t="str">
            <v>46.12.080</v>
          </cell>
          <cell r="B3487">
            <v>0</v>
          </cell>
          <cell r="C3487" t="str">
            <v>Tubo de concreto (PA-1), DN= 600mm</v>
          </cell>
          <cell r="D3487" t="str">
            <v>m</v>
          </cell>
          <cell r="E3487">
            <v>99.26</v>
          </cell>
          <cell r="F3487">
            <v>39.090000000000003</v>
          </cell>
          <cell r="G3487">
            <v>138.35</v>
          </cell>
        </row>
        <row r="3488">
          <cell r="A3488" t="str">
            <v>46.12.090</v>
          </cell>
          <cell r="B3488">
            <v>0</v>
          </cell>
          <cell r="C3488" t="str">
            <v>Tubo de concreto (PA-1), DN= 700mm</v>
          </cell>
          <cell r="D3488" t="str">
            <v>m</v>
          </cell>
          <cell r="E3488">
            <v>136.88</v>
          </cell>
          <cell r="F3488">
            <v>43.82</v>
          </cell>
          <cell r="G3488">
            <v>180.7</v>
          </cell>
        </row>
        <row r="3489">
          <cell r="A3489" t="str">
            <v>46.12.100</v>
          </cell>
          <cell r="B3489">
            <v>0</v>
          </cell>
          <cell r="C3489" t="str">
            <v>Tubo de concreto (PA-1), DN= 800mm</v>
          </cell>
          <cell r="D3489" t="str">
            <v>m</v>
          </cell>
          <cell r="E3489">
            <v>176.18</v>
          </cell>
          <cell r="F3489">
            <v>50.35</v>
          </cell>
          <cell r="G3489">
            <v>226.53</v>
          </cell>
        </row>
        <row r="3490">
          <cell r="A3490" t="str">
            <v>46.12.110</v>
          </cell>
          <cell r="B3490">
            <v>0</v>
          </cell>
          <cell r="C3490" t="str">
            <v>Tubo de concreto (PA-1), DN= 900mm</v>
          </cell>
          <cell r="D3490" t="str">
            <v>m</v>
          </cell>
          <cell r="E3490">
            <v>234.51</v>
          </cell>
          <cell r="F3490">
            <v>56.89</v>
          </cell>
          <cell r="G3490">
            <v>291.39999999999998</v>
          </cell>
        </row>
        <row r="3491">
          <cell r="A3491" t="str">
            <v>46.12.120</v>
          </cell>
          <cell r="B3491">
            <v>0</v>
          </cell>
          <cell r="C3491" t="str">
            <v>Tubo de concreto (PA-1), DN= 1000mm</v>
          </cell>
          <cell r="D3491" t="str">
            <v>m</v>
          </cell>
          <cell r="E3491">
            <v>253.3</v>
          </cell>
          <cell r="F3491">
            <v>63.4</v>
          </cell>
          <cell r="G3491">
            <v>316.7</v>
          </cell>
        </row>
        <row r="3492">
          <cell r="A3492" t="str">
            <v>46.12.140</v>
          </cell>
          <cell r="B3492">
            <v>0</v>
          </cell>
          <cell r="C3492" t="str">
            <v>Tubo de concreto (PA-1), DN= 1200mm</v>
          </cell>
          <cell r="D3492" t="str">
            <v>m</v>
          </cell>
          <cell r="E3492">
            <v>366.22</v>
          </cell>
          <cell r="F3492">
            <v>94.8</v>
          </cell>
          <cell r="G3492">
            <v>461.02</v>
          </cell>
        </row>
        <row r="3493">
          <cell r="A3493" t="str">
            <v>46.12.150</v>
          </cell>
          <cell r="B3493">
            <v>0</v>
          </cell>
          <cell r="C3493" t="str">
            <v>Tubo de concreto (PA-2), DN= 600mm</v>
          </cell>
          <cell r="D3493" t="str">
            <v>m</v>
          </cell>
          <cell r="E3493">
            <v>95.79</v>
          </cell>
          <cell r="F3493">
            <v>39.090000000000003</v>
          </cell>
          <cell r="G3493">
            <v>134.88</v>
          </cell>
        </row>
        <row r="3494">
          <cell r="A3494" t="str">
            <v>46.12.160</v>
          </cell>
          <cell r="B3494">
            <v>0</v>
          </cell>
          <cell r="C3494" t="str">
            <v>Tubo de concreto (PA-2), DN= 800mm</v>
          </cell>
          <cell r="D3494" t="str">
            <v>m</v>
          </cell>
          <cell r="E3494">
            <v>183.89</v>
          </cell>
          <cell r="F3494">
            <v>50.35</v>
          </cell>
          <cell r="G3494">
            <v>234.24</v>
          </cell>
        </row>
        <row r="3495">
          <cell r="A3495" t="str">
            <v>46.12.170</v>
          </cell>
          <cell r="B3495">
            <v>0</v>
          </cell>
          <cell r="C3495" t="str">
            <v>Tubo de concreto (PA-2), DN= 1000mm</v>
          </cell>
          <cell r="D3495" t="str">
            <v>m</v>
          </cell>
          <cell r="E3495">
            <v>269.42</v>
          </cell>
          <cell r="F3495">
            <v>63.4</v>
          </cell>
          <cell r="G3495">
            <v>332.82</v>
          </cell>
        </row>
        <row r="3496">
          <cell r="A3496" t="str">
            <v>46.12.180</v>
          </cell>
          <cell r="B3496">
            <v>0</v>
          </cell>
          <cell r="C3496" t="str">
            <v>Tubo de concreto (PA-3), DN= 600mm</v>
          </cell>
          <cell r="D3496" t="str">
            <v>m</v>
          </cell>
          <cell r="E3496">
            <v>135.25</v>
          </cell>
          <cell r="F3496">
            <v>39.090000000000003</v>
          </cell>
          <cell r="G3496">
            <v>174.34</v>
          </cell>
        </row>
        <row r="3497">
          <cell r="A3497" t="str">
            <v>46.12.190</v>
          </cell>
          <cell r="B3497">
            <v>0</v>
          </cell>
          <cell r="C3497" t="str">
            <v>Tubo de concreto (PA-3), DN= 800mm</v>
          </cell>
          <cell r="D3497" t="str">
            <v>m</v>
          </cell>
          <cell r="E3497">
            <v>242.28</v>
          </cell>
          <cell r="F3497">
            <v>50.35</v>
          </cell>
          <cell r="G3497">
            <v>292.63</v>
          </cell>
        </row>
        <row r="3498">
          <cell r="A3498" t="str">
            <v>46.12.200</v>
          </cell>
          <cell r="B3498">
            <v>0</v>
          </cell>
          <cell r="C3498" t="str">
            <v>Tubo de concreto (PA-3), DN= 1000mm</v>
          </cell>
          <cell r="D3498" t="str">
            <v>m</v>
          </cell>
          <cell r="E3498">
            <v>351.44</v>
          </cell>
          <cell r="F3498">
            <v>63.4</v>
          </cell>
          <cell r="G3498">
            <v>414.84</v>
          </cell>
        </row>
        <row r="3499">
          <cell r="A3499" t="str">
            <v>46.12.210</v>
          </cell>
          <cell r="B3499">
            <v>0</v>
          </cell>
          <cell r="C3499" t="str">
            <v>Meio tubo de concreto, DN= 300mm</v>
          </cell>
          <cell r="D3499" t="str">
            <v>m</v>
          </cell>
          <cell r="E3499">
            <v>21.47</v>
          </cell>
          <cell r="F3499">
            <v>23.22</v>
          </cell>
          <cell r="G3499">
            <v>44.69</v>
          </cell>
        </row>
        <row r="3500">
          <cell r="A3500" t="str">
            <v>46.12.220</v>
          </cell>
          <cell r="B3500">
            <v>0</v>
          </cell>
          <cell r="C3500" t="str">
            <v>Meio tubo de concreto, DN= 400mm</v>
          </cell>
          <cell r="D3500" t="str">
            <v>m</v>
          </cell>
          <cell r="E3500">
            <v>26.86</v>
          </cell>
          <cell r="F3500">
            <v>29.59</v>
          </cell>
          <cell r="G3500">
            <v>56.45</v>
          </cell>
        </row>
        <row r="3501">
          <cell r="A3501" t="str">
            <v>46.12.230</v>
          </cell>
          <cell r="B3501">
            <v>0</v>
          </cell>
          <cell r="C3501" t="str">
            <v>Meio tubo de concreto, DN= 500mm</v>
          </cell>
          <cell r="D3501" t="str">
            <v>m</v>
          </cell>
          <cell r="E3501">
            <v>36.020000000000003</v>
          </cell>
          <cell r="F3501">
            <v>38.9</v>
          </cell>
          <cell r="G3501">
            <v>74.92</v>
          </cell>
        </row>
        <row r="3502">
          <cell r="A3502" t="str">
            <v>46.12.240</v>
          </cell>
          <cell r="B3502">
            <v>0</v>
          </cell>
          <cell r="C3502" t="str">
            <v>Meio tubo de concreto, DN= 600mm</v>
          </cell>
          <cell r="D3502" t="str">
            <v>m</v>
          </cell>
          <cell r="E3502">
            <v>47.14</v>
          </cell>
          <cell r="F3502">
            <v>50.01</v>
          </cell>
          <cell r="G3502">
            <v>97.15</v>
          </cell>
        </row>
        <row r="3503">
          <cell r="A3503" t="str">
            <v>46.12.250</v>
          </cell>
          <cell r="B3503">
            <v>0</v>
          </cell>
          <cell r="C3503" t="str">
            <v>Tubo de concreto (PA-2), DN= 1500mm</v>
          </cell>
          <cell r="D3503" t="str">
            <v>m</v>
          </cell>
          <cell r="E3503">
            <v>616.05999999999995</v>
          </cell>
          <cell r="F3503">
            <v>142.19999999999999</v>
          </cell>
          <cell r="G3503">
            <v>758.26</v>
          </cell>
        </row>
        <row r="3504">
          <cell r="A3504" t="str">
            <v>46.12.260</v>
          </cell>
          <cell r="B3504">
            <v>0</v>
          </cell>
          <cell r="C3504" t="str">
            <v>Tubo de concreto (PA-1), DN= 400mm</v>
          </cell>
          <cell r="D3504" t="str">
            <v>m</v>
          </cell>
          <cell r="E3504">
            <v>61.22</v>
          </cell>
          <cell r="F3504">
            <v>27.82</v>
          </cell>
          <cell r="G3504">
            <v>89.04</v>
          </cell>
        </row>
        <row r="3505">
          <cell r="A3505" t="str">
            <v>46.12.270</v>
          </cell>
          <cell r="B3505">
            <v>0</v>
          </cell>
          <cell r="C3505" t="str">
            <v>Tubo de concreto (PA-2), DN= 400mm</v>
          </cell>
          <cell r="D3505" t="str">
            <v>m</v>
          </cell>
          <cell r="E3505">
            <v>57.57</v>
          </cell>
          <cell r="F3505">
            <v>27.82</v>
          </cell>
          <cell r="G3505">
            <v>85.39</v>
          </cell>
        </row>
        <row r="3506">
          <cell r="A3506" t="str">
            <v>46.12.280</v>
          </cell>
          <cell r="B3506">
            <v>0</v>
          </cell>
          <cell r="C3506" t="str">
            <v>Tubo de concreto (PA-3), DN= 400mm</v>
          </cell>
          <cell r="D3506" t="str">
            <v>m</v>
          </cell>
          <cell r="E3506">
            <v>82.56</v>
          </cell>
          <cell r="F3506">
            <v>27.82</v>
          </cell>
          <cell r="G3506">
            <v>110.38</v>
          </cell>
        </row>
        <row r="3507">
          <cell r="A3507" t="str">
            <v>46.12.290</v>
          </cell>
          <cell r="B3507">
            <v>0</v>
          </cell>
          <cell r="C3507" t="str">
            <v>Tubo de concreto (PA-2), DN= 700mm</v>
          </cell>
          <cell r="D3507" t="str">
            <v>m</v>
          </cell>
          <cell r="E3507">
            <v>144.71</v>
          </cell>
          <cell r="F3507">
            <v>43.82</v>
          </cell>
          <cell r="G3507">
            <v>188.53</v>
          </cell>
        </row>
        <row r="3508">
          <cell r="A3508" t="str">
            <v>46.12.300</v>
          </cell>
          <cell r="B3508">
            <v>0</v>
          </cell>
          <cell r="C3508" t="str">
            <v>Tubo de concreto (PA-2), DN= 500mm</v>
          </cell>
          <cell r="D3508" t="str">
            <v>m</v>
          </cell>
          <cell r="E3508">
            <v>85.54</v>
          </cell>
          <cell r="F3508">
            <v>34.340000000000003</v>
          </cell>
          <cell r="G3508">
            <v>119.88</v>
          </cell>
        </row>
        <row r="3509">
          <cell r="A3509" t="str">
            <v>46.12.310</v>
          </cell>
          <cell r="B3509">
            <v>0</v>
          </cell>
          <cell r="C3509" t="str">
            <v>Tubo de concreto (PA-2), DN= 900mm</v>
          </cell>
          <cell r="D3509" t="str">
            <v>m</v>
          </cell>
          <cell r="E3509">
            <v>238.29</v>
          </cell>
          <cell r="F3509">
            <v>56.89</v>
          </cell>
          <cell r="G3509">
            <v>295.18</v>
          </cell>
        </row>
        <row r="3510">
          <cell r="A3510" t="str">
            <v>46.12.320</v>
          </cell>
          <cell r="B3510">
            <v>0</v>
          </cell>
          <cell r="C3510" t="str">
            <v>Tubo de concreto (PA-1), DN= 300mm</v>
          </cell>
          <cell r="D3510" t="str">
            <v>m</v>
          </cell>
          <cell r="E3510">
            <v>53.2</v>
          </cell>
          <cell r="F3510">
            <v>23.97</v>
          </cell>
          <cell r="G3510">
            <v>77.17</v>
          </cell>
        </row>
        <row r="3511">
          <cell r="A3511" t="str">
            <v>46.12.330</v>
          </cell>
          <cell r="B3511">
            <v>0</v>
          </cell>
          <cell r="C3511" t="str">
            <v>Tubo de concreto (PA-2), DN= 300mm</v>
          </cell>
          <cell r="D3511" t="str">
            <v>m</v>
          </cell>
          <cell r="E3511">
            <v>54.77</v>
          </cell>
          <cell r="F3511">
            <v>23.97</v>
          </cell>
          <cell r="G3511">
            <v>78.739999999999995</v>
          </cell>
        </row>
        <row r="3512">
          <cell r="A3512" t="str">
            <v>46.12.340</v>
          </cell>
          <cell r="B3512">
            <v>0</v>
          </cell>
          <cell r="C3512" t="str">
            <v>Meio tubo de concreto, DN= 200mm</v>
          </cell>
          <cell r="D3512" t="str">
            <v>m</v>
          </cell>
          <cell r="E3512">
            <v>13.75</v>
          </cell>
          <cell r="F3512">
            <v>8.4600000000000009</v>
          </cell>
          <cell r="G3512">
            <v>22.21</v>
          </cell>
        </row>
        <row r="3513">
          <cell r="A3513" t="str">
            <v>46.13</v>
          </cell>
          <cell r="B3513" t="str">
            <v>Tubulação em PEAD corrugado perfurado para rede drenagem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</row>
        <row r="3514">
          <cell r="A3514" t="str">
            <v>46.13.006</v>
          </cell>
          <cell r="B3514">
            <v>0</v>
          </cell>
          <cell r="C3514" t="str">
            <v>Tubo em polietileno de alta densidade corrugado perfurado, DN= 2 1/2´, inclusive conexões</v>
          </cell>
          <cell r="D3514" t="str">
            <v>m</v>
          </cell>
          <cell r="E3514">
            <v>9.31</v>
          </cell>
          <cell r="F3514">
            <v>1.21</v>
          </cell>
          <cell r="G3514">
            <v>10.52</v>
          </cell>
        </row>
        <row r="3515">
          <cell r="A3515" t="str">
            <v>46.13.010</v>
          </cell>
          <cell r="B3515">
            <v>0</v>
          </cell>
          <cell r="C3515" t="str">
            <v>Tubo em polietileno de alta densidade corrugado perfurado, DN= 3´, inclusive conexões</v>
          </cell>
          <cell r="D3515" t="str">
            <v>m</v>
          </cell>
          <cell r="E3515">
            <v>11.18</v>
          </cell>
          <cell r="F3515">
            <v>1.21</v>
          </cell>
          <cell r="G3515">
            <v>12.39</v>
          </cell>
        </row>
        <row r="3516">
          <cell r="A3516" t="str">
            <v>46.13.020</v>
          </cell>
          <cell r="B3516">
            <v>0</v>
          </cell>
          <cell r="C3516" t="str">
            <v>Tubo em polietileno de alta densidade corrugado perfurado, DN= 4´, inclusive conexões</v>
          </cell>
          <cell r="D3516" t="str">
            <v>m</v>
          </cell>
          <cell r="E3516">
            <v>14.52</v>
          </cell>
          <cell r="F3516">
            <v>1.21</v>
          </cell>
          <cell r="G3516">
            <v>15.73</v>
          </cell>
        </row>
        <row r="3517">
          <cell r="A3517" t="str">
            <v>46.13.026</v>
          </cell>
          <cell r="B3517">
            <v>0</v>
          </cell>
          <cell r="C3517" t="str">
            <v>Tubo em polietileno de alta densidade corrugado perfurado, DN= 6´, inclusive conexões</v>
          </cell>
          <cell r="D3517" t="str">
            <v>m</v>
          </cell>
          <cell r="E3517">
            <v>31.53</v>
          </cell>
          <cell r="F3517">
            <v>1.21</v>
          </cell>
          <cell r="G3517">
            <v>32.74</v>
          </cell>
        </row>
        <row r="3518">
          <cell r="A3518" t="str">
            <v>46.13.030</v>
          </cell>
          <cell r="B3518">
            <v>0</v>
          </cell>
          <cell r="C3518" t="str">
            <v>Tubo em polietileno de alta densidade corrugado perfurado, DN= 8´, inclusive conexões</v>
          </cell>
          <cell r="D3518" t="str">
            <v>m</v>
          </cell>
          <cell r="E3518">
            <v>62.41</v>
          </cell>
          <cell r="F3518">
            <v>1.21</v>
          </cell>
          <cell r="G3518">
            <v>63.62</v>
          </cell>
        </row>
        <row r="3519">
          <cell r="A3519" t="str">
            <v>46.14</v>
          </cell>
          <cell r="B3519" t="str">
            <v>Tubulação em ferro dúctil para redes de saneamento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</row>
        <row r="3520">
          <cell r="A3520" t="str">
            <v>46.14.020</v>
          </cell>
          <cell r="B3520">
            <v>0</v>
          </cell>
          <cell r="C3520" t="str">
            <v>Tubo de ferro fundido classe K-7 com junta elástica, DN= 150mm, inclusive conexões</v>
          </cell>
          <cell r="D3520" t="str">
            <v>m</v>
          </cell>
          <cell r="E3520">
            <v>259.89</v>
          </cell>
          <cell r="F3520">
            <v>25.31</v>
          </cell>
          <cell r="G3520">
            <v>285.2</v>
          </cell>
        </row>
        <row r="3521">
          <cell r="A3521" t="str">
            <v>46.14.030</v>
          </cell>
          <cell r="B3521">
            <v>0</v>
          </cell>
          <cell r="C3521" t="str">
            <v>Tubo de ferro fundido classe K-7 com junta elástica, DN= 200mm, inclusive conexões</v>
          </cell>
          <cell r="D3521" t="str">
            <v>m</v>
          </cell>
          <cell r="E3521">
            <v>313.95</v>
          </cell>
          <cell r="F3521">
            <v>25.31</v>
          </cell>
          <cell r="G3521">
            <v>339.26</v>
          </cell>
        </row>
        <row r="3522">
          <cell r="A3522" t="str">
            <v>46.14.040</v>
          </cell>
          <cell r="B3522">
            <v>0</v>
          </cell>
          <cell r="C3522" t="str">
            <v>Tubo de ferro fundido classe K-7 com junta elástica, DN= 250mm, inclusive conexões</v>
          </cell>
          <cell r="D3522" t="str">
            <v>m</v>
          </cell>
          <cell r="E3522">
            <v>367.79</v>
          </cell>
          <cell r="F3522">
            <v>25.31</v>
          </cell>
          <cell r="G3522">
            <v>393.1</v>
          </cell>
        </row>
        <row r="3523">
          <cell r="A3523" t="str">
            <v>46.14.050</v>
          </cell>
          <cell r="B3523">
            <v>0</v>
          </cell>
          <cell r="C3523" t="str">
            <v>Tubo de ferro fundido classe K-7 com junta elástica, DN= 350mm, inclusive conexões</v>
          </cell>
          <cell r="D3523" t="str">
            <v>m</v>
          </cell>
          <cell r="E3523">
            <v>524.23</v>
          </cell>
          <cell r="F3523">
            <v>25.31</v>
          </cell>
          <cell r="G3523">
            <v>549.54</v>
          </cell>
        </row>
        <row r="3524">
          <cell r="A3524" t="str">
            <v>46.14.060</v>
          </cell>
          <cell r="B3524">
            <v>0</v>
          </cell>
          <cell r="C3524" t="str">
            <v>Tubo de ferro fundido classe K-7 com junta elástica, DN= 300mm, inclusive conexões</v>
          </cell>
          <cell r="D3524" t="str">
            <v>m</v>
          </cell>
          <cell r="E3524">
            <v>437.49</v>
          </cell>
          <cell r="F3524">
            <v>25.31</v>
          </cell>
          <cell r="G3524">
            <v>462.8</v>
          </cell>
        </row>
        <row r="3525">
          <cell r="A3525" t="str">
            <v>46.14.490</v>
          </cell>
          <cell r="B3525">
            <v>0</v>
          </cell>
          <cell r="C3525" t="str">
            <v>Tubo de ferro fundido classe k-9 com junta elástica, DN= 80mm, inclusive conexões</v>
          </cell>
          <cell r="D3525" t="str">
            <v>m</v>
          </cell>
          <cell r="E3525">
            <v>204.32</v>
          </cell>
          <cell r="F3525">
            <v>25.31</v>
          </cell>
          <cell r="G3525">
            <v>229.63</v>
          </cell>
        </row>
        <row r="3526">
          <cell r="A3526" t="str">
            <v>46.14.510</v>
          </cell>
          <cell r="B3526">
            <v>0</v>
          </cell>
          <cell r="C3526" t="str">
            <v>Tubo de ferro fundido classe K-9 com junta elástica, DN= 100mm, inclusive conexões</v>
          </cell>
          <cell r="D3526" t="str">
            <v>m</v>
          </cell>
          <cell r="E3526">
            <v>210.46</v>
          </cell>
          <cell r="F3526">
            <v>25.31</v>
          </cell>
          <cell r="G3526">
            <v>235.77</v>
          </cell>
        </row>
        <row r="3527">
          <cell r="A3527" t="str">
            <v>46.14.520</v>
          </cell>
          <cell r="B3527">
            <v>0</v>
          </cell>
          <cell r="C3527" t="str">
            <v>Tubo de ferro fundido classe K-9 com junta elástica, DN= 150mm, inclusive conexões</v>
          </cell>
          <cell r="D3527" t="str">
            <v>m</v>
          </cell>
          <cell r="E3527">
            <v>259.02</v>
          </cell>
          <cell r="F3527">
            <v>25.31</v>
          </cell>
          <cell r="G3527">
            <v>284.33</v>
          </cell>
        </row>
        <row r="3528">
          <cell r="A3528" t="str">
            <v>46.14.530</v>
          </cell>
          <cell r="B3528">
            <v>0</v>
          </cell>
          <cell r="C3528" t="str">
            <v>Tubo de ferro fundido classe K-9 com junta elástica, DN= 200mm, inclusive conexões</v>
          </cell>
          <cell r="D3528" t="str">
            <v>m</v>
          </cell>
          <cell r="E3528">
            <v>333.42</v>
          </cell>
          <cell r="F3528">
            <v>25.31</v>
          </cell>
          <cell r="G3528">
            <v>358.73</v>
          </cell>
        </row>
        <row r="3529">
          <cell r="A3529" t="str">
            <v>46.14.540</v>
          </cell>
          <cell r="B3529">
            <v>0</v>
          </cell>
          <cell r="C3529" t="str">
            <v>Tubo de ferro fundido classe k-9 com junta elástica, DN= 250mm, inclusive conexões</v>
          </cell>
          <cell r="D3529" t="str">
            <v>m</v>
          </cell>
          <cell r="E3529">
            <v>410.93</v>
          </cell>
          <cell r="F3529">
            <v>25.31</v>
          </cell>
          <cell r="G3529">
            <v>436.24</v>
          </cell>
        </row>
        <row r="3530">
          <cell r="A3530" t="str">
            <v>46.14.550</v>
          </cell>
          <cell r="B3530">
            <v>0</v>
          </cell>
          <cell r="C3530" t="str">
            <v>Tubo de ferro fundido classe K-9 com junta elástica, DN= 300mm, inclusive conexões</v>
          </cell>
          <cell r="D3530" t="str">
            <v>m</v>
          </cell>
          <cell r="E3530">
            <v>478.32</v>
          </cell>
          <cell r="F3530">
            <v>25.31</v>
          </cell>
          <cell r="G3530">
            <v>503.63</v>
          </cell>
        </row>
        <row r="3531">
          <cell r="A3531" t="str">
            <v>46.14.560</v>
          </cell>
          <cell r="B3531">
            <v>0</v>
          </cell>
          <cell r="C3531" t="str">
            <v>Tubo de ferro fundido classe k-9 com junta elástica, DN= 350mm, inclusive conexões</v>
          </cell>
          <cell r="D3531" t="str">
            <v>m</v>
          </cell>
          <cell r="E3531">
            <v>572.11</v>
          </cell>
          <cell r="F3531">
            <v>25.31</v>
          </cell>
          <cell r="G3531">
            <v>597.41999999999996</v>
          </cell>
        </row>
        <row r="3532">
          <cell r="A3532" t="str">
            <v>46.15</v>
          </cell>
          <cell r="B3532" t="str">
            <v>Tubulação em PEAD - recalque de tratamento de esgoto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</row>
        <row r="3533">
          <cell r="A3533" t="str">
            <v>46.15.111</v>
          </cell>
          <cell r="B3533">
            <v>0</v>
          </cell>
          <cell r="C3533" t="str">
            <v>Tubo em polietileno de alta densidade DE=160 mm - PN-10, inclusive conexões</v>
          </cell>
          <cell r="D3533" t="str">
            <v>m</v>
          </cell>
          <cell r="E3533">
            <v>98.7</v>
          </cell>
          <cell r="F3533">
            <v>15.18</v>
          </cell>
          <cell r="G3533">
            <v>113.88</v>
          </cell>
        </row>
        <row r="3534">
          <cell r="A3534" t="str">
            <v>46.15.112</v>
          </cell>
          <cell r="B3534">
            <v>0</v>
          </cell>
          <cell r="C3534" t="str">
            <v>Tubo em polietileno de alta densidade DE=200 mm - PN-10, inclusive conexões</v>
          </cell>
          <cell r="D3534" t="str">
            <v>m</v>
          </cell>
          <cell r="E3534">
            <v>136.07</v>
          </cell>
          <cell r="F3534">
            <v>20.239999999999998</v>
          </cell>
          <cell r="G3534">
            <v>156.31</v>
          </cell>
        </row>
        <row r="3535">
          <cell r="A3535" t="str">
            <v>46.15.113</v>
          </cell>
          <cell r="B3535">
            <v>0</v>
          </cell>
          <cell r="C3535" t="str">
            <v>Tubo em polietileno de alta densidade DE=225 mm - PN-10, inclusive conexões</v>
          </cell>
          <cell r="D3535" t="str">
            <v>m</v>
          </cell>
          <cell r="E3535">
            <v>163.06</v>
          </cell>
          <cell r="F3535">
            <v>20.239999999999998</v>
          </cell>
          <cell r="G3535">
            <v>183.3</v>
          </cell>
        </row>
        <row r="3536">
          <cell r="A3536" t="str">
            <v>46.18</v>
          </cell>
          <cell r="B3536" t="str">
            <v>Tubulação flangeada em ferro dúctil para redes saneamento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</row>
        <row r="3537">
          <cell r="A3537" t="str">
            <v>46.18.010</v>
          </cell>
          <cell r="B3537">
            <v>0</v>
          </cell>
          <cell r="C3537" t="str">
            <v>Tubo em ferro fundido com ponta e ponta TCLA - DN= 80mm, sem juntas e conexões</v>
          </cell>
          <cell r="D3537" t="str">
            <v>m</v>
          </cell>
          <cell r="E3537">
            <v>362.56</v>
          </cell>
          <cell r="F3537">
            <v>28.94</v>
          </cell>
          <cell r="G3537">
            <v>391.5</v>
          </cell>
        </row>
        <row r="3538">
          <cell r="A3538" t="str">
            <v>46.18.020</v>
          </cell>
          <cell r="B3538">
            <v>0</v>
          </cell>
          <cell r="C3538" t="str">
            <v>Tubo em ferro fundido com ponta e ponta TCLA - DN= 100mm, sem juntas e conexões</v>
          </cell>
          <cell r="D3538" t="str">
            <v>m</v>
          </cell>
          <cell r="E3538">
            <v>356.1</v>
          </cell>
          <cell r="F3538">
            <v>28.94</v>
          </cell>
          <cell r="G3538">
            <v>385.04</v>
          </cell>
        </row>
        <row r="3539">
          <cell r="A3539" t="str">
            <v>46.18.030</v>
          </cell>
          <cell r="B3539">
            <v>0</v>
          </cell>
          <cell r="C3539" t="str">
            <v>Tubo em ferro fundido com ponta e ponta TCLA - DN= 150mm, sem juntas e conexões</v>
          </cell>
          <cell r="D3539" t="str">
            <v>m</v>
          </cell>
          <cell r="E3539">
            <v>523.51</v>
          </cell>
          <cell r="F3539">
            <v>28.94</v>
          </cell>
          <cell r="G3539">
            <v>552.45000000000005</v>
          </cell>
        </row>
        <row r="3540">
          <cell r="A3540" t="str">
            <v>46.18.040</v>
          </cell>
          <cell r="B3540">
            <v>0</v>
          </cell>
          <cell r="C3540" t="str">
            <v>Tubo em ferro fundido com ponta e ponta TCLA - DN= 200mm, sem juntas e conexões</v>
          </cell>
          <cell r="D3540" t="str">
            <v>m</v>
          </cell>
          <cell r="E3540">
            <v>523.16</v>
          </cell>
          <cell r="F3540">
            <v>28.94</v>
          </cell>
          <cell r="G3540">
            <v>552.1</v>
          </cell>
        </row>
        <row r="3541">
          <cell r="A3541" t="str">
            <v>46.18.050</v>
          </cell>
          <cell r="B3541">
            <v>0</v>
          </cell>
          <cell r="C3541" t="str">
            <v>Tubo em ferro fundido com ponta e ponta TCLA - DN= 250mm, sem juntas e conexões</v>
          </cell>
          <cell r="D3541" t="str">
            <v>m</v>
          </cell>
          <cell r="E3541">
            <v>794.98</v>
          </cell>
          <cell r="F3541">
            <v>31.12</v>
          </cell>
          <cell r="G3541">
            <v>826.1</v>
          </cell>
        </row>
        <row r="3542">
          <cell r="A3542" t="str">
            <v>46.18.060</v>
          </cell>
          <cell r="B3542">
            <v>0</v>
          </cell>
          <cell r="C3542" t="str">
            <v>Tubo em ferro fundido com ponta e ponta TCLA - DN= 300mm, sem juntas e conexões</v>
          </cell>
          <cell r="D3542" t="str">
            <v>m</v>
          </cell>
          <cell r="E3542">
            <v>951.78</v>
          </cell>
          <cell r="F3542">
            <v>31.12</v>
          </cell>
          <cell r="G3542">
            <v>982.9</v>
          </cell>
        </row>
        <row r="3543">
          <cell r="A3543" t="str">
            <v>46.18.070</v>
          </cell>
          <cell r="B3543">
            <v>0</v>
          </cell>
          <cell r="C3543" t="str">
            <v>Tubo em ferro fundido com ponta e ponta TCLA - DN= 350mm, sem juntas e conexões</v>
          </cell>
          <cell r="D3543" t="str">
            <v>m</v>
          </cell>
          <cell r="E3543">
            <v>1208.2</v>
          </cell>
          <cell r="F3543">
            <v>31.12</v>
          </cell>
          <cell r="G3543">
            <v>1239.32</v>
          </cell>
        </row>
        <row r="3544">
          <cell r="A3544" t="str">
            <v>46.18.080</v>
          </cell>
          <cell r="B3544">
            <v>0</v>
          </cell>
          <cell r="C3544" t="str">
            <v>Tubo em ferro fundido com ponta e ponta TCLA - DN= 400mm, sem juntas e conexões</v>
          </cell>
          <cell r="D3544" t="str">
            <v>m</v>
          </cell>
          <cell r="E3544">
            <v>1372.19</v>
          </cell>
          <cell r="F3544">
            <v>31.12</v>
          </cell>
          <cell r="G3544">
            <v>1403.31</v>
          </cell>
        </row>
        <row r="3545">
          <cell r="A3545" t="str">
            <v>46.18.089</v>
          </cell>
          <cell r="B3545">
            <v>0</v>
          </cell>
          <cell r="C3545" t="str">
            <v>Flange avulso em ferro fundido, classe PN-10, DN= 50mm</v>
          </cell>
          <cell r="D3545" t="str">
            <v>un</v>
          </cell>
          <cell r="E3545">
            <v>72.23</v>
          </cell>
          <cell r="F3545">
            <v>15.98</v>
          </cell>
          <cell r="G3545">
            <v>88.21</v>
          </cell>
        </row>
        <row r="3546">
          <cell r="A3546" t="str">
            <v>46.18.090</v>
          </cell>
          <cell r="B3546">
            <v>0</v>
          </cell>
          <cell r="C3546" t="str">
            <v>Flange avulso em ferro fundido, classe PN-10, DN= 80mm</v>
          </cell>
          <cell r="D3546" t="str">
            <v>un</v>
          </cell>
          <cell r="E3546">
            <v>79.97</v>
          </cell>
          <cell r="F3546">
            <v>15.98</v>
          </cell>
          <cell r="G3546">
            <v>95.95</v>
          </cell>
        </row>
        <row r="3547">
          <cell r="A3547" t="str">
            <v>46.18.100</v>
          </cell>
          <cell r="B3547">
            <v>0</v>
          </cell>
          <cell r="C3547" t="str">
            <v>Flange avulso em ferro fundido, classe PN-10, DN= 100mm</v>
          </cell>
          <cell r="D3547" t="str">
            <v>un</v>
          </cell>
          <cell r="E3547">
            <v>106.03</v>
          </cell>
          <cell r="F3547">
            <v>17.440000000000001</v>
          </cell>
          <cell r="G3547">
            <v>123.47</v>
          </cell>
        </row>
        <row r="3548">
          <cell r="A3548" t="str">
            <v>46.18.110</v>
          </cell>
          <cell r="B3548">
            <v>0</v>
          </cell>
          <cell r="C3548" t="str">
            <v>Flange avulso em ferro fundido, classe PN-10, DN= 150mm</v>
          </cell>
          <cell r="D3548" t="str">
            <v>un</v>
          </cell>
          <cell r="E3548">
            <v>144.77000000000001</v>
          </cell>
          <cell r="F3548">
            <v>18.87</v>
          </cell>
          <cell r="G3548">
            <v>163.63999999999999</v>
          </cell>
        </row>
        <row r="3549">
          <cell r="A3549" t="str">
            <v>46.18.120</v>
          </cell>
          <cell r="B3549">
            <v>0</v>
          </cell>
          <cell r="C3549" t="str">
            <v>Flange avulso em ferro fundido, classe PN-10, DN= 200mm</v>
          </cell>
          <cell r="D3549" t="str">
            <v>un</v>
          </cell>
          <cell r="E3549">
            <v>172.7</v>
          </cell>
          <cell r="F3549">
            <v>20.329999999999998</v>
          </cell>
          <cell r="G3549">
            <v>193.03</v>
          </cell>
        </row>
        <row r="3550">
          <cell r="A3550" t="str">
            <v>46.18.130</v>
          </cell>
          <cell r="B3550">
            <v>0</v>
          </cell>
          <cell r="C3550" t="str">
            <v>Flange avulso em ferro fundido, classe PN-10, DN= 250mm</v>
          </cell>
          <cell r="D3550" t="str">
            <v>un</v>
          </cell>
          <cell r="E3550">
            <v>237</v>
          </cell>
          <cell r="F3550">
            <v>21.79</v>
          </cell>
          <cell r="G3550">
            <v>258.79000000000002</v>
          </cell>
        </row>
        <row r="3551">
          <cell r="A3551" t="str">
            <v>46.18.140</v>
          </cell>
          <cell r="B3551">
            <v>0</v>
          </cell>
          <cell r="C3551" t="str">
            <v>Flange avulso em ferro fundido, classe PN-10, DN= 300mm</v>
          </cell>
          <cell r="D3551" t="str">
            <v>un</v>
          </cell>
          <cell r="E3551">
            <v>287.88</v>
          </cell>
          <cell r="F3551">
            <v>23.23</v>
          </cell>
          <cell r="G3551">
            <v>311.11</v>
          </cell>
        </row>
        <row r="3552">
          <cell r="A3552" t="str">
            <v>46.18.150</v>
          </cell>
          <cell r="B3552">
            <v>0</v>
          </cell>
          <cell r="C3552" t="str">
            <v>Flange avulso em ferro fundido, classe PN-10, DN= 350mm</v>
          </cell>
          <cell r="D3552" t="str">
            <v>un</v>
          </cell>
          <cell r="E3552">
            <v>421.13</v>
          </cell>
          <cell r="F3552">
            <v>24.69</v>
          </cell>
          <cell r="G3552">
            <v>445.82</v>
          </cell>
        </row>
        <row r="3553">
          <cell r="A3553" t="str">
            <v>46.18.160</v>
          </cell>
          <cell r="B3553">
            <v>0</v>
          </cell>
          <cell r="C3553" t="str">
            <v>Flange avulso em ferro fundido, classe PN-10, DN= 400mm</v>
          </cell>
          <cell r="D3553" t="str">
            <v>un</v>
          </cell>
          <cell r="E3553">
            <v>451.47</v>
          </cell>
          <cell r="F3553">
            <v>26.14</v>
          </cell>
          <cell r="G3553">
            <v>477.61</v>
          </cell>
        </row>
        <row r="3554">
          <cell r="A3554" t="str">
            <v>46.18.168</v>
          </cell>
          <cell r="B3554">
            <v>0</v>
          </cell>
          <cell r="C3554" t="str">
            <v>Curva de 90° em ferro fundido com flanges, classe PN-10, DN= 50mm</v>
          </cell>
          <cell r="D3554" t="str">
            <v>un</v>
          </cell>
          <cell r="E3554">
            <v>122.07</v>
          </cell>
          <cell r="F3554">
            <v>20.329999999999998</v>
          </cell>
          <cell r="G3554">
            <v>142.4</v>
          </cell>
        </row>
        <row r="3555">
          <cell r="A3555" t="str">
            <v>46.18.170</v>
          </cell>
          <cell r="B3555">
            <v>0</v>
          </cell>
          <cell r="C3555" t="str">
            <v>Curva de 90° em ferro fundido, com flanges, classe PN-10, DN= 80mm</v>
          </cell>
          <cell r="D3555" t="str">
            <v>un</v>
          </cell>
          <cell r="E3555">
            <v>202.09</v>
          </cell>
          <cell r="F3555">
            <v>15.98</v>
          </cell>
          <cell r="G3555">
            <v>218.07</v>
          </cell>
        </row>
        <row r="3556">
          <cell r="A3556" t="str">
            <v>46.18.180</v>
          </cell>
          <cell r="B3556">
            <v>0</v>
          </cell>
          <cell r="C3556" t="str">
            <v>Curva de 90° em ferro fundido, com flanges, classe PN-10, DN= 100mm</v>
          </cell>
          <cell r="D3556" t="str">
            <v>un</v>
          </cell>
          <cell r="E3556">
            <v>220.95</v>
          </cell>
          <cell r="F3556">
            <v>20.329999999999998</v>
          </cell>
          <cell r="G3556">
            <v>241.28</v>
          </cell>
        </row>
        <row r="3557">
          <cell r="A3557" t="str">
            <v>46.18.190</v>
          </cell>
          <cell r="B3557">
            <v>0</v>
          </cell>
          <cell r="C3557" t="str">
            <v>Curva de 90° em ferro fundido, com flanges, classe PN-10, DN= 150mm</v>
          </cell>
          <cell r="D3557" t="str">
            <v>un</v>
          </cell>
          <cell r="E3557">
            <v>365.91</v>
          </cell>
          <cell r="F3557">
            <v>23.23</v>
          </cell>
          <cell r="G3557">
            <v>389.14</v>
          </cell>
        </row>
        <row r="3558">
          <cell r="A3558" t="str">
            <v>46.18.410</v>
          </cell>
          <cell r="B3558">
            <v>0</v>
          </cell>
          <cell r="C3558" t="str">
            <v>Te em ferro fundido, com flanges, classe PN-10, DN= 80mm, com derivação de 80mm</v>
          </cell>
          <cell r="D3558" t="str">
            <v>un</v>
          </cell>
          <cell r="E3558">
            <v>260.99</v>
          </cell>
          <cell r="F3558">
            <v>17.440000000000001</v>
          </cell>
          <cell r="G3558">
            <v>278.43</v>
          </cell>
        </row>
        <row r="3559">
          <cell r="A3559" t="str">
            <v>46.18.420</v>
          </cell>
          <cell r="B3559">
            <v>0</v>
          </cell>
          <cell r="C3559" t="str">
            <v>Te em ferro fundido, com flanges, classe PN-10, DN= 100mm, com derivações de 80 até 100mm</v>
          </cell>
          <cell r="D3559" t="str">
            <v>un</v>
          </cell>
          <cell r="E3559">
            <v>371.23</v>
          </cell>
          <cell r="F3559">
            <v>20.329999999999998</v>
          </cell>
          <cell r="G3559">
            <v>391.56</v>
          </cell>
        </row>
        <row r="3560">
          <cell r="A3560" t="str">
            <v>46.18.430</v>
          </cell>
          <cell r="B3560">
            <v>0</v>
          </cell>
          <cell r="C3560" t="str">
            <v>Te em ferro fundido, com flanges, classe PN-10, DN= 150mm, com derivações de 80 até 150mm</v>
          </cell>
          <cell r="D3560" t="str">
            <v>un</v>
          </cell>
          <cell r="E3560">
            <v>583.14</v>
          </cell>
          <cell r="F3560">
            <v>23.23</v>
          </cell>
          <cell r="G3560">
            <v>606.37</v>
          </cell>
        </row>
        <row r="3561">
          <cell r="A3561" t="str">
            <v>46.18.560</v>
          </cell>
          <cell r="B3561">
            <v>0</v>
          </cell>
          <cell r="C3561" t="str">
            <v>Junta Gibault em ferro fundido, DN= 80mm, completa</v>
          </cell>
          <cell r="D3561" t="str">
            <v>un</v>
          </cell>
          <cell r="E3561">
            <v>66.72</v>
          </cell>
          <cell r="F3561">
            <v>15.98</v>
          </cell>
          <cell r="G3561">
            <v>82.7</v>
          </cell>
        </row>
        <row r="3562">
          <cell r="A3562" t="str">
            <v>46.18.570</v>
          </cell>
          <cell r="B3562">
            <v>0</v>
          </cell>
          <cell r="C3562" t="str">
            <v>Junta Gibault em ferro fundido, DN= 100 mm, completa</v>
          </cell>
          <cell r="D3562" t="str">
            <v>un</v>
          </cell>
          <cell r="E3562">
            <v>89.7</v>
          </cell>
          <cell r="F3562">
            <v>17.440000000000001</v>
          </cell>
          <cell r="G3562">
            <v>107.14</v>
          </cell>
        </row>
        <row r="3563">
          <cell r="A3563" t="str">
            <v>46.19</v>
          </cell>
          <cell r="B3563" t="str">
            <v>Tubulação flangeada em ferro dúctil para redes de saneamento.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</row>
        <row r="3564">
          <cell r="A3564" t="str">
            <v>46.19.500</v>
          </cell>
          <cell r="B3564">
            <v>0</v>
          </cell>
          <cell r="C3564" t="str">
            <v>Redução excêntrica em ferro fundido, com flanges, classe PN-10, DN= 100mm x 80mm</v>
          </cell>
          <cell r="D3564" t="str">
            <v>un</v>
          </cell>
          <cell r="E3564">
            <v>291.58999999999997</v>
          </cell>
          <cell r="F3564">
            <v>20.329999999999998</v>
          </cell>
          <cell r="G3564">
            <v>311.92</v>
          </cell>
        </row>
        <row r="3565">
          <cell r="A3565" t="str">
            <v>46.19.510</v>
          </cell>
          <cell r="B3565">
            <v>0</v>
          </cell>
          <cell r="C3565" t="str">
            <v>Redução excêntrica em ferro fundido, com flanges, classe PN-10, DN= 150mm x 80/100mm</v>
          </cell>
          <cell r="D3565" t="str">
            <v>un</v>
          </cell>
          <cell r="E3565">
            <v>350.21</v>
          </cell>
          <cell r="F3565">
            <v>23.23</v>
          </cell>
          <cell r="G3565">
            <v>373.44</v>
          </cell>
        </row>
        <row r="3566">
          <cell r="A3566" t="str">
            <v>46.19.520</v>
          </cell>
          <cell r="B3566">
            <v>0</v>
          </cell>
          <cell r="C3566" t="str">
            <v>Redução excêntrica em ferro fundido, com flanges, classe PN-10, DN= 200mm x 100/150mm</v>
          </cell>
          <cell r="D3566" t="str">
            <v>un</v>
          </cell>
          <cell r="E3566">
            <v>518.9</v>
          </cell>
          <cell r="F3566">
            <v>26.14</v>
          </cell>
          <cell r="G3566">
            <v>545.04</v>
          </cell>
        </row>
        <row r="3567">
          <cell r="A3567" t="str">
            <v>46.19.530</v>
          </cell>
          <cell r="B3567">
            <v>0</v>
          </cell>
          <cell r="C3567" t="str">
            <v>Redução excêntrica em ferro fundido, com flanges, classe PN-10, DN= 250mm x 150/200mm</v>
          </cell>
          <cell r="D3567" t="str">
            <v>un</v>
          </cell>
          <cell r="E3567">
            <v>808.8</v>
          </cell>
          <cell r="F3567">
            <v>29.05</v>
          </cell>
          <cell r="G3567">
            <v>837.85</v>
          </cell>
        </row>
        <row r="3568">
          <cell r="A3568" t="str">
            <v>46.19.590</v>
          </cell>
          <cell r="B3568">
            <v>0</v>
          </cell>
          <cell r="C3568" t="str">
            <v>Redução concêntrica em ferro fundido, com flanges, classe PN-10, DN= 80 x 50mm</v>
          </cell>
          <cell r="D3568" t="str">
            <v>un</v>
          </cell>
          <cell r="E3568">
            <v>162</v>
          </cell>
          <cell r="F3568">
            <v>20.329999999999998</v>
          </cell>
          <cell r="G3568">
            <v>182.33</v>
          </cell>
        </row>
        <row r="3569">
          <cell r="A3569" t="str">
            <v>46.19.600</v>
          </cell>
          <cell r="B3569">
            <v>0</v>
          </cell>
          <cell r="C3569" t="str">
            <v>Redução concêntrica em ferro fundido, com flanges, classe PN-10, DN= 100mm x 80mm</v>
          </cell>
          <cell r="D3569" t="str">
            <v>un</v>
          </cell>
          <cell r="E3569">
            <v>225.64</v>
          </cell>
          <cell r="F3569">
            <v>20.329999999999998</v>
          </cell>
          <cell r="G3569">
            <v>245.97</v>
          </cell>
        </row>
        <row r="3570">
          <cell r="A3570" t="str">
            <v>46.19.610</v>
          </cell>
          <cell r="B3570">
            <v>0</v>
          </cell>
          <cell r="C3570" t="str">
            <v>Redução concêntrica em ferro fundido, com flanges, classe PN-10, DN= 150mm x 80/100mm</v>
          </cell>
          <cell r="D3570" t="str">
            <v>un</v>
          </cell>
          <cell r="E3570">
            <v>337.07</v>
          </cell>
          <cell r="F3570">
            <v>23.23</v>
          </cell>
          <cell r="G3570">
            <v>360.3</v>
          </cell>
        </row>
        <row r="3571">
          <cell r="A3571" t="str">
            <v>46.19.620</v>
          </cell>
          <cell r="B3571">
            <v>0</v>
          </cell>
          <cell r="C3571" t="str">
            <v>Redução concêntrica em ferro fundido, com flanges, classe PN-10, DN= 200mm x 100/150mm</v>
          </cell>
          <cell r="D3571" t="str">
            <v>un</v>
          </cell>
          <cell r="E3571">
            <v>603.71</v>
          </cell>
          <cell r="F3571">
            <v>26.14</v>
          </cell>
          <cell r="G3571">
            <v>629.85</v>
          </cell>
        </row>
        <row r="3572">
          <cell r="A3572" t="str">
            <v>46.19.630</v>
          </cell>
          <cell r="B3572">
            <v>0</v>
          </cell>
          <cell r="C3572" t="str">
            <v>Redução concêntrica em ferro fundido, com flanges, classe PN-10, DN= 250mm x 150/200mm</v>
          </cell>
          <cell r="D3572" t="str">
            <v>un</v>
          </cell>
          <cell r="E3572">
            <v>626.46</v>
          </cell>
          <cell r="F3572">
            <v>29.05</v>
          </cell>
          <cell r="G3572">
            <v>655.51</v>
          </cell>
        </row>
        <row r="3573">
          <cell r="A3573" t="str">
            <v>46.20</v>
          </cell>
          <cell r="B3573" t="str">
            <v>Reparos, conservações e complementos - GRUPO 46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</row>
        <row r="3574">
          <cell r="A3574" t="str">
            <v>46.20.010</v>
          </cell>
          <cell r="B3574">
            <v>0</v>
          </cell>
          <cell r="C3574" t="str">
            <v>Assentamento de tubo de concreto com diâmetro até 600 mm</v>
          </cell>
          <cell r="D3574" t="str">
            <v>m</v>
          </cell>
          <cell r="E3574">
            <v>1.02</v>
          </cell>
          <cell r="F3574">
            <v>50.01</v>
          </cell>
          <cell r="G3574">
            <v>51.03</v>
          </cell>
        </row>
        <row r="3575">
          <cell r="A3575" t="str">
            <v>46.20.020</v>
          </cell>
          <cell r="B3575">
            <v>0</v>
          </cell>
          <cell r="C3575" t="str">
            <v>Assentamento de tubo de concreto com diâmetro de 700 até 1500 mm</v>
          </cell>
          <cell r="D3575" t="str">
            <v>m</v>
          </cell>
          <cell r="E3575">
            <v>41.19</v>
          </cell>
          <cell r="F3575">
            <v>29.06</v>
          </cell>
          <cell r="G3575">
            <v>70.25</v>
          </cell>
        </row>
        <row r="3576">
          <cell r="A3576" t="str">
            <v>46.21</v>
          </cell>
          <cell r="B3576" t="str">
            <v>Tubulação em aço preto schedule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</row>
        <row r="3577">
          <cell r="A3577" t="str">
            <v>46.21.012</v>
          </cell>
          <cell r="B3577">
            <v>0</v>
          </cell>
          <cell r="C3577" t="str">
            <v>Tubo de aço carbono preto sem costura Schedule 40, DN= 1´ - inclusive conexões</v>
          </cell>
          <cell r="D3577" t="str">
            <v>m</v>
          </cell>
          <cell r="E3577">
            <v>30.5</v>
          </cell>
          <cell r="F3577">
            <v>50.83</v>
          </cell>
          <cell r="G3577">
            <v>81.33</v>
          </cell>
        </row>
        <row r="3578">
          <cell r="A3578" t="str">
            <v>46.21.036</v>
          </cell>
          <cell r="B3578">
            <v>0</v>
          </cell>
          <cell r="C3578" t="str">
            <v>Tubo de aço carbono preto sem costura Schedule 40, DN= 1 1/4´ - inclusive conexões</v>
          </cell>
          <cell r="D3578" t="str">
            <v>m</v>
          </cell>
          <cell r="E3578">
            <v>31.27</v>
          </cell>
          <cell r="F3578">
            <v>58.1</v>
          </cell>
          <cell r="G3578">
            <v>89.37</v>
          </cell>
        </row>
        <row r="3579">
          <cell r="A3579" t="str">
            <v>46.21.040</v>
          </cell>
          <cell r="B3579">
            <v>0</v>
          </cell>
          <cell r="C3579" t="str">
            <v>Tubo de aço carbono preto sem costura Schedule 40, DN= 1 1/2´ - inclusive conexões</v>
          </cell>
          <cell r="D3579" t="str">
            <v>m</v>
          </cell>
          <cell r="E3579">
            <v>36.840000000000003</v>
          </cell>
          <cell r="F3579">
            <v>58.1</v>
          </cell>
          <cell r="G3579">
            <v>94.94</v>
          </cell>
        </row>
        <row r="3580">
          <cell r="A3580" t="str">
            <v>46.21.046</v>
          </cell>
          <cell r="B3580">
            <v>0</v>
          </cell>
          <cell r="C3580" t="str">
            <v>Tubo de aço carbono preto sem costura Schedule 40, DN= 2´ - inclusive conexões</v>
          </cell>
          <cell r="D3580" t="str">
            <v>m</v>
          </cell>
          <cell r="E3580">
            <v>47.89</v>
          </cell>
          <cell r="F3580">
            <v>65.36</v>
          </cell>
          <cell r="G3580">
            <v>113.25</v>
          </cell>
        </row>
        <row r="3581">
          <cell r="A3581" t="str">
            <v>46.21.056</v>
          </cell>
          <cell r="B3581">
            <v>0</v>
          </cell>
          <cell r="C3581" t="str">
            <v>Tubo de aço carbono preto sem costura Schedule 40, DN= 2 1/2´ - inclusive conexões</v>
          </cell>
          <cell r="D3581" t="str">
            <v>m</v>
          </cell>
          <cell r="E3581">
            <v>90.2</v>
          </cell>
          <cell r="F3581">
            <v>72.62</v>
          </cell>
          <cell r="G3581">
            <v>162.82</v>
          </cell>
        </row>
        <row r="3582">
          <cell r="A3582" t="str">
            <v>46.21.060</v>
          </cell>
          <cell r="B3582">
            <v>0</v>
          </cell>
          <cell r="C3582" t="str">
            <v>Tubo de aço carbono preto sem costura Schedule 40, DN= 3´ - inclusive conexões</v>
          </cell>
          <cell r="D3582" t="str">
            <v>m</v>
          </cell>
          <cell r="E3582">
            <v>87.56</v>
          </cell>
          <cell r="F3582">
            <v>81.7</v>
          </cell>
          <cell r="G3582">
            <v>169.26</v>
          </cell>
        </row>
        <row r="3583">
          <cell r="A3583" t="str">
            <v>46.21.066</v>
          </cell>
          <cell r="B3583">
            <v>0</v>
          </cell>
          <cell r="C3583" t="str">
            <v>Tubo de aço carbono preto sem costura Schedule 40, DN= 3 1/2´ - inclusive conexões</v>
          </cell>
          <cell r="D3583" t="str">
            <v>m</v>
          </cell>
          <cell r="E3583">
            <v>123.82</v>
          </cell>
          <cell r="F3583">
            <v>87.14</v>
          </cell>
          <cell r="G3583">
            <v>210.96</v>
          </cell>
        </row>
        <row r="3584">
          <cell r="A3584" t="str">
            <v>46.21.080</v>
          </cell>
          <cell r="B3584">
            <v>0</v>
          </cell>
          <cell r="C3584" t="str">
            <v>Tubo de aço carbono preto sem costura Schedule 40, DN= 4´ - inclusive conexões</v>
          </cell>
          <cell r="D3584" t="str">
            <v>m</v>
          </cell>
          <cell r="E3584">
            <v>122.07</v>
          </cell>
          <cell r="F3584">
            <v>90.78</v>
          </cell>
          <cell r="G3584">
            <v>212.85</v>
          </cell>
        </row>
        <row r="3585">
          <cell r="A3585" t="str">
            <v>46.21.090</v>
          </cell>
          <cell r="B3585">
            <v>0</v>
          </cell>
          <cell r="C3585" t="str">
            <v>Tubo de aço carbono preto sem costura Schedule 40, DN= 5´ - inclusive conexões</v>
          </cell>
          <cell r="D3585" t="str">
            <v>m</v>
          </cell>
          <cell r="E3585">
            <v>169.79</v>
          </cell>
          <cell r="F3585">
            <v>96.23</v>
          </cell>
          <cell r="G3585">
            <v>266.02</v>
          </cell>
        </row>
        <row r="3586">
          <cell r="A3586" t="str">
            <v>46.21.100</v>
          </cell>
          <cell r="B3586">
            <v>0</v>
          </cell>
          <cell r="C3586" t="str">
            <v>Tubo de aço carbono preto sem costura Schedule 40, DN= 6´ - inclusive conexões</v>
          </cell>
          <cell r="D3586" t="str">
            <v>m</v>
          </cell>
          <cell r="E3586">
            <v>218.19</v>
          </cell>
          <cell r="F3586">
            <v>99.86</v>
          </cell>
          <cell r="G3586">
            <v>318.05</v>
          </cell>
        </row>
        <row r="3587">
          <cell r="A3587" t="str">
            <v>46.21.110</v>
          </cell>
          <cell r="B3587">
            <v>0</v>
          </cell>
          <cell r="C3587" t="str">
            <v>Tubo de aço carbono preto sem costura Schedule 40, DN= 8´ - inclusive conexões</v>
          </cell>
          <cell r="D3587" t="str">
            <v>m</v>
          </cell>
          <cell r="E3587">
            <v>329.73</v>
          </cell>
          <cell r="F3587">
            <v>108.93</v>
          </cell>
          <cell r="G3587">
            <v>438.66</v>
          </cell>
        </row>
        <row r="3588">
          <cell r="A3588" t="str">
            <v>46.21.140</v>
          </cell>
          <cell r="B3588">
            <v>0</v>
          </cell>
          <cell r="C3588" t="str">
            <v>Tubo de aço carbono preto com costura Schedule 40, DN= 10´ - inclusive conexões</v>
          </cell>
          <cell r="D3588" t="str">
            <v>m</v>
          </cell>
          <cell r="E3588">
            <v>384.26</v>
          </cell>
          <cell r="F3588">
            <v>119.82</v>
          </cell>
          <cell r="G3588">
            <v>504.08</v>
          </cell>
        </row>
        <row r="3589">
          <cell r="A3589" t="str">
            <v>46.21.150</v>
          </cell>
          <cell r="B3589">
            <v>0</v>
          </cell>
          <cell r="C3589" t="str">
            <v>Tubo de aço carbono preto com costura Schedule 40, DN= 12´ - inclusive conexões</v>
          </cell>
          <cell r="D3589" t="str">
            <v>m</v>
          </cell>
          <cell r="E3589">
            <v>592.48</v>
          </cell>
          <cell r="F3589">
            <v>127.09</v>
          </cell>
          <cell r="G3589">
            <v>719.57</v>
          </cell>
        </row>
        <row r="3590">
          <cell r="A3590" t="str">
            <v>46.23</v>
          </cell>
          <cell r="B3590" t="str">
            <v>Tubulação em concreto para rede de esgoto sanitário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</row>
        <row r="3591">
          <cell r="A3591" t="str">
            <v>46.23.010</v>
          </cell>
          <cell r="B3591">
            <v>0</v>
          </cell>
          <cell r="C3591" t="str">
            <v>Tubo de concreto classe EA-2, DN= 400 mm</v>
          </cell>
          <cell r="D3591" t="str">
            <v>m</v>
          </cell>
          <cell r="E3591">
            <v>81.48</v>
          </cell>
          <cell r="F3591">
            <v>11.81</v>
          </cell>
          <cell r="G3591">
            <v>93.29</v>
          </cell>
        </row>
        <row r="3592">
          <cell r="A3592" t="str">
            <v>46.23.020</v>
          </cell>
          <cell r="B3592">
            <v>0</v>
          </cell>
          <cell r="C3592" t="str">
            <v>Tubo de concreto classe EA-2, DN= 500 mm</v>
          </cell>
          <cell r="D3592" t="str">
            <v>m</v>
          </cell>
          <cell r="E3592">
            <v>101.94</v>
          </cell>
          <cell r="F3592">
            <v>17.71</v>
          </cell>
          <cell r="G3592">
            <v>119.65</v>
          </cell>
        </row>
        <row r="3593">
          <cell r="A3593" t="str">
            <v>46.23.030</v>
          </cell>
          <cell r="B3593">
            <v>0</v>
          </cell>
          <cell r="C3593" t="str">
            <v>Tubo de concreto classe EA-2, DN= 600 mm</v>
          </cell>
          <cell r="D3593" t="str">
            <v>m</v>
          </cell>
          <cell r="E3593">
            <v>131.04</v>
          </cell>
          <cell r="F3593">
            <v>20.67</v>
          </cell>
          <cell r="G3593">
            <v>151.71</v>
          </cell>
        </row>
        <row r="3594">
          <cell r="A3594" t="str">
            <v>46.23.040</v>
          </cell>
          <cell r="B3594">
            <v>0</v>
          </cell>
          <cell r="C3594" t="str">
            <v>Tubo de concreto classe EA-2, DN= 700 mm</v>
          </cell>
          <cell r="D3594" t="str">
            <v>m</v>
          </cell>
          <cell r="E3594">
            <v>167.85</v>
          </cell>
          <cell r="F3594">
            <v>23.61</v>
          </cell>
          <cell r="G3594">
            <v>191.46</v>
          </cell>
        </row>
        <row r="3595">
          <cell r="A3595" t="str">
            <v>46.23.050</v>
          </cell>
          <cell r="B3595">
            <v>0</v>
          </cell>
          <cell r="C3595" t="str">
            <v>Tubo de concreto classe EA-2, DN= 800 mm</v>
          </cell>
          <cell r="D3595" t="str">
            <v>m</v>
          </cell>
          <cell r="E3595">
            <v>203.99</v>
          </cell>
          <cell r="F3595">
            <v>29.52</v>
          </cell>
          <cell r="G3595">
            <v>233.51</v>
          </cell>
        </row>
        <row r="3596">
          <cell r="A3596" t="str">
            <v>46.23.060</v>
          </cell>
          <cell r="B3596">
            <v>0</v>
          </cell>
          <cell r="C3596" t="str">
            <v>Tubo de concreto classe EA-2, DN= 900 mm</v>
          </cell>
          <cell r="D3596" t="str">
            <v>m</v>
          </cell>
          <cell r="E3596">
            <v>282.61</v>
          </cell>
          <cell r="F3596">
            <v>35.43</v>
          </cell>
          <cell r="G3596">
            <v>318.04000000000002</v>
          </cell>
        </row>
        <row r="3597">
          <cell r="A3597" t="str">
            <v>46.23.070</v>
          </cell>
          <cell r="B3597">
            <v>0</v>
          </cell>
          <cell r="C3597" t="str">
            <v>Tubo de concreto classe EA-2, DN= 1000 mm</v>
          </cell>
          <cell r="D3597" t="str">
            <v>m</v>
          </cell>
          <cell r="E3597">
            <v>315.45999999999998</v>
          </cell>
          <cell r="F3597">
            <v>44.28</v>
          </cell>
          <cell r="G3597">
            <v>359.74</v>
          </cell>
        </row>
        <row r="3598">
          <cell r="A3598" t="str">
            <v>46.23.080</v>
          </cell>
          <cell r="B3598">
            <v>0</v>
          </cell>
          <cell r="C3598" t="str">
            <v>Tubo de concreto classe EA-2, DN= 1200 mm</v>
          </cell>
          <cell r="D3598" t="str">
            <v>m</v>
          </cell>
          <cell r="E3598">
            <v>472.11</v>
          </cell>
          <cell r="F3598">
            <v>88.56</v>
          </cell>
          <cell r="G3598">
            <v>560.66999999999996</v>
          </cell>
        </row>
        <row r="3599">
          <cell r="A3599" t="str">
            <v>46.23.110</v>
          </cell>
          <cell r="B3599">
            <v>0</v>
          </cell>
          <cell r="C3599" t="str">
            <v>Tubo de concreto classe EA-3, DN= 400 mm</v>
          </cell>
          <cell r="D3599" t="str">
            <v>m</v>
          </cell>
          <cell r="E3599">
            <v>86.53</v>
          </cell>
          <cell r="F3599">
            <v>11.81</v>
          </cell>
          <cell r="G3599">
            <v>98.34</v>
          </cell>
        </row>
        <row r="3600">
          <cell r="A3600" t="str">
            <v>46.23.120</v>
          </cell>
          <cell r="B3600">
            <v>0</v>
          </cell>
          <cell r="C3600" t="str">
            <v>Tubo de concreto classe EA-3, DN= 500 mm</v>
          </cell>
          <cell r="D3600" t="str">
            <v>m</v>
          </cell>
          <cell r="E3600">
            <v>106.5</v>
          </cell>
          <cell r="F3600">
            <v>17.71</v>
          </cell>
          <cell r="G3600">
            <v>124.21</v>
          </cell>
        </row>
        <row r="3601">
          <cell r="A3601" t="str">
            <v>46.23.130</v>
          </cell>
          <cell r="B3601">
            <v>0</v>
          </cell>
          <cell r="C3601" t="str">
            <v>Tubo de concreto classe EA-3, DN= 600 mm</v>
          </cell>
          <cell r="D3601" t="str">
            <v>m</v>
          </cell>
          <cell r="E3601">
            <v>141.34</v>
          </cell>
          <cell r="F3601">
            <v>20.67</v>
          </cell>
          <cell r="G3601">
            <v>162.01</v>
          </cell>
        </row>
        <row r="3602">
          <cell r="A3602" t="str">
            <v>46.23.140</v>
          </cell>
          <cell r="B3602">
            <v>0</v>
          </cell>
          <cell r="C3602" t="str">
            <v>Tubo de concreto classe EA-3, DN= 700 mm</v>
          </cell>
          <cell r="D3602" t="str">
            <v>m</v>
          </cell>
          <cell r="E3602">
            <v>181.59</v>
          </cell>
          <cell r="F3602">
            <v>23.61</v>
          </cell>
          <cell r="G3602">
            <v>205.2</v>
          </cell>
        </row>
        <row r="3603">
          <cell r="A3603" t="str">
            <v>46.23.150</v>
          </cell>
          <cell r="B3603">
            <v>0</v>
          </cell>
          <cell r="C3603" t="str">
            <v>Tubo de concreto classe EA-3, DN= 800 mm</v>
          </cell>
          <cell r="D3603" t="str">
            <v>m</v>
          </cell>
          <cell r="E3603">
            <v>232.3</v>
          </cell>
          <cell r="F3603">
            <v>29.52</v>
          </cell>
          <cell r="G3603">
            <v>261.82</v>
          </cell>
        </row>
        <row r="3604">
          <cell r="A3604" t="str">
            <v>46.23.160</v>
          </cell>
          <cell r="B3604">
            <v>0</v>
          </cell>
          <cell r="C3604" t="str">
            <v>Tubo de concreto classe EA-3, DN= 900 mm</v>
          </cell>
          <cell r="D3604" t="str">
            <v>m</v>
          </cell>
          <cell r="E3604">
            <v>294.45</v>
          </cell>
          <cell r="F3604">
            <v>35.43</v>
          </cell>
          <cell r="G3604">
            <v>329.88</v>
          </cell>
        </row>
        <row r="3605">
          <cell r="A3605" t="str">
            <v>46.23.170</v>
          </cell>
          <cell r="B3605">
            <v>0</v>
          </cell>
          <cell r="C3605" t="str">
            <v>Tubo de concreto classe EA-3, DN= 1000 mm</v>
          </cell>
          <cell r="D3605" t="str">
            <v>m</v>
          </cell>
          <cell r="E3605">
            <v>351.06</v>
          </cell>
          <cell r="F3605">
            <v>44.28</v>
          </cell>
          <cell r="G3605">
            <v>395.34</v>
          </cell>
        </row>
        <row r="3606">
          <cell r="A3606" t="str">
            <v>46.23.180</v>
          </cell>
          <cell r="B3606">
            <v>0</v>
          </cell>
          <cell r="C3606" t="str">
            <v>Tubo de concreto classe EA-3, DN= 1200 mm</v>
          </cell>
          <cell r="D3606" t="str">
            <v>m</v>
          </cell>
          <cell r="E3606">
            <v>520.78</v>
          </cell>
          <cell r="F3606">
            <v>88.56</v>
          </cell>
          <cell r="G3606">
            <v>609.34</v>
          </cell>
        </row>
        <row r="3607">
          <cell r="A3607" t="str">
            <v>46.26</v>
          </cell>
          <cell r="B3607" t="str">
            <v>Tubulação em ferro fundido predial SMU - esgoto e pluvial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A3608" t="str">
            <v>46.26.010</v>
          </cell>
          <cell r="B3608">
            <v>0</v>
          </cell>
          <cell r="C3608" t="str">
            <v>Tubo em ferro fundido com ponta e ponta, predial SMU, DN= 50 mm</v>
          </cell>
          <cell r="D3608" t="str">
            <v>m</v>
          </cell>
          <cell r="E3608">
            <v>65.39</v>
          </cell>
          <cell r="F3608">
            <v>18.16</v>
          </cell>
          <cell r="G3608">
            <v>83.55</v>
          </cell>
        </row>
        <row r="3609">
          <cell r="A3609" t="str">
            <v>46.26.020</v>
          </cell>
          <cell r="B3609">
            <v>0</v>
          </cell>
          <cell r="C3609" t="str">
            <v>Tubo em ferro fundido com ponta e ponta, predial SMU, DN= 75 mm</v>
          </cell>
          <cell r="D3609" t="str">
            <v>m</v>
          </cell>
          <cell r="E3609">
            <v>102</v>
          </cell>
          <cell r="F3609">
            <v>18.16</v>
          </cell>
          <cell r="G3609">
            <v>120.16</v>
          </cell>
        </row>
        <row r="3610">
          <cell r="A3610" t="str">
            <v>46.26.030</v>
          </cell>
          <cell r="B3610">
            <v>0</v>
          </cell>
          <cell r="C3610" t="str">
            <v>Tubo em ferro fundido com ponta e ponta, predial SMU, DN= 100 mm</v>
          </cell>
          <cell r="D3610" t="str">
            <v>m</v>
          </cell>
          <cell r="E3610">
            <v>115.93</v>
          </cell>
          <cell r="F3610">
            <v>25.31</v>
          </cell>
          <cell r="G3610">
            <v>141.24</v>
          </cell>
        </row>
        <row r="3611">
          <cell r="A3611" t="str">
            <v>46.26.040</v>
          </cell>
          <cell r="B3611">
            <v>0</v>
          </cell>
          <cell r="C3611" t="str">
            <v>Tubo em ferro fundido com ponta e ponta, predial SMU, DN= 150 mm</v>
          </cell>
          <cell r="D3611" t="str">
            <v>m</v>
          </cell>
          <cell r="E3611">
            <v>184.08</v>
          </cell>
          <cell r="F3611">
            <v>25.31</v>
          </cell>
          <cell r="G3611">
            <v>209.39</v>
          </cell>
        </row>
        <row r="3612">
          <cell r="A3612" t="str">
            <v>46.26.050</v>
          </cell>
          <cell r="B3612">
            <v>0</v>
          </cell>
          <cell r="C3612" t="str">
            <v>Tubo em ferro fundido com ponta e ponta, predial SMU, DN= 200 mm</v>
          </cell>
          <cell r="D3612" t="str">
            <v>m</v>
          </cell>
          <cell r="E3612">
            <v>320.69</v>
          </cell>
          <cell r="F3612">
            <v>25.31</v>
          </cell>
          <cell r="G3612">
            <v>346</v>
          </cell>
        </row>
        <row r="3613">
          <cell r="A3613" t="str">
            <v>46.26.060</v>
          </cell>
          <cell r="B3613">
            <v>0</v>
          </cell>
          <cell r="C3613" t="str">
            <v>Junta de união em aço inoxidável com parafuso de aço zincado, para tubo em ferro fundido predial SMU, DN= 50 mm</v>
          </cell>
          <cell r="D3613" t="str">
            <v>un</v>
          </cell>
          <cell r="E3613">
            <v>28.88</v>
          </cell>
          <cell r="F3613">
            <v>14.52</v>
          </cell>
          <cell r="G3613">
            <v>43.4</v>
          </cell>
        </row>
        <row r="3614">
          <cell r="A3614" t="str">
            <v>46.26.070</v>
          </cell>
          <cell r="B3614">
            <v>0</v>
          </cell>
          <cell r="C3614" t="str">
            <v>Junta de união em aço inoxidável com parafuso de aço zincado, para tubo em ferro fundido predial SMU, DN= 75 mm</v>
          </cell>
          <cell r="D3614" t="str">
            <v>un</v>
          </cell>
          <cell r="E3614">
            <v>33.700000000000003</v>
          </cell>
          <cell r="F3614">
            <v>14.52</v>
          </cell>
          <cell r="G3614">
            <v>48.22</v>
          </cell>
        </row>
        <row r="3615">
          <cell r="A3615" t="str">
            <v>46.26.080</v>
          </cell>
          <cell r="B3615">
            <v>0</v>
          </cell>
          <cell r="C3615" t="str">
            <v>Junta de união em aço inoxidável com parafuso de aço zincado, para tubo em ferro fundido predial SMU, DN= 100 mm</v>
          </cell>
          <cell r="D3615" t="str">
            <v>un</v>
          </cell>
          <cell r="E3615">
            <v>34.61</v>
          </cell>
          <cell r="F3615">
            <v>18.16</v>
          </cell>
          <cell r="G3615">
            <v>52.77</v>
          </cell>
        </row>
        <row r="3616">
          <cell r="A3616" t="str">
            <v>46.26.090</v>
          </cell>
          <cell r="B3616">
            <v>0</v>
          </cell>
          <cell r="C3616" t="str">
            <v>Junta de união em aço inoxidável com parafuso de aço zincado, para tubo em ferro fundido predial SMU, DN= 150 mm</v>
          </cell>
          <cell r="D3616" t="str">
            <v>un</v>
          </cell>
          <cell r="E3616">
            <v>66.849999999999994</v>
          </cell>
          <cell r="F3616">
            <v>18.16</v>
          </cell>
          <cell r="G3616">
            <v>85.01</v>
          </cell>
        </row>
        <row r="3617">
          <cell r="A3617" t="str">
            <v>46.26.100</v>
          </cell>
          <cell r="B3617">
            <v>0</v>
          </cell>
          <cell r="C3617" t="str">
            <v>Junta de união em aço inoxidável com parafuso de aço zincado, para tubo em ferro fundido predial SMU, DN= 200 mm</v>
          </cell>
          <cell r="D3617" t="str">
            <v>un</v>
          </cell>
          <cell r="E3617">
            <v>102.78</v>
          </cell>
          <cell r="F3617">
            <v>18.16</v>
          </cell>
          <cell r="G3617">
            <v>120.94</v>
          </cell>
        </row>
        <row r="3618">
          <cell r="A3618" t="str">
            <v>46.26.110</v>
          </cell>
          <cell r="B3618">
            <v>0</v>
          </cell>
          <cell r="C3618" t="str">
            <v>Conjunto de ancoragem para tubo em ferro fundido predial SMU, DN= 50 mm</v>
          </cell>
          <cell r="D3618" t="str">
            <v>cj</v>
          </cell>
          <cell r="E3618">
            <v>723.12</v>
          </cell>
          <cell r="F3618">
            <v>14.52</v>
          </cell>
          <cell r="G3618">
            <v>737.64</v>
          </cell>
        </row>
        <row r="3619">
          <cell r="A3619" t="str">
            <v>46.26.120</v>
          </cell>
          <cell r="B3619">
            <v>0</v>
          </cell>
          <cell r="C3619" t="str">
            <v>Conjunto de ancoragem para tubo em ferro fundido predial SMU, DN= 75 mm</v>
          </cell>
          <cell r="D3619" t="str">
            <v>cj</v>
          </cell>
          <cell r="E3619">
            <v>729.81</v>
          </cell>
          <cell r="F3619">
            <v>14.52</v>
          </cell>
          <cell r="G3619">
            <v>744.33</v>
          </cell>
        </row>
        <row r="3620">
          <cell r="A3620" t="str">
            <v>46.26.130</v>
          </cell>
          <cell r="B3620">
            <v>0</v>
          </cell>
          <cell r="C3620" t="str">
            <v>Conjunto de ancoragem para tubo em ferro fundido predial SMU, DN= 100 mm</v>
          </cell>
          <cell r="D3620" t="str">
            <v>cj</v>
          </cell>
          <cell r="E3620">
            <v>732.54</v>
          </cell>
          <cell r="F3620">
            <v>18.16</v>
          </cell>
          <cell r="G3620">
            <v>750.7</v>
          </cell>
        </row>
        <row r="3621">
          <cell r="A3621" t="str">
            <v>46.26.136</v>
          </cell>
          <cell r="B3621">
            <v>0</v>
          </cell>
          <cell r="C3621" t="str">
            <v>Conjunto de ancoragem para tubo em ferro fundido predial SMU, DN= 125 mm</v>
          </cell>
          <cell r="D3621" t="str">
            <v>cj</v>
          </cell>
          <cell r="E3621">
            <v>824.23</v>
          </cell>
          <cell r="F3621">
            <v>18.16</v>
          </cell>
          <cell r="G3621">
            <v>842.39</v>
          </cell>
        </row>
        <row r="3622">
          <cell r="A3622" t="str">
            <v>46.26.140</v>
          </cell>
          <cell r="B3622">
            <v>0</v>
          </cell>
          <cell r="C3622" t="str">
            <v>Conjunto de ancoragem para tubo em ferro fundido predial SMU, DN= 150 mm</v>
          </cell>
          <cell r="D3622" t="str">
            <v>cj</v>
          </cell>
          <cell r="E3622">
            <v>1133.98</v>
          </cell>
          <cell r="F3622">
            <v>18.16</v>
          </cell>
          <cell r="G3622">
            <v>1152.1400000000001</v>
          </cell>
        </row>
        <row r="3623">
          <cell r="A3623" t="str">
            <v>46.26.150</v>
          </cell>
          <cell r="B3623">
            <v>0</v>
          </cell>
          <cell r="C3623" t="str">
            <v>Conjunto de ancoragem para tubo em ferro fundido predial SMU, DN= 200 mm</v>
          </cell>
          <cell r="D3623" t="str">
            <v>cj</v>
          </cell>
          <cell r="E3623">
            <v>1607.21</v>
          </cell>
          <cell r="F3623">
            <v>18.16</v>
          </cell>
          <cell r="G3623">
            <v>1625.37</v>
          </cell>
        </row>
        <row r="3624">
          <cell r="A3624" t="str">
            <v>46.26.200</v>
          </cell>
          <cell r="B3624">
            <v>0</v>
          </cell>
          <cell r="C3624" t="str">
            <v>Tubo em ferro fundido com ponta e ponta, predial SMU, DN= 125 mm</v>
          </cell>
          <cell r="D3624" t="str">
            <v>m</v>
          </cell>
          <cell r="E3624">
            <v>181.27</v>
          </cell>
          <cell r="F3624">
            <v>25.31</v>
          </cell>
          <cell r="G3624">
            <v>206.58</v>
          </cell>
        </row>
        <row r="3625">
          <cell r="A3625" t="str">
            <v>46.26.210</v>
          </cell>
          <cell r="B3625">
            <v>0</v>
          </cell>
          <cell r="C3625" t="str">
            <v>Tubo em ferro fundido com ponta e ponta, predial SMU, DN= 250 mm</v>
          </cell>
          <cell r="D3625" t="str">
            <v>m</v>
          </cell>
          <cell r="E3625">
            <v>405.24</v>
          </cell>
          <cell r="F3625">
            <v>25.31</v>
          </cell>
          <cell r="G3625">
            <v>430.55</v>
          </cell>
        </row>
        <row r="3626">
          <cell r="A3626" t="str">
            <v>46.26.400</v>
          </cell>
          <cell r="B3626">
            <v>0</v>
          </cell>
          <cell r="C3626" t="str">
            <v>Joelho 45° em ferro fundido, predial SMU, DN= 50 mm</v>
          </cell>
          <cell r="D3626" t="str">
            <v>un</v>
          </cell>
          <cell r="E3626">
            <v>79.92</v>
          </cell>
          <cell r="F3626">
            <v>14.52</v>
          </cell>
          <cell r="G3626">
            <v>94.44</v>
          </cell>
        </row>
        <row r="3627">
          <cell r="A3627" t="str">
            <v>46.26.410</v>
          </cell>
          <cell r="B3627">
            <v>0</v>
          </cell>
          <cell r="C3627" t="str">
            <v>Joelho 45° em ferro fundido, predial SMU, DN= 75 mm</v>
          </cell>
          <cell r="D3627" t="str">
            <v>un</v>
          </cell>
          <cell r="E3627">
            <v>101.1</v>
          </cell>
          <cell r="F3627">
            <v>14.52</v>
          </cell>
          <cell r="G3627">
            <v>115.62</v>
          </cell>
        </row>
        <row r="3628">
          <cell r="A3628" t="str">
            <v>46.26.420</v>
          </cell>
          <cell r="B3628">
            <v>0</v>
          </cell>
          <cell r="C3628" t="str">
            <v>Joelho 45° em ferro fundido, predial SMU, DN= 100 mm</v>
          </cell>
          <cell r="D3628" t="str">
            <v>un</v>
          </cell>
          <cell r="E3628">
            <v>112.97</v>
          </cell>
          <cell r="F3628">
            <v>18.16</v>
          </cell>
          <cell r="G3628">
            <v>131.13</v>
          </cell>
        </row>
        <row r="3629">
          <cell r="A3629" t="str">
            <v>46.26.426</v>
          </cell>
          <cell r="B3629">
            <v>0</v>
          </cell>
          <cell r="C3629" t="str">
            <v>Joelho 45° em ferro fundido, predial SMU, DN= 125 mm</v>
          </cell>
          <cell r="D3629" t="str">
            <v>un</v>
          </cell>
          <cell r="E3629">
            <v>140.33000000000001</v>
          </cell>
          <cell r="F3629">
            <v>18.16</v>
          </cell>
          <cell r="G3629">
            <v>158.49</v>
          </cell>
        </row>
        <row r="3630">
          <cell r="A3630" t="str">
            <v>46.26.430</v>
          </cell>
          <cell r="B3630">
            <v>0</v>
          </cell>
          <cell r="C3630" t="str">
            <v>Joelho 45° em ferro fundido, predial SMU, DN= 150 mm</v>
          </cell>
          <cell r="D3630" t="str">
            <v>un</v>
          </cell>
          <cell r="E3630">
            <v>195.08</v>
          </cell>
          <cell r="F3630">
            <v>18.16</v>
          </cell>
          <cell r="G3630">
            <v>213.24</v>
          </cell>
        </row>
        <row r="3631">
          <cell r="A3631" t="str">
            <v>46.26.440</v>
          </cell>
          <cell r="B3631">
            <v>0</v>
          </cell>
          <cell r="C3631" t="str">
            <v>Joelho 45° em ferro fundido, predial SMU, DN= 200 mm</v>
          </cell>
          <cell r="D3631" t="str">
            <v>un</v>
          </cell>
          <cell r="E3631">
            <v>426.1</v>
          </cell>
          <cell r="F3631">
            <v>18.16</v>
          </cell>
          <cell r="G3631">
            <v>444.26</v>
          </cell>
        </row>
        <row r="3632">
          <cell r="A3632" t="str">
            <v>46.26.460</v>
          </cell>
          <cell r="B3632">
            <v>0</v>
          </cell>
          <cell r="C3632" t="str">
            <v>Joelho 88° em ferro fundido, predial SMU, DN= 50 mm</v>
          </cell>
          <cell r="D3632" t="str">
            <v>un</v>
          </cell>
          <cell r="E3632">
            <v>114.41</v>
          </cell>
          <cell r="F3632">
            <v>14.52</v>
          </cell>
          <cell r="G3632">
            <v>128.93</v>
          </cell>
        </row>
        <row r="3633">
          <cell r="A3633" t="str">
            <v>46.26.470</v>
          </cell>
          <cell r="B3633">
            <v>0</v>
          </cell>
          <cell r="C3633" t="str">
            <v>Joelho 88° em ferro fundido, predial SMU, DN= 75 mm</v>
          </cell>
          <cell r="D3633" t="str">
            <v>un</v>
          </cell>
          <cell r="E3633">
            <v>123.23</v>
          </cell>
          <cell r="F3633">
            <v>14.52</v>
          </cell>
          <cell r="G3633">
            <v>137.75</v>
          </cell>
        </row>
        <row r="3634">
          <cell r="A3634" t="str">
            <v>46.26.480</v>
          </cell>
          <cell r="B3634">
            <v>0</v>
          </cell>
          <cell r="C3634" t="str">
            <v>Joelho 88° em ferro fundido, predial SMU, DN= 100 mm</v>
          </cell>
          <cell r="D3634" t="str">
            <v>un</v>
          </cell>
          <cell r="E3634">
            <v>102.63</v>
          </cell>
          <cell r="F3634">
            <v>18.16</v>
          </cell>
          <cell r="G3634">
            <v>120.79</v>
          </cell>
        </row>
        <row r="3635">
          <cell r="A3635" t="str">
            <v>46.26.490</v>
          </cell>
          <cell r="B3635">
            <v>0</v>
          </cell>
          <cell r="C3635" t="str">
            <v>Joelho 88° em ferro fundido, predial SMU, DN= 150 mm</v>
          </cell>
          <cell r="D3635" t="str">
            <v>un</v>
          </cell>
          <cell r="E3635">
            <v>340.07</v>
          </cell>
          <cell r="F3635">
            <v>18.16</v>
          </cell>
          <cell r="G3635">
            <v>358.23</v>
          </cell>
        </row>
        <row r="3636">
          <cell r="A3636" t="str">
            <v>46.26.500</v>
          </cell>
          <cell r="B3636">
            <v>0</v>
          </cell>
          <cell r="C3636" t="str">
            <v>Joelho 88° em ferro fundido, predial SMU, DN= 200 mm</v>
          </cell>
          <cell r="D3636" t="str">
            <v>un</v>
          </cell>
          <cell r="E3636">
            <v>439.58</v>
          </cell>
          <cell r="F3636">
            <v>18.16</v>
          </cell>
          <cell r="G3636">
            <v>457.74</v>
          </cell>
        </row>
        <row r="3637">
          <cell r="A3637" t="str">
            <v>46.26.510</v>
          </cell>
          <cell r="B3637">
            <v>0</v>
          </cell>
          <cell r="C3637" t="str">
            <v>Junção 45° em ferro fundido, predial SMU, DN= 50 x 50 mm</v>
          </cell>
          <cell r="D3637" t="str">
            <v>un</v>
          </cell>
          <cell r="E3637">
            <v>140.29</v>
          </cell>
          <cell r="F3637">
            <v>14.52</v>
          </cell>
          <cell r="G3637">
            <v>154.81</v>
          </cell>
        </row>
        <row r="3638">
          <cell r="A3638" t="str">
            <v>46.26.516</v>
          </cell>
          <cell r="B3638">
            <v>0</v>
          </cell>
          <cell r="C3638" t="str">
            <v>Junção 45° em ferro fundido, predial SMU, DN= 75 x 50 mm</v>
          </cell>
          <cell r="D3638" t="str">
            <v>un</v>
          </cell>
          <cell r="E3638">
            <v>158.07</v>
          </cell>
          <cell r="F3638">
            <v>14.52</v>
          </cell>
          <cell r="G3638">
            <v>172.59</v>
          </cell>
        </row>
        <row r="3639">
          <cell r="A3639" t="str">
            <v>46.26.520</v>
          </cell>
          <cell r="B3639">
            <v>0</v>
          </cell>
          <cell r="C3639" t="str">
            <v>Junção 45° em ferro fundido, predial SMU, DN= 75 x 75 mm</v>
          </cell>
          <cell r="D3639" t="str">
            <v>un</v>
          </cell>
          <cell r="E3639">
            <v>174.58</v>
          </cell>
          <cell r="F3639">
            <v>14.52</v>
          </cell>
          <cell r="G3639">
            <v>189.1</v>
          </cell>
        </row>
        <row r="3640">
          <cell r="A3640" t="str">
            <v>46.26.540</v>
          </cell>
          <cell r="B3640">
            <v>0</v>
          </cell>
          <cell r="C3640" t="str">
            <v>Junção 45° em ferro fundido, predial SMU, DN= 100 x 75 mm</v>
          </cell>
          <cell r="D3640" t="str">
            <v>un</v>
          </cell>
          <cell r="E3640">
            <v>200.01</v>
          </cell>
          <cell r="F3640">
            <v>18.16</v>
          </cell>
          <cell r="G3640">
            <v>218.17</v>
          </cell>
        </row>
        <row r="3641">
          <cell r="A3641" t="str">
            <v>46.26.550</v>
          </cell>
          <cell r="B3641">
            <v>0</v>
          </cell>
          <cell r="C3641" t="str">
            <v>Junção 45° em ferro fundido, predial SMU, DN= 100 x 100 mm</v>
          </cell>
          <cell r="D3641" t="str">
            <v>un</v>
          </cell>
          <cell r="E3641">
            <v>200.27</v>
          </cell>
          <cell r="F3641">
            <v>18.16</v>
          </cell>
          <cell r="G3641">
            <v>218.43</v>
          </cell>
        </row>
        <row r="3642">
          <cell r="A3642" t="str">
            <v>46.26.560</v>
          </cell>
          <cell r="B3642">
            <v>0</v>
          </cell>
          <cell r="C3642" t="str">
            <v>Junção 45° em ferro fundido, predial SMU, DN= 150 x 150 mm</v>
          </cell>
          <cell r="D3642" t="str">
            <v>un</v>
          </cell>
          <cell r="E3642">
            <v>469</v>
          </cell>
          <cell r="F3642">
            <v>18.16</v>
          </cell>
          <cell r="G3642">
            <v>487.16</v>
          </cell>
        </row>
        <row r="3643">
          <cell r="A3643" t="str">
            <v>46.26.580</v>
          </cell>
          <cell r="B3643">
            <v>0</v>
          </cell>
          <cell r="C3643" t="str">
            <v>Junta de união em aço inoxidável com parafuso de aço zincado, para tubo em ferro fundido predial SMU, DN= 125 mm</v>
          </cell>
          <cell r="D3643" t="str">
            <v>un</v>
          </cell>
          <cell r="E3643">
            <v>61.81</v>
          </cell>
          <cell r="F3643">
            <v>18.16</v>
          </cell>
          <cell r="G3643">
            <v>79.97</v>
          </cell>
        </row>
        <row r="3644">
          <cell r="A3644" t="str">
            <v>46.26.590</v>
          </cell>
          <cell r="B3644">
            <v>0</v>
          </cell>
          <cell r="C3644" t="str">
            <v>Junta de união em aço inoxidável com parafuso de aço zincado, para tubo em ferro fundido predial SMU, DN= 250 mm</v>
          </cell>
          <cell r="D3644" t="str">
            <v>un</v>
          </cell>
          <cell r="E3644">
            <v>203.44</v>
          </cell>
          <cell r="F3644">
            <v>18.16</v>
          </cell>
          <cell r="G3644">
            <v>221.6</v>
          </cell>
        </row>
        <row r="3645">
          <cell r="A3645" t="str">
            <v>46.26.600</v>
          </cell>
          <cell r="B3645">
            <v>0</v>
          </cell>
          <cell r="C3645" t="str">
            <v>Redução excêntrica em ferro fundido, predial SMU, DN= 75 x 50 mm</v>
          </cell>
          <cell r="D3645" t="str">
            <v>un</v>
          </cell>
          <cell r="E3645">
            <v>100.43</v>
          </cell>
          <cell r="F3645">
            <v>14.52</v>
          </cell>
          <cell r="G3645">
            <v>114.95</v>
          </cell>
        </row>
        <row r="3646">
          <cell r="A3646" t="str">
            <v>46.26.610</v>
          </cell>
          <cell r="B3646">
            <v>0</v>
          </cell>
          <cell r="C3646" t="str">
            <v>Redução excêntrica em ferro fundido, predial SMU, DN= 100 x 75 mm</v>
          </cell>
          <cell r="D3646" t="str">
            <v>un</v>
          </cell>
          <cell r="E3646">
            <v>118.08</v>
          </cell>
          <cell r="F3646">
            <v>18.16</v>
          </cell>
          <cell r="G3646">
            <v>136.24</v>
          </cell>
        </row>
        <row r="3647">
          <cell r="A3647" t="str">
            <v>46.26.612</v>
          </cell>
          <cell r="B3647">
            <v>0</v>
          </cell>
          <cell r="C3647" t="str">
            <v>Redução excêntrica em ferro fundido, predial SMU, DN= 125 x 75 mm</v>
          </cell>
          <cell r="D3647" t="str">
            <v>un</v>
          </cell>
          <cell r="E3647">
            <v>135.87</v>
          </cell>
          <cell r="F3647">
            <v>18.16</v>
          </cell>
          <cell r="G3647">
            <v>154.03</v>
          </cell>
        </row>
        <row r="3648">
          <cell r="A3648" t="str">
            <v>46.26.614</v>
          </cell>
          <cell r="B3648">
            <v>0</v>
          </cell>
          <cell r="C3648" t="str">
            <v>Redução excêntrica em ferro fundido, predial SMU, DN= 125 x 100 mm</v>
          </cell>
          <cell r="D3648" t="str">
            <v>un</v>
          </cell>
          <cell r="E3648">
            <v>135.87</v>
          </cell>
          <cell r="F3648">
            <v>18.16</v>
          </cell>
          <cell r="G3648">
            <v>154.03</v>
          </cell>
        </row>
        <row r="3649">
          <cell r="A3649" t="str">
            <v>46.26.616</v>
          </cell>
          <cell r="B3649">
            <v>0</v>
          </cell>
          <cell r="C3649" t="str">
            <v>Redução excêntrica em ferro fundido, predial SMU, DN= 150 x 75 mm</v>
          </cell>
          <cell r="D3649" t="str">
            <v>un</v>
          </cell>
          <cell r="E3649">
            <v>177.27</v>
          </cell>
          <cell r="F3649">
            <v>18.16</v>
          </cell>
          <cell r="G3649">
            <v>195.43</v>
          </cell>
        </row>
        <row r="3650">
          <cell r="A3650" t="str">
            <v>46.26.632</v>
          </cell>
          <cell r="B3650">
            <v>0</v>
          </cell>
          <cell r="C3650" t="str">
            <v>Redução excêntrica em ferro fundido, predial SMU, DN= 150 x 100 mm</v>
          </cell>
          <cell r="D3650" t="str">
            <v>un</v>
          </cell>
          <cell r="E3650">
            <v>174.85</v>
          </cell>
          <cell r="F3650">
            <v>18.16</v>
          </cell>
          <cell r="G3650">
            <v>193.01</v>
          </cell>
        </row>
        <row r="3651">
          <cell r="A3651" t="str">
            <v>46.26.634</v>
          </cell>
          <cell r="B3651">
            <v>0</v>
          </cell>
          <cell r="C3651" t="str">
            <v>Redução excêntrica em ferro fundido, predial SMU, DN= 150 x 125 mm</v>
          </cell>
          <cell r="D3651" t="str">
            <v>un</v>
          </cell>
          <cell r="E3651">
            <v>194.66</v>
          </cell>
          <cell r="F3651">
            <v>18.16</v>
          </cell>
          <cell r="G3651">
            <v>212.82</v>
          </cell>
        </row>
        <row r="3652">
          <cell r="A3652" t="str">
            <v>46.26.636</v>
          </cell>
          <cell r="B3652">
            <v>0</v>
          </cell>
          <cell r="C3652" t="str">
            <v>Redução excêntrica em ferro fundido, predial SMU, DN= 200 x 125 mm</v>
          </cell>
          <cell r="D3652" t="str">
            <v>un</v>
          </cell>
          <cell r="E3652">
            <v>314.23</v>
          </cell>
          <cell r="F3652">
            <v>18.16</v>
          </cell>
          <cell r="G3652">
            <v>332.39</v>
          </cell>
        </row>
        <row r="3653">
          <cell r="A3653" t="str">
            <v>46.26.640</v>
          </cell>
          <cell r="B3653">
            <v>0</v>
          </cell>
          <cell r="C3653" t="str">
            <v>Redução excêntrica em ferro fundido, predial SMU, DN= 200 x 150 mm</v>
          </cell>
          <cell r="D3653" t="str">
            <v>un</v>
          </cell>
          <cell r="E3653">
            <v>342.48</v>
          </cell>
          <cell r="F3653">
            <v>18.16</v>
          </cell>
          <cell r="G3653">
            <v>360.64</v>
          </cell>
        </row>
        <row r="3654">
          <cell r="A3654" t="str">
            <v>46.26.690</v>
          </cell>
          <cell r="B3654">
            <v>0</v>
          </cell>
          <cell r="C3654" t="str">
            <v>Redução excêntrica em ferro fundido, predial SMU, DN= 250 x 200 mm</v>
          </cell>
          <cell r="D3654" t="str">
            <v>un</v>
          </cell>
          <cell r="E3654">
            <v>610.62</v>
          </cell>
          <cell r="F3654">
            <v>18.16</v>
          </cell>
          <cell r="G3654">
            <v>628.78</v>
          </cell>
        </row>
        <row r="3655">
          <cell r="A3655" t="str">
            <v>46.26.700</v>
          </cell>
          <cell r="B3655">
            <v>0</v>
          </cell>
          <cell r="C3655" t="str">
            <v>Te de visita em ferro fundido, predial SMU, DN= 75 mm</v>
          </cell>
          <cell r="D3655" t="str">
            <v>un</v>
          </cell>
          <cell r="E3655">
            <v>341.82</v>
          </cell>
          <cell r="F3655">
            <v>14.52</v>
          </cell>
          <cell r="G3655">
            <v>356.34</v>
          </cell>
        </row>
        <row r="3656">
          <cell r="A3656" t="str">
            <v>46.26.710</v>
          </cell>
          <cell r="B3656">
            <v>0</v>
          </cell>
          <cell r="C3656" t="str">
            <v>Te de visita em ferro fundido, predial SMU, DN= 100 mm</v>
          </cell>
          <cell r="D3656" t="str">
            <v>un</v>
          </cell>
          <cell r="E3656">
            <v>374.08</v>
          </cell>
          <cell r="F3656">
            <v>18.16</v>
          </cell>
          <cell r="G3656">
            <v>392.24</v>
          </cell>
        </row>
        <row r="3657">
          <cell r="A3657" t="str">
            <v>46.26.720</v>
          </cell>
          <cell r="B3657">
            <v>0</v>
          </cell>
          <cell r="C3657" t="str">
            <v>Te de visita em ferro fundido, predial SMU, DN= 125 mm</v>
          </cell>
          <cell r="D3657" t="str">
            <v>un</v>
          </cell>
          <cell r="E3657">
            <v>541.62</v>
          </cell>
          <cell r="F3657">
            <v>18.16</v>
          </cell>
          <cell r="G3657">
            <v>559.78</v>
          </cell>
        </row>
        <row r="3658">
          <cell r="A3658" t="str">
            <v>46.26.730</v>
          </cell>
          <cell r="B3658">
            <v>0</v>
          </cell>
          <cell r="C3658" t="str">
            <v>Te de visita em ferro fundido, predial SMU, DN= 150 mm</v>
          </cell>
          <cell r="D3658" t="str">
            <v>un</v>
          </cell>
          <cell r="E3658">
            <v>672.41</v>
          </cell>
          <cell r="F3658">
            <v>18.16</v>
          </cell>
          <cell r="G3658">
            <v>690.57</v>
          </cell>
        </row>
        <row r="3659">
          <cell r="A3659" t="str">
            <v>46.26.740</v>
          </cell>
          <cell r="B3659">
            <v>0</v>
          </cell>
          <cell r="C3659" t="str">
            <v>Te de visita em ferro fundido, predial SMU, DN= 200 mm</v>
          </cell>
          <cell r="D3659" t="str">
            <v>un</v>
          </cell>
          <cell r="E3659">
            <v>1085.46</v>
          </cell>
          <cell r="F3659">
            <v>18.16</v>
          </cell>
          <cell r="G3659">
            <v>1103.6199999999999</v>
          </cell>
        </row>
        <row r="3660">
          <cell r="A3660" t="str">
            <v>46.26.800</v>
          </cell>
          <cell r="B3660">
            <v>0</v>
          </cell>
          <cell r="C3660" t="str">
            <v>Abraçadeira dentada para travamento em aço inoxidável, com parafuso de aço zincado, para tubo em ferro fundido predial SMU, DN= 50 mm</v>
          </cell>
          <cell r="D3660" t="str">
            <v>un</v>
          </cell>
          <cell r="E3660">
            <v>257.88</v>
          </cell>
          <cell r="F3660">
            <v>14.52</v>
          </cell>
          <cell r="G3660">
            <v>272.39999999999998</v>
          </cell>
        </row>
        <row r="3661">
          <cell r="A3661" t="str">
            <v>46.26.810</v>
          </cell>
          <cell r="B3661">
            <v>0</v>
          </cell>
          <cell r="C3661" t="str">
            <v>Abraçadeira dentada para travamento em aço inoxidável, com parafuso de aço zincado, para tubo em ferro fundido predial SMU, DN= 75 mm</v>
          </cell>
          <cell r="D3661" t="str">
            <v>un</v>
          </cell>
          <cell r="E3661">
            <v>260.56</v>
          </cell>
          <cell r="F3661">
            <v>14.52</v>
          </cell>
          <cell r="G3661">
            <v>275.08</v>
          </cell>
        </row>
        <row r="3662">
          <cell r="A3662" t="str">
            <v>46.26.820</v>
          </cell>
          <cell r="B3662">
            <v>0</v>
          </cell>
          <cell r="C3662" t="str">
            <v>Abraçadeira dentada para travamento em aço inoxidável, com parafuso de aço zincado, para tubo em ferro fundido predial SMU, DN= 100 mm</v>
          </cell>
          <cell r="D3662" t="str">
            <v>un</v>
          </cell>
          <cell r="E3662">
            <v>317.86</v>
          </cell>
          <cell r="F3662">
            <v>18.16</v>
          </cell>
          <cell r="G3662">
            <v>336.02</v>
          </cell>
        </row>
        <row r="3663">
          <cell r="A3663" t="str">
            <v>46.26.830</v>
          </cell>
          <cell r="B3663">
            <v>0</v>
          </cell>
          <cell r="C3663" t="str">
            <v>Abraçadeira dentada para travamento em aço inoxidável, com parafuso de aço zincado, para tubo em ferro fundido predial SMU, DN= 150 mm</v>
          </cell>
          <cell r="D3663" t="str">
            <v>un</v>
          </cell>
          <cell r="E3663">
            <v>471.65</v>
          </cell>
          <cell r="F3663">
            <v>18.16</v>
          </cell>
          <cell r="G3663">
            <v>489.81</v>
          </cell>
        </row>
        <row r="3664">
          <cell r="A3664" t="str">
            <v>46.26.840</v>
          </cell>
          <cell r="B3664">
            <v>0</v>
          </cell>
          <cell r="C3664" t="str">
            <v>Tampão simples em ferro fundido, predial SMU, DN= 150 mm</v>
          </cell>
          <cell r="D3664" t="str">
            <v>un</v>
          </cell>
          <cell r="E3664">
            <v>180.76</v>
          </cell>
          <cell r="F3664">
            <v>18.16</v>
          </cell>
          <cell r="G3664">
            <v>198.92</v>
          </cell>
        </row>
        <row r="3665">
          <cell r="A3665" t="str">
            <v>46.26.900</v>
          </cell>
          <cell r="B3665">
            <v>0</v>
          </cell>
          <cell r="C3665" t="str">
            <v>Junção 45° em ferro fundido, predial SMU, DN= 125 x 100 mm</v>
          </cell>
          <cell r="D3665" t="str">
            <v>un</v>
          </cell>
          <cell r="E3665">
            <v>307.99</v>
          </cell>
          <cell r="F3665">
            <v>18.16</v>
          </cell>
          <cell r="G3665">
            <v>326.14999999999998</v>
          </cell>
        </row>
        <row r="3666">
          <cell r="A3666" t="str">
            <v>46.26.910</v>
          </cell>
          <cell r="B3666">
            <v>0</v>
          </cell>
          <cell r="C3666" t="str">
            <v>Junção 45° em ferro fundido, predial SMU, DN= 150 x 100 mm</v>
          </cell>
          <cell r="D3666" t="str">
            <v>un</v>
          </cell>
          <cell r="E3666">
            <v>415.29</v>
          </cell>
          <cell r="F3666">
            <v>18.16</v>
          </cell>
          <cell r="G3666">
            <v>433.45</v>
          </cell>
        </row>
        <row r="3667">
          <cell r="A3667" t="str">
            <v>46.26.920</v>
          </cell>
          <cell r="B3667">
            <v>0</v>
          </cell>
          <cell r="C3667" t="str">
            <v>Junção 45° em ferro fundido, predial SMU, DN= 200 x 100 mm</v>
          </cell>
          <cell r="D3667" t="str">
            <v>un</v>
          </cell>
          <cell r="E3667">
            <v>872.69</v>
          </cell>
          <cell r="F3667">
            <v>18.16</v>
          </cell>
          <cell r="G3667">
            <v>890.85</v>
          </cell>
        </row>
        <row r="3668">
          <cell r="A3668" t="str">
            <v>46.26.930</v>
          </cell>
          <cell r="B3668">
            <v>0</v>
          </cell>
          <cell r="C3668" t="str">
            <v>Junção 45° em ferro fundido, predial SMU, DN= 200 x 200 mm</v>
          </cell>
          <cell r="D3668" t="str">
            <v>un</v>
          </cell>
          <cell r="E3668">
            <v>949.91</v>
          </cell>
          <cell r="F3668">
            <v>18.16</v>
          </cell>
          <cell r="G3668">
            <v>968.07</v>
          </cell>
        </row>
        <row r="3669">
          <cell r="A3669" t="str">
            <v>46.27</v>
          </cell>
          <cell r="B3669" t="str">
            <v>Tubulação em cobre, para sistema de ar condicionado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</row>
        <row r="3670">
          <cell r="A3670" t="str">
            <v>46.27.050</v>
          </cell>
          <cell r="B3670">
            <v>0</v>
          </cell>
          <cell r="C3670" t="str">
            <v>Tubo de cobre flexível, espessura 1/32" - diâmetro 3/16", inclusive conexões</v>
          </cell>
          <cell r="D3670" t="str">
            <v>m</v>
          </cell>
          <cell r="E3670">
            <v>4.33</v>
          </cell>
          <cell r="F3670">
            <v>5.99</v>
          </cell>
          <cell r="G3670">
            <v>10.32</v>
          </cell>
        </row>
        <row r="3671">
          <cell r="A3671" t="str">
            <v>46.27.060</v>
          </cell>
          <cell r="B3671">
            <v>0</v>
          </cell>
          <cell r="C3671" t="str">
            <v>Tubo de cobre flexível, espessura 1/32" - diâmetro 1/4", inclusive conexões</v>
          </cell>
          <cell r="D3671" t="str">
            <v>m</v>
          </cell>
          <cell r="E3671">
            <v>5.87</v>
          </cell>
          <cell r="F3671">
            <v>5.99</v>
          </cell>
          <cell r="G3671">
            <v>11.86</v>
          </cell>
        </row>
        <row r="3672">
          <cell r="A3672" t="str">
            <v>46.27.070</v>
          </cell>
          <cell r="B3672">
            <v>0</v>
          </cell>
          <cell r="C3672" t="str">
            <v>Tubo de cobre flexível, espessura 1/32" - diâmetro 5/16", inclusive conexões</v>
          </cell>
          <cell r="D3672" t="str">
            <v>m</v>
          </cell>
          <cell r="E3672">
            <v>7.58</v>
          </cell>
          <cell r="F3672">
            <v>5.99</v>
          </cell>
          <cell r="G3672">
            <v>13.57</v>
          </cell>
        </row>
        <row r="3673">
          <cell r="A3673" t="str">
            <v>46.27.080</v>
          </cell>
          <cell r="B3673">
            <v>0</v>
          </cell>
          <cell r="C3673" t="str">
            <v>Tubo de cobre flexível, espessura 1/32" - diâmetro 3/8", inclusive conexões</v>
          </cell>
          <cell r="D3673" t="str">
            <v>m</v>
          </cell>
          <cell r="E3673">
            <v>9.51</v>
          </cell>
          <cell r="F3673">
            <v>9.08</v>
          </cell>
          <cell r="G3673">
            <v>18.59</v>
          </cell>
        </row>
        <row r="3674">
          <cell r="A3674" t="str">
            <v>46.27.090</v>
          </cell>
          <cell r="B3674">
            <v>0</v>
          </cell>
          <cell r="C3674" t="str">
            <v>Tubo de cobre flexível, espessura 1/32" - diâmetro 1/2", inclusive conexões</v>
          </cell>
          <cell r="D3674" t="str">
            <v>m</v>
          </cell>
          <cell r="E3674">
            <v>12.41</v>
          </cell>
          <cell r="F3674">
            <v>9.08</v>
          </cell>
          <cell r="G3674">
            <v>21.49</v>
          </cell>
        </row>
        <row r="3675">
          <cell r="A3675" t="str">
            <v>46.27.100</v>
          </cell>
          <cell r="B3675">
            <v>0</v>
          </cell>
          <cell r="C3675" t="str">
            <v>Tubo de cobre flexível, espessura 1/32" - diâmetro 5/8", inclusive conexões</v>
          </cell>
          <cell r="D3675" t="str">
            <v>m</v>
          </cell>
          <cell r="E3675">
            <v>15.76</v>
          </cell>
          <cell r="F3675">
            <v>9.08</v>
          </cell>
          <cell r="G3675">
            <v>24.84</v>
          </cell>
        </row>
        <row r="3676">
          <cell r="A3676" t="str">
            <v>46.27.110</v>
          </cell>
          <cell r="B3676">
            <v>0</v>
          </cell>
          <cell r="C3676" t="str">
            <v>Tubo de cobre flexível, espessura 1/32" - diâmetro 3/4", inclusive conexões</v>
          </cell>
          <cell r="D3676" t="str">
            <v>m</v>
          </cell>
          <cell r="E3676">
            <v>19.25</v>
          </cell>
          <cell r="F3676">
            <v>9.08</v>
          </cell>
          <cell r="G3676">
            <v>28.33</v>
          </cell>
        </row>
        <row r="3677">
          <cell r="A3677" t="str">
            <v>46.29</v>
          </cell>
          <cell r="B3677" t="str">
            <v>Tubulação em PPR - Água fria / quente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</row>
        <row r="3678">
          <cell r="A3678" t="str">
            <v>46.29.010</v>
          </cell>
          <cell r="B3678">
            <v>0</v>
          </cell>
          <cell r="C3678" t="str">
            <v>Tubo em polipropileno PPR, classe de pressão PN 20, DN= 20 mm</v>
          </cell>
          <cell r="D3678" t="str">
            <v>m</v>
          </cell>
          <cell r="E3678">
            <v>3.88</v>
          </cell>
          <cell r="F3678">
            <v>2.17</v>
          </cell>
          <cell r="G3678">
            <v>6.05</v>
          </cell>
        </row>
        <row r="3679">
          <cell r="A3679" t="str">
            <v>46.29.020</v>
          </cell>
          <cell r="B3679">
            <v>0</v>
          </cell>
          <cell r="C3679" t="str">
            <v>Tubo em polipropileno PPR, classe de pressão PN 20, DN= 25 mm</v>
          </cell>
          <cell r="D3679" t="str">
            <v>m</v>
          </cell>
          <cell r="E3679">
            <v>5.96</v>
          </cell>
          <cell r="F3679">
            <v>2.9</v>
          </cell>
          <cell r="G3679">
            <v>8.86</v>
          </cell>
        </row>
        <row r="3680">
          <cell r="A3680" t="str">
            <v>46.29.030</v>
          </cell>
          <cell r="B3680">
            <v>0</v>
          </cell>
          <cell r="C3680" t="str">
            <v>Tubo em polipropileno PPR, classe de pressão PN 20, DN= 32 mm</v>
          </cell>
          <cell r="D3680" t="str">
            <v>m</v>
          </cell>
          <cell r="E3680">
            <v>8.83</v>
          </cell>
          <cell r="F3680">
            <v>3.27</v>
          </cell>
          <cell r="G3680">
            <v>12.1</v>
          </cell>
        </row>
        <row r="3681">
          <cell r="A3681" t="str">
            <v>46.29.040</v>
          </cell>
          <cell r="B3681">
            <v>0</v>
          </cell>
          <cell r="C3681" t="str">
            <v>Tubo em polipropileno PPR, classe de pressão PN 20, DN= 40 mm</v>
          </cell>
          <cell r="D3681" t="str">
            <v>m</v>
          </cell>
          <cell r="E3681">
            <v>12.41</v>
          </cell>
          <cell r="F3681">
            <v>5.08</v>
          </cell>
          <cell r="G3681">
            <v>17.489999999999998</v>
          </cell>
        </row>
        <row r="3682">
          <cell r="A3682" t="str">
            <v>46.29.050</v>
          </cell>
          <cell r="B3682">
            <v>0</v>
          </cell>
          <cell r="C3682" t="str">
            <v>Tubo em polipropileno PPR, classe de pressão PN 20, DN= 50 mm</v>
          </cell>
          <cell r="D3682" t="str">
            <v>m</v>
          </cell>
          <cell r="E3682">
            <v>16.53</v>
          </cell>
          <cell r="F3682">
            <v>6.17</v>
          </cell>
          <cell r="G3682">
            <v>22.7</v>
          </cell>
        </row>
        <row r="3683">
          <cell r="A3683" t="str">
            <v>46.29.060</v>
          </cell>
          <cell r="B3683">
            <v>0</v>
          </cell>
          <cell r="C3683" t="str">
            <v>Tubo em polipropileno PPR, classe de pressão PN 20, DN= 63 mm</v>
          </cell>
          <cell r="D3683" t="str">
            <v>m</v>
          </cell>
          <cell r="E3683">
            <v>25.1</v>
          </cell>
          <cell r="F3683">
            <v>7.63</v>
          </cell>
          <cell r="G3683">
            <v>32.729999999999997</v>
          </cell>
        </row>
        <row r="3684">
          <cell r="A3684" t="str">
            <v>46.29.070</v>
          </cell>
          <cell r="B3684">
            <v>0</v>
          </cell>
          <cell r="C3684" t="str">
            <v>Tubo em polipropileno PPR, classe de pressão PN 20, DN= 75 mm</v>
          </cell>
          <cell r="D3684" t="str">
            <v>m</v>
          </cell>
          <cell r="E3684">
            <v>44.61</v>
          </cell>
          <cell r="F3684">
            <v>10.17</v>
          </cell>
          <cell r="G3684">
            <v>54.78</v>
          </cell>
        </row>
        <row r="3685">
          <cell r="A3685" t="str">
            <v>46.29.080</v>
          </cell>
          <cell r="B3685">
            <v>0</v>
          </cell>
          <cell r="C3685" t="str">
            <v>Tubo em polipropileno PPR, classe de pressão PN 20, DN= 90 mm</v>
          </cell>
          <cell r="D3685" t="str">
            <v>m</v>
          </cell>
          <cell r="E3685">
            <v>50.91</v>
          </cell>
          <cell r="F3685">
            <v>11.99</v>
          </cell>
          <cell r="G3685">
            <v>62.9</v>
          </cell>
        </row>
        <row r="3686">
          <cell r="A3686" t="str">
            <v>46.29.090</v>
          </cell>
          <cell r="B3686">
            <v>0</v>
          </cell>
          <cell r="C3686" t="str">
            <v>Tubo em polipropileno PPR, classe de pressão PN 20, DN= 110 mm</v>
          </cell>
          <cell r="D3686" t="str">
            <v>m</v>
          </cell>
          <cell r="E3686">
            <v>88.1</v>
          </cell>
          <cell r="F3686">
            <v>13.08</v>
          </cell>
          <cell r="G3686">
            <v>101.18</v>
          </cell>
        </row>
        <row r="3687">
          <cell r="A3687" t="str">
            <v>46.29.100</v>
          </cell>
          <cell r="B3687">
            <v>0</v>
          </cell>
          <cell r="C3687" t="str">
            <v>Tubo em polipropileno PPR, classe de pressão PN 25, DN= 20 mm</v>
          </cell>
          <cell r="D3687" t="str">
            <v>m</v>
          </cell>
          <cell r="E3687">
            <v>4.7699999999999996</v>
          </cell>
          <cell r="F3687">
            <v>2.17</v>
          </cell>
          <cell r="G3687">
            <v>6.94</v>
          </cell>
        </row>
        <row r="3688">
          <cell r="A3688" t="str">
            <v>46.29.110</v>
          </cell>
          <cell r="B3688">
            <v>0</v>
          </cell>
          <cell r="C3688" t="str">
            <v>Tubo em polipropileno PPR, classe de pressão PN 25, DN= 25 mm</v>
          </cell>
          <cell r="D3688" t="str">
            <v>m</v>
          </cell>
          <cell r="E3688">
            <v>6.41</v>
          </cell>
          <cell r="F3688">
            <v>2.9</v>
          </cell>
          <cell r="G3688">
            <v>9.31</v>
          </cell>
        </row>
        <row r="3689">
          <cell r="A3689" t="str">
            <v>46.29.120</v>
          </cell>
          <cell r="B3689">
            <v>0</v>
          </cell>
          <cell r="C3689" t="str">
            <v>Tubo em polipropileno PPR, classe de pressão PN 25, DN= 32 mm</v>
          </cell>
          <cell r="D3689" t="str">
            <v>m</v>
          </cell>
          <cell r="E3689">
            <v>8.6300000000000008</v>
          </cell>
          <cell r="F3689">
            <v>3.27</v>
          </cell>
          <cell r="G3689">
            <v>11.9</v>
          </cell>
        </row>
        <row r="3690">
          <cell r="A3690" t="str">
            <v>46.29.130</v>
          </cell>
          <cell r="B3690">
            <v>0</v>
          </cell>
          <cell r="C3690" t="str">
            <v>Tubo em polipropileno PPR, classe de pressão PN 25, DN= 40 mm</v>
          </cell>
          <cell r="D3690" t="str">
            <v>m</v>
          </cell>
          <cell r="E3690">
            <v>16.329999999999998</v>
          </cell>
          <cell r="F3690">
            <v>5.08</v>
          </cell>
          <cell r="G3690">
            <v>21.41</v>
          </cell>
        </row>
        <row r="3691">
          <cell r="A3691" t="str">
            <v>46.29.140</v>
          </cell>
          <cell r="B3691">
            <v>0</v>
          </cell>
          <cell r="C3691" t="str">
            <v>Tubo em polipropileno PPR, classe de pressão PN 25, DN= 50 mm</v>
          </cell>
          <cell r="D3691" t="str">
            <v>m</v>
          </cell>
          <cell r="E3691">
            <v>22.78</v>
          </cell>
          <cell r="F3691">
            <v>6.17</v>
          </cell>
          <cell r="G3691">
            <v>28.95</v>
          </cell>
        </row>
        <row r="3692">
          <cell r="A3692" t="str">
            <v>46.29.150</v>
          </cell>
          <cell r="B3692">
            <v>0</v>
          </cell>
          <cell r="C3692" t="str">
            <v>Tubo em polipropileno PPR, classe de pressão PN 25, DN= 63 mm</v>
          </cell>
          <cell r="D3692" t="str">
            <v>m</v>
          </cell>
          <cell r="E3692">
            <v>34.270000000000003</v>
          </cell>
          <cell r="F3692">
            <v>7.63</v>
          </cell>
          <cell r="G3692">
            <v>41.9</v>
          </cell>
        </row>
        <row r="3693">
          <cell r="A3693" t="str">
            <v>46.29.160</v>
          </cell>
          <cell r="B3693">
            <v>0</v>
          </cell>
          <cell r="C3693" t="str">
            <v>Tubo em polipropileno PPR, classe de pressão PN 25, DN= 75 mm</v>
          </cell>
          <cell r="D3693" t="str">
            <v>m</v>
          </cell>
          <cell r="E3693">
            <v>46.47</v>
          </cell>
          <cell r="F3693">
            <v>10.17</v>
          </cell>
          <cell r="G3693">
            <v>56.64</v>
          </cell>
        </row>
        <row r="3694">
          <cell r="A3694" t="str">
            <v>46.29.170</v>
          </cell>
          <cell r="B3694">
            <v>0</v>
          </cell>
          <cell r="C3694" t="str">
            <v>Tubo em polipropileno PPR, classe de pressão PN 25, DN= 90 mm</v>
          </cell>
          <cell r="D3694" t="str">
            <v>m</v>
          </cell>
          <cell r="E3694">
            <v>84.97</v>
          </cell>
          <cell r="F3694">
            <v>11.99</v>
          </cell>
          <cell r="G3694">
            <v>96.96</v>
          </cell>
        </row>
        <row r="3695">
          <cell r="A3695" t="str">
            <v>46.29.180</v>
          </cell>
          <cell r="B3695">
            <v>0</v>
          </cell>
          <cell r="C3695" t="str">
            <v>Tubo em polipropileno PPR, classe de pressão PN 25, DN= 110 mm</v>
          </cell>
          <cell r="D3695" t="str">
            <v>m</v>
          </cell>
          <cell r="E3695">
            <v>105.63</v>
          </cell>
          <cell r="F3695">
            <v>13.08</v>
          </cell>
          <cell r="G3695">
            <v>118.71</v>
          </cell>
        </row>
        <row r="3696">
          <cell r="A3696" t="str">
            <v>46.29.190</v>
          </cell>
          <cell r="B3696">
            <v>0</v>
          </cell>
          <cell r="C3696" t="str">
            <v>Bucha de redução em polipropileno PPR, DN= 25x20 mm</v>
          </cell>
          <cell r="D3696" t="str">
            <v>un</v>
          </cell>
          <cell r="E3696">
            <v>1.7</v>
          </cell>
          <cell r="F3696">
            <v>4.3600000000000003</v>
          </cell>
          <cell r="G3696">
            <v>6.06</v>
          </cell>
        </row>
        <row r="3697">
          <cell r="A3697" t="str">
            <v>46.29.200</v>
          </cell>
          <cell r="B3697">
            <v>0</v>
          </cell>
          <cell r="C3697" t="str">
            <v>Bucha de redução em polipropileno PPR, DN= 32x20 mm</v>
          </cell>
          <cell r="D3697" t="str">
            <v>un</v>
          </cell>
          <cell r="E3697">
            <v>2.52</v>
          </cell>
          <cell r="F3697">
            <v>6.17</v>
          </cell>
          <cell r="G3697">
            <v>8.69</v>
          </cell>
        </row>
        <row r="3698">
          <cell r="A3698" t="str">
            <v>46.29.210</v>
          </cell>
          <cell r="B3698">
            <v>0</v>
          </cell>
          <cell r="C3698" t="str">
            <v>Bucha de redução em polipropileno PPR, DN= 32x25 mm</v>
          </cell>
          <cell r="D3698" t="str">
            <v>un</v>
          </cell>
          <cell r="E3698">
            <v>2.46</v>
          </cell>
          <cell r="F3698">
            <v>6.17</v>
          </cell>
          <cell r="G3698">
            <v>8.6300000000000008</v>
          </cell>
        </row>
        <row r="3699">
          <cell r="A3699" t="str">
            <v>46.29.220</v>
          </cell>
          <cell r="B3699">
            <v>0</v>
          </cell>
          <cell r="C3699" t="str">
            <v>Bucha de redução em polipropileno PPR, DN= 40x25 mm</v>
          </cell>
          <cell r="D3699" t="str">
            <v>un</v>
          </cell>
          <cell r="E3699">
            <v>5.65</v>
          </cell>
          <cell r="F3699">
            <v>6.17</v>
          </cell>
          <cell r="G3699">
            <v>11.82</v>
          </cell>
        </row>
        <row r="3700">
          <cell r="A3700" t="str">
            <v>46.29.230</v>
          </cell>
          <cell r="B3700">
            <v>0</v>
          </cell>
          <cell r="C3700" t="str">
            <v>Bucha de redução em polipropileno PPR, DN= 40x32 mm</v>
          </cell>
          <cell r="D3700" t="str">
            <v>un</v>
          </cell>
          <cell r="E3700">
            <v>5.12</v>
          </cell>
          <cell r="F3700">
            <v>8.35</v>
          </cell>
          <cell r="G3700">
            <v>13.47</v>
          </cell>
        </row>
        <row r="3701">
          <cell r="A3701" t="str">
            <v>46.29.260</v>
          </cell>
          <cell r="B3701">
            <v>0</v>
          </cell>
          <cell r="C3701" t="str">
            <v>Bucha de redução em polipropileno PPR, DN= 50x40 mm</v>
          </cell>
          <cell r="D3701" t="str">
            <v>un</v>
          </cell>
          <cell r="E3701">
            <v>6.04</v>
          </cell>
          <cell r="F3701">
            <v>8.35</v>
          </cell>
          <cell r="G3701">
            <v>14.39</v>
          </cell>
        </row>
        <row r="3702">
          <cell r="A3702" t="str">
            <v>46.29.270</v>
          </cell>
          <cell r="B3702">
            <v>0</v>
          </cell>
          <cell r="C3702" t="str">
            <v>Bucha de redução em polipropileno PPR, DN= 63x40 mm</v>
          </cell>
          <cell r="D3702" t="str">
            <v>un</v>
          </cell>
          <cell r="E3702">
            <v>13.6</v>
          </cell>
          <cell r="F3702">
            <v>10.53</v>
          </cell>
          <cell r="G3702">
            <v>24.13</v>
          </cell>
        </row>
        <row r="3703">
          <cell r="A3703" t="str">
            <v>46.29.280</v>
          </cell>
          <cell r="B3703">
            <v>0</v>
          </cell>
          <cell r="C3703" t="str">
            <v>Bucha de redução em polipropileno PPR, DN= 63x50 mm</v>
          </cell>
          <cell r="D3703" t="str">
            <v>un</v>
          </cell>
          <cell r="E3703">
            <v>13.67</v>
          </cell>
          <cell r="F3703">
            <v>10.53</v>
          </cell>
          <cell r="G3703">
            <v>24.2</v>
          </cell>
        </row>
        <row r="3704">
          <cell r="A3704" t="str">
            <v>46.29.290</v>
          </cell>
          <cell r="B3704">
            <v>0</v>
          </cell>
          <cell r="C3704" t="str">
            <v>Bucha de redução em polipropileno PPR, DN= 75x50 mm</v>
          </cell>
          <cell r="D3704" t="str">
            <v>un</v>
          </cell>
          <cell r="E3704">
            <v>24.08</v>
          </cell>
          <cell r="F3704">
            <v>12.7</v>
          </cell>
          <cell r="G3704">
            <v>36.78</v>
          </cell>
        </row>
        <row r="3705">
          <cell r="A3705" t="str">
            <v>46.29.300</v>
          </cell>
          <cell r="B3705">
            <v>0</v>
          </cell>
          <cell r="C3705" t="str">
            <v>Bucha de redução em polipropileno PPR, DN= 75x63 mm</v>
          </cell>
          <cell r="D3705" t="str">
            <v>un</v>
          </cell>
          <cell r="E3705">
            <v>23.92</v>
          </cell>
          <cell r="F3705">
            <v>12.7</v>
          </cell>
          <cell r="G3705">
            <v>36.619999999999997</v>
          </cell>
        </row>
        <row r="3706">
          <cell r="A3706" t="str">
            <v>46.29.310</v>
          </cell>
          <cell r="B3706">
            <v>0</v>
          </cell>
          <cell r="C3706" t="str">
            <v>Bucha de redução em polipropileno PPR, DN= 90x63 mm</v>
          </cell>
          <cell r="D3706" t="str">
            <v>un</v>
          </cell>
          <cell r="E3706">
            <v>35.06</v>
          </cell>
          <cell r="F3706">
            <v>13.08</v>
          </cell>
          <cell r="G3706">
            <v>48.14</v>
          </cell>
        </row>
        <row r="3707">
          <cell r="A3707" t="str">
            <v>46.29.320</v>
          </cell>
          <cell r="B3707">
            <v>0</v>
          </cell>
          <cell r="C3707" t="str">
            <v>Bucha de redução em polipropileno PPR, DN= 90x75 mm</v>
          </cell>
          <cell r="D3707" t="str">
            <v>un</v>
          </cell>
          <cell r="E3707">
            <v>40.450000000000003</v>
          </cell>
          <cell r="F3707">
            <v>13.08</v>
          </cell>
          <cell r="G3707">
            <v>53.53</v>
          </cell>
        </row>
        <row r="3708">
          <cell r="A3708" t="str">
            <v>46.29.350</v>
          </cell>
          <cell r="B3708">
            <v>0</v>
          </cell>
          <cell r="C3708" t="str">
            <v>Curva 90° em polipropileno PPR, DN= 20 mm</v>
          </cell>
          <cell r="D3708" t="str">
            <v>un</v>
          </cell>
          <cell r="E3708">
            <v>4.6500000000000004</v>
          </cell>
          <cell r="F3708">
            <v>4.01</v>
          </cell>
          <cell r="G3708">
            <v>8.66</v>
          </cell>
        </row>
        <row r="3709">
          <cell r="A3709" t="str">
            <v>46.29.360</v>
          </cell>
          <cell r="B3709">
            <v>0</v>
          </cell>
          <cell r="C3709" t="str">
            <v>Curva 90° em polipropileno PPR, DN= 25 mm</v>
          </cell>
          <cell r="D3709" t="str">
            <v>un</v>
          </cell>
          <cell r="E3709">
            <v>6.63</v>
          </cell>
          <cell r="F3709">
            <v>4.3600000000000003</v>
          </cell>
          <cell r="G3709">
            <v>10.99</v>
          </cell>
        </row>
        <row r="3710">
          <cell r="A3710" t="str">
            <v>46.29.370</v>
          </cell>
          <cell r="B3710">
            <v>0</v>
          </cell>
          <cell r="C3710" t="str">
            <v>Curva 90° em polipropileno PPR, DN= 32 mm</v>
          </cell>
          <cell r="D3710" t="str">
            <v>un</v>
          </cell>
          <cell r="E3710">
            <v>10.15</v>
          </cell>
          <cell r="F3710">
            <v>8.35</v>
          </cell>
          <cell r="G3710">
            <v>18.5</v>
          </cell>
        </row>
        <row r="3711">
          <cell r="A3711" t="str">
            <v>46.29.440</v>
          </cell>
          <cell r="B3711">
            <v>0</v>
          </cell>
          <cell r="C3711" t="str">
            <v>Curva de transposição em polipropileno PPR, DN= 20 mm</v>
          </cell>
          <cell r="D3711" t="str">
            <v>un</v>
          </cell>
          <cell r="E3711">
            <v>8.1199999999999992</v>
          </cell>
          <cell r="F3711">
            <v>4.01</v>
          </cell>
          <cell r="G3711">
            <v>12.13</v>
          </cell>
        </row>
        <row r="3712">
          <cell r="A3712" t="str">
            <v>46.29.450</v>
          </cell>
          <cell r="B3712">
            <v>0</v>
          </cell>
          <cell r="C3712" t="str">
            <v>Curva de transposição em polipropileno PPR, DN= 25 mm</v>
          </cell>
          <cell r="D3712" t="str">
            <v>un</v>
          </cell>
          <cell r="E3712">
            <v>9.52</v>
          </cell>
          <cell r="F3712">
            <v>4.3600000000000003</v>
          </cell>
          <cell r="G3712">
            <v>13.88</v>
          </cell>
        </row>
        <row r="3713">
          <cell r="A3713" t="str">
            <v>46.29.460</v>
          </cell>
          <cell r="B3713">
            <v>0</v>
          </cell>
          <cell r="C3713" t="str">
            <v>Curva de transposição em polipropileno PPR, DN= 32 mm</v>
          </cell>
          <cell r="D3713" t="str">
            <v>un</v>
          </cell>
          <cell r="E3713">
            <v>14.09</v>
          </cell>
          <cell r="F3713">
            <v>4.3600000000000003</v>
          </cell>
          <cell r="G3713">
            <v>18.45</v>
          </cell>
        </row>
        <row r="3714">
          <cell r="A3714" t="str">
            <v>46.29.530</v>
          </cell>
          <cell r="B3714">
            <v>0</v>
          </cell>
          <cell r="C3714" t="str">
            <v>Luva em polipropileno PPR, DN= 20 mm</v>
          </cell>
          <cell r="D3714" t="str">
            <v>un</v>
          </cell>
          <cell r="E3714">
            <v>0.96</v>
          </cell>
          <cell r="F3714">
            <v>4.01</v>
          </cell>
          <cell r="G3714">
            <v>4.97</v>
          </cell>
        </row>
        <row r="3715">
          <cell r="A3715" t="str">
            <v>46.29.540</v>
          </cell>
          <cell r="B3715">
            <v>0</v>
          </cell>
          <cell r="C3715" t="str">
            <v>Luva em polipropileno PPR, DN= 25 mm</v>
          </cell>
          <cell r="D3715" t="str">
            <v>un</v>
          </cell>
          <cell r="E3715">
            <v>1.22</v>
          </cell>
          <cell r="F3715">
            <v>4.3600000000000003</v>
          </cell>
          <cell r="G3715">
            <v>5.58</v>
          </cell>
        </row>
        <row r="3716">
          <cell r="A3716" t="str">
            <v>46.29.550</v>
          </cell>
          <cell r="B3716">
            <v>0</v>
          </cell>
          <cell r="C3716" t="str">
            <v>Luva em polipropileno PPR, DN= 32 mm</v>
          </cell>
          <cell r="D3716" t="str">
            <v>un</v>
          </cell>
          <cell r="E3716">
            <v>1.78</v>
          </cell>
          <cell r="F3716">
            <v>8.35</v>
          </cell>
          <cell r="G3716">
            <v>10.130000000000001</v>
          </cell>
        </row>
        <row r="3717">
          <cell r="A3717" t="str">
            <v>46.29.560</v>
          </cell>
          <cell r="B3717">
            <v>0</v>
          </cell>
          <cell r="C3717" t="str">
            <v>Luva em polipropileno PPR, DN= 40 mm</v>
          </cell>
          <cell r="D3717" t="str">
            <v>un</v>
          </cell>
          <cell r="E3717">
            <v>4.46</v>
          </cell>
          <cell r="F3717">
            <v>8.35</v>
          </cell>
          <cell r="G3717">
            <v>12.81</v>
          </cell>
        </row>
        <row r="3718">
          <cell r="A3718" t="str">
            <v>46.29.570</v>
          </cell>
          <cell r="B3718">
            <v>0</v>
          </cell>
          <cell r="C3718" t="str">
            <v>Luva em polipropileno PPR, DN= 50 mm</v>
          </cell>
          <cell r="D3718" t="str">
            <v>un</v>
          </cell>
          <cell r="E3718">
            <v>6</v>
          </cell>
          <cell r="F3718">
            <v>8.7100000000000009</v>
          </cell>
          <cell r="G3718">
            <v>14.71</v>
          </cell>
        </row>
        <row r="3719">
          <cell r="A3719" t="str">
            <v>46.29.580</v>
          </cell>
          <cell r="B3719">
            <v>0</v>
          </cell>
          <cell r="C3719" t="str">
            <v>Luva em polipropileno PPR, DN= 63 mm</v>
          </cell>
          <cell r="D3719" t="str">
            <v>un</v>
          </cell>
          <cell r="E3719">
            <v>9.67</v>
          </cell>
          <cell r="F3719">
            <v>12.7</v>
          </cell>
          <cell r="G3719">
            <v>22.37</v>
          </cell>
        </row>
        <row r="3720">
          <cell r="A3720" t="str">
            <v>46.29.590</v>
          </cell>
          <cell r="B3720">
            <v>0</v>
          </cell>
          <cell r="C3720" t="str">
            <v>Luva em polipropileno PPR, DN= 75 mm</v>
          </cell>
          <cell r="D3720" t="str">
            <v>un</v>
          </cell>
          <cell r="E3720">
            <v>21.9</v>
          </cell>
          <cell r="F3720">
            <v>13.08</v>
          </cell>
          <cell r="G3720">
            <v>34.979999999999997</v>
          </cell>
        </row>
        <row r="3721">
          <cell r="A3721" t="str">
            <v>46.29.600</v>
          </cell>
          <cell r="B3721">
            <v>0</v>
          </cell>
          <cell r="C3721" t="str">
            <v>Luva em polipropileno PPR, DN= 90 mm</v>
          </cell>
          <cell r="D3721" t="str">
            <v>un</v>
          </cell>
          <cell r="E3721">
            <v>34.93</v>
          </cell>
          <cell r="F3721">
            <v>13.43</v>
          </cell>
          <cell r="G3721">
            <v>48.36</v>
          </cell>
        </row>
        <row r="3722">
          <cell r="A3722" t="str">
            <v>46.29.610</v>
          </cell>
          <cell r="B3722">
            <v>0</v>
          </cell>
          <cell r="C3722" t="str">
            <v>Luva em polipropileno PPR, DN= 110 mm</v>
          </cell>
          <cell r="D3722" t="str">
            <v>un</v>
          </cell>
          <cell r="E3722">
            <v>76.64</v>
          </cell>
          <cell r="F3722">
            <v>13.8</v>
          </cell>
          <cell r="G3722">
            <v>90.44</v>
          </cell>
        </row>
        <row r="3723">
          <cell r="A3723" t="str">
            <v>46.29.640</v>
          </cell>
          <cell r="B3723">
            <v>0</v>
          </cell>
          <cell r="C3723" t="str">
            <v>Luva de redução em polipropileno PPR, DN= 32x25 mm</v>
          </cell>
          <cell r="D3723" t="str">
            <v>un</v>
          </cell>
          <cell r="E3723">
            <v>2.83</v>
          </cell>
          <cell r="F3723">
            <v>8.35</v>
          </cell>
          <cell r="G3723">
            <v>11.18</v>
          </cell>
        </row>
        <row r="3724">
          <cell r="A3724" t="str">
            <v>46.29.810</v>
          </cell>
          <cell r="B3724">
            <v>0</v>
          </cell>
          <cell r="C3724" t="str">
            <v>Conector com inserto metálico em polipropileno PPR, DN= 25 mm x 3/4´</v>
          </cell>
          <cell r="D3724" t="str">
            <v>un</v>
          </cell>
          <cell r="E3724">
            <v>10.79</v>
          </cell>
          <cell r="F3724">
            <v>4.01</v>
          </cell>
          <cell r="G3724">
            <v>14.8</v>
          </cell>
        </row>
        <row r="3725">
          <cell r="A3725" t="str">
            <v>46.29.820</v>
          </cell>
          <cell r="B3725">
            <v>0</v>
          </cell>
          <cell r="C3725" t="str">
            <v>Conector com inserto metálico em polipropileno PPR, DN= 32 mm x 3/4´</v>
          </cell>
          <cell r="D3725" t="str">
            <v>un</v>
          </cell>
          <cell r="E3725">
            <v>14.24</v>
          </cell>
          <cell r="F3725">
            <v>6.17</v>
          </cell>
          <cell r="G3725">
            <v>20.41</v>
          </cell>
        </row>
        <row r="3726">
          <cell r="A3726" t="str">
            <v>46.29.830</v>
          </cell>
          <cell r="B3726">
            <v>0</v>
          </cell>
          <cell r="C3726" t="str">
            <v>Conector com inserto metálico em polipropileno PPR, DN= 32 mm x 1´</v>
          </cell>
          <cell r="D3726" t="str">
            <v>un</v>
          </cell>
          <cell r="E3726">
            <v>18.579999999999998</v>
          </cell>
          <cell r="F3726">
            <v>6.17</v>
          </cell>
          <cell r="G3726">
            <v>24.75</v>
          </cell>
        </row>
        <row r="3727">
          <cell r="A3727" t="str">
            <v>46.29.840</v>
          </cell>
          <cell r="B3727">
            <v>0</v>
          </cell>
          <cell r="C3727" t="str">
            <v>Conector com inserto metálico em polipropileno PPR, DN= 40 mm x 1 1/4´</v>
          </cell>
          <cell r="D3727" t="str">
            <v>un</v>
          </cell>
          <cell r="E3727">
            <v>61.01</v>
          </cell>
          <cell r="F3727">
            <v>7.26</v>
          </cell>
          <cell r="G3727">
            <v>68.27</v>
          </cell>
        </row>
        <row r="3728">
          <cell r="A3728" t="str">
            <v>46.29.850</v>
          </cell>
          <cell r="B3728">
            <v>0</v>
          </cell>
          <cell r="C3728" t="str">
            <v>Conector com inserto metálico em polipropileno PPR, DN= 50 mm x 1 1/2´</v>
          </cell>
          <cell r="D3728" t="str">
            <v>un</v>
          </cell>
          <cell r="E3728">
            <v>73.62</v>
          </cell>
          <cell r="F3728">
            <v>7.26</v>
          </cell>
          <cell r="G3728">
            <v>80.88</v>
          </cell>
        </row>
        <row r="3729">
          <cell r="A3729" t="str">
            <v>46.29.860</v>
          </cell>
          <cell r="B3729">
            <v>0</v>
          </cell>
          <cell r="C3729" t="str">
            <v>Conector com inserto metálico em polipropileno PPR, DN= 63 mm x 2´</v>
          </cell>
          <cell r="D3729" t="str">
            <v>un</v>
          </cell>
          <cell r="E3729">
            <v>104.42</v>
          </cell>
          <cell r="F3729">
            <v>9.4499999999999993</v>
          </cell>
          <cell r="G3729">
            <v>113.87</v>
          </cell>
        </row>
        <row r="3730">
          <cell r="A3730" t="str">
            <v>46.29.870</v>
          </cell>
          <cell r="B3730">
            <v>0</v>
          </cell>
          <cell r="C3730" t="str">
            <v>Conector com inserto metálico em polipropileno PPR, DN= 75 mm x 2 1/2´</v>
          </cell>
          <cell r="D3730" t="str">
            <v>un</v>
          </cell>
          <cell r="E3730">
            <v>171.17</v>
          </cell>
          <cell r="F3730">
            <v>10.53</v>
          </cell>
          <cell r="G3730">
            <v>181.7</v>
          </cell>
        </row>
        <row r="3731">
          <cell r="A3731" t="str">
            <v>46.29.900</v>
          </cell>
          <cell r="B3731">
            <v>0</v>
          </cell>
          <cell r="C3731" t="str">
            <v>Joelho 45° em polipropileno PPR, DN= 20 mm</v>
          </cell>
          <cell r="D3731" t="str">
            <v>un</v>
          </cell>
          <cell r="E3731">
            <v>1.24</v>
          </cell>
          <cell r="F3731">
            <v>4.01</v>
          </cell>
          <cell r="G3731">
            <v>5.25</v>
          </cell>
        </row>
        <row r="3732">
          <cell r="A3732" t="str">
            <v>46.29.910</v>
          </cell>
          <cell r="B3732">
            <v>0</v>
          </cell>
          <cell r="C3732" t="str">
            <v>Joelho 45° em polipropileno PPR, DN= 25 mm</v>
          </cell>
          <cell r="D3732" t="str">
            <v>un</v>
          </cell>
          <cell r="E3732">
            <v>1.49</v>
          </cell>
          <cell r="F3732">
            <v>4.3600000000000003</v>
          </cell>
          <cell r="G3732">
            <v>5.85</v>
          </cell>
        </row>
        <row r="3733">
          <cell r="A3733" t="str">
            <v>46.29.920</v>
          </cell>
          <cell r="B3733">
            <v>0</v>
          </cell>
          <cell r="C3733" t="str">
            <v>Joelho 45° em polipropileno PPR, DN= 32 mm</v>
          </cell>
          <cell r="D3733" t="str">
            <v>un</v>
          </cell>
          <cell r="E3733">
            <v>3.12</v>
          </cell>
          <cell r="F3733">
            <v>8.35</v>
          </cell>
          <cell r="G3733">
            <v>11.47</v>
          </cell>
        </row>
        <row r="3734">
          <cell r="A3734" t="str">
            <v>46.29.930</v>
          </cell>
          <cell r="B3734">
            <v>0</v>
          </cell>
          <cell r="C3734" t="str">
            <v>Joelho 45° em polipropileno PPR, DN= 40 mm</v>
          </cell>
          <cell r="D3734" t="str">
            <v>un</v>
          </cell>
          <cell r="E3734">
            <v>5.88</v>
          </cell>
          <cell r="F3734">
            <v>8.35</v>
          </cell>
          <cell r="G3734">
            <v>14.23</v>
          </cell>
        </row>
        <row r="3735">
          <cell r="A3735" t="str">
            <v>46.29.940</v>
          </cell>
          <cell r="B3735">
            <v>0</v>
          </cell>
          <cell r="C3735" t="str">
            <v>Joelho 45° em polipropileno PPR, DN= 50 mm</v>
          </cell>
          <cell r="D3735" t="str">
            <v>un</v>
          </cell>
          <cell r="E3735">
            <v>11.02</v>
          </cell>
          <cell r="F3735">
            <v>8.35</v>
          </cell>
          <cell r="G3735">
            <v>19.37</v>
          </cell>
        </row>
        <row r="3736">
          <cell r="A3736" t="str">
            <v>46.29.950</v>
          </cell>
          <cell r="B3736">
            <v>0</v>
          </cell>
          <cell r="C3736" t="str">
            <v>Joelho 45° em polipropileno PPR, DN= 63 mm</v>
          </cell>
          <cell r="D3736" t="str">
            <v>un</v>
          </cell>
          <cell r="E3736">
            <v>17.489999999999998</v>
          </cell>
          <cell r="F3736">
            <v>12.7</v>
          </cell>
          <cell r="G3736">
            <v>30.19</v>
          </cell>
        </row>
        <row r="3737">
          <cell r="A3737" t="str">
            <v>46.30</v>
          </cell>
          <cell r="B3737" t="str">
            <v>Tubulação em PPR - Água fria / quente.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</row>
        <row r="3738">
          <cell r="A3738" t="str">
            <v>46.30.010</v>
          </cell>
          <cell r="B3738">
            <v>0</v>
          </cell>
          <cell r="C3738" t="str">
            <v>Joelho 90° em polipropileno PPR, DN=20 mm</v>
          </cell>
          <cell r="D3738" t="str">
            <v>un</v>
          </cell>
          <cell r="E3738">
            <v>1.05</v>
          </cell>
          <cell r="F3738">
            <v>4.01</v>
          </cell>
          <cell r="G3738">
            <v>5.0599999999999996</v>
          </cell>
        </row>
        <row r="3739">
          <cell r="A3739" t="str">
            <v>46.30.020</v>
          </cell>
          <cell r="B3739">
            <v>0</v>
          </cell>
          <cell r="C3739" t="str">
            <v>Joelho 90° em polipropileno PPR, DN=25 mm</v>
          </cell>
          <cell r="D3739" t="str">
            <v>un</v>
          </cell>
          <cell r="E3739">
            <v>1.53</v>
          </cell>
          <cell r="F3739">
            <v>4.3600000000000003</v>
          </cell>
          <cell r="G3739">
            <v>5.89</v>
          </cell>
        </row>
        <row r="3740">
          <cell r="A3740" t="str">
            <v>46.30.030</v>
          </cell>
          <cell r="B3740">
            <v>0</v>
          </cell>
          <cell r="C3740" t="str">
            <v>Joelho 90° em polipropileno PPR, DN=32 mm</v>
          </cell>
          <cell r="D3740" t="str">
            <v>un</v>
          </cell>
          <cell r="E3740">
            <v>2.4500000000000002</v>
          </cell>
          <cell r="F3740">
            <v>8.35</v>
          </cell>
          <cell r="G3740">
            <v>10.8</v>
          </cell>
        </row>
        <row r="3741">
          <cell r="A3741" t="str">
            <v>46.30.040</v>
          </cell>
          <cell r="B3741">
            <v>0</v>
          </cell>
          <cell r="C3741" t="str">
            <v>Joelho 90° em polipropileno PPR, DN=40 mm</v>
          </cell>
          <cell r="D3741" t="str">
            <v>un</v>
          </cell>
          <cell r="E3741">
            <v>4.9000000000000004</v>
          </cell>
          <cell r="F3741">
            <v>8.35</v>
          </cell>
          <cell r="G3741">
            <v>13.25</v>
          </cell>
        </row>
        <row r="3742">
          <cell r="A3742" t="str">
            <v>46.30.050</v>
          </cell>
          <cell r="B3742">
            <v>0</v>
          </cell>
          <cell r="C3742" t="str">
            <v>Joelho 90° em polipropileno PPR, DN=50 mm</v>
          </cell>
          <cell r="D3742" t="str">
            <v>un</v>
          </cell>
          <cell r="E3742">
            <v>9.0500000000000007</v>
          </cell>
          <cell r="F3742">
            <v>8.7100000000000009</v>
          </cell>
          <cell r="G3742">
            <v>17.760000000000002</v>
          </cell>
        </row>
        <row r="3743">
          <cell r="A3743" t="str">
            <v>46.30.060</v>
          </cell>
          <cell r="B3743">
            <v>0</v>
          </cell>
          <cell r="C3743" t="str">
            <v>Joelho 90° em polipropileno PPR, DN=63 mm</v>
          </cell>
          <cell r="D3743" t="str">
            <v>un</v>
          </cell>
          <cell r="E3743">
            <v>14.93</v>
          </cell>
          <cell r="F3743">
            <v>12.7</v>
          </cell>
          <cell r="G3743">
            <v>27.63</v>
          </cell>
        </row>
        <row r="3744">
          <cell r="A3744" t="str">
            <v>46.30.070</v>
          </cell>
          <cell r="B3744">
            <v>0</v>
          </cell>
          <cell r="C3744" t="str">
            <v>Joelho 90° em polipropileno PPR, DN=75 mm</v>
          </cell>
          <cell r="D3744" t="str">
            <v>un</v>
          </cell>
          <cell r="E3744">
            <v>37.06</v>
          </cell>
          <cell r="F3744">
            <v>13.08</v>
          </cell>
          <cell r="G3744">
            <v>50.14</v>
          </cell>
        </row>
        <row r="3745">
          <cell r="A3745" t="str">
            <v>46.30.100</v>
          </cell>
          <cell r="B3745">
            <v>0</v>
          </cell>
          <cell r="C3745" t="str">
            <v>Joelho 90° com inserto metálico em polipropileno PPR, DN=20mm x 1/2´</v>
          </cell>
          <cell r="D3745" t="str">
            <v>un</v>
          </cell>
          <cell r="E3745">
            <v>5.72</v>
          </cell>
          <cell r="F3745">
            <v>4.01</v>
          </cell>
          <cell r="G3745">
            <v>9.73</v>
          </cell>
        </row>
        <row r="3746">
          <cell r="A3746" t="str">
            <v>46.30.110</v>
          </cell>
          <cell r="B3746">
            <v>0</v>
          </cell>
          <cell r="C3746" t="str">
            <v>Joelho 90° com inserto metálico em polipropileno PPR, DN=25mm x 1/2´</v>
          </cell>
          <cell r="D3746" t="str">
            <v>un</v>
          </cell>
          <cell r="E3746">
            <v>6.6</v>
          </cell>
          <cell r="F3746">
            <v>4.01</v>
          </cell>
          <cell r="G3746">
            <v>10.61</v>
          </cell>
        </row>
        <row r="3747">
          <cell r="A3747" t="str">
            <v>46.30.140</v>
          </cell>
          <cell r="B3747">
            <v>0</v>
          </cell>
          <cell r="C3747" t="str">
            <v>Joelho 90° com inserto metálico em polipropileno PPR, DN=32mm x 3/4´</v>
          </cell>
          <cell r="D3747" t="str">
            <v>un</v>
          </cell>
          <cell r="E3747">
            <v>10.3</v>
          </cell>
          <cell r="F3747">
            <v>6.17</v>
          </cell>
          <cell r="G3747">
            <v>16.47</v>
          </cell>
        </row>
        <row r="3748">
          <cell r="A3748" t="str">
            <v>46.30.150</v>
          </cell>
          <cell r="B3748">
            <v>0</v>
          </cell>
          <cell r="C3748" t="str">
            <v>Joelho 90° com inserto metálico em polipropileno PPR, DN=32mm x1´</v>
          </cell>
          <cell r="D3748" t="str">
            <v>un</v>
          </cell>
          <cell r="E3748">
            <v>14.24</v>
          </cell>
          <cell r="F3748">
            <v>6.17</v>
          </cell>
          <cell r="G3748">
            <v>20.41</v>
          </cell>
        </row>
        <row r="3749">
          <cell r="A3749" t="str">
            <v>46.30.280</v>
          </cell>
          <cell r="B3749">
            <v>0</v>
          </cell>
          <cell r="C3749" t="str">
            <v>Tê normal em polipropileno PPR, DN= 20 mm</v>
          </cell>
          <cell r="D3749" t="str">
            <v>un</v>
          </cell>
          <cell r="E3749">
            <v>1.51</v>
          </cell>
          <cell r="F3749">
            <v>6.17</v>
          </cell>
          <cell r="G3749">
            <v>7.68</v>
          </cell>
        </row>
        <row r="3750">
          <cell r="A3750" t="str">
            <v>46.30.290</v>
          </cell>
          <cell r="B3750">
            <v>0</v>
          </cell>
          <cell r="C3750" t="str">
            <v>Tê normal em polipropileno PPR, DN= 25 mm</v>
          </cell>
          <cell r="D3750" t="str">
            <v>un</v>
          </cell>
          <cell r="E3750">
            <v>2.25</v>
          </cell>
          <cell r="F3750">
            <v>6.53</v>
          </cell>
          <cell r="G3750">
            <v>8.7799999999999994</v>
          </cell>
        </row>
        <row r="3751">
          <cell r="A3751" t="str">
            <v>46.30.300</v>
          </cell>
          <cell r="B3751">
            <v>0</v>
          </cell>
          <cell r="C3751" t="str">
            <v>Tê normal em polipropileno PPR, DN= 32 mm</v>
          </cell>
          <cell r="D3751" t="str">
            <v>un</v>
          </cell>
          <cell r="E3751">
            <v>3.57</v>
          </cell>
          <cell r="F3751">
            <v>12.34</v>
          </cell>
          <cell r="G3751">
            <v>15.91</v>
          </cell>
        </row>
        <row r="3752">
          <cell r="A3752" t="str">
            <v>46.30.310</v>
          </cell>
          <cell r="B3752">
            <v>0</v>
          </cell>
          <cell r="C3752" t="str">
            <v>Tê normal em polipropileno PPR, DN= 40 mm</v>
          </cell>
          <cell r="D3752" t="str">
            <v>un</v>
          </cell>
          <cell r="E3752">
            <v>7.46</v>
          </cell>
          <cell r="F3752">
            <v>12.7</v>
          </cell>
          <cell r="G3752">
            <v>20.16</v>
          </cell>
        </row>
        <row r="3753">
          <cell r="A3753" t="str">
            <v>46.30.320</v>
          </cell>
          <cell r="B3753">
            <v>0</v>
          </cell>
          <cell r="C3753" t="str">
            <v>Tê normal em polipropileno PPR, DN= 50 mm</v>
          </cell>
          <cell r="D3753" t="str">
            <v>un</v>
          </cell>
          <cell r="E3753">
            <v>12.53</v>
          </cell>
          <cell r="F3753">
            <v>12.7</v>
          </cell>
          <cell r="G3753">
            <v>25.23</v>
          </cell>
        </row>
        <row r="3754">
          <cell r="A3754" t="str">
            <v>46.30.330</v>
          </cell>
          <cell r="B3754">
            <v>0</v>
          </cell>
          <cell r="C3754" t="str">
            <v>Tê normal em polipropileno PPR, DN= 63 mm</v>
          </cell>
          <cell r="D3754" t="str">
            <v>un</v>
          </cell>
          <cell r="E3754">
            <v>21.32</v>
          </cell>
          <cell r="F3754">
            <v>19.25</v>
          </cell>
          <cell r="G3754">
            <v>40.57</v>
          </cell>
        </row>
        <row r="3755">
          <cell r="A3755" t="str">
            <v>46.30.340</v>
          </cell>
          <cell r="B3755">
            <v>0</v>
          </cell>
          <cell r="C3755" t="str">
            <v>Tê normal em polipropileno PPR, DN= 75 mm</v>
          </cell>
          <cell r="D3755" t="str">
            <v>un</v>
          </cell>
          <cell r="E3755">
            <v>41.07</v>
          </cell>
          <cell r="F3755">
            <v>19.25</v>
          </cell>
          <cell r="G3755">
            <v>60.32</v>
          </cell>
        </row>
        <row r="3756">
          <cell r="A3756" t="str">
            <v>46.30.390</v>
          </cell>
          <cell r="B3756">
            <v>0</v>
          </cell>
          <cell r="C3756" t="str">
            <v>Tê de redução externa em polipropileno PPR, DN= 25x25x20 mm</v>
          </cell>
          <cell r="D3756" t="str">
            <v>un</v>
          </cell>
          <cell r="E3756">
            <v>3.2</v>
          </cell>
          <cell r="F3756">
            <v>6.17</v>
          </cell>
          <cell r="G3756">
            <v>9.3699999999999992</v>
          </cell>
        </row>
        <row r="3757">
          <cell r="A3757" t="str">
            <v>46.30.420</v>
          </cell>
          <cell r="B3757">
            <v>0</v>
          </cell>
          <cell r="C3757" t="str">
            <v>Tê de redução externa em polipropileno PPR, DN= 32x32x25 mm</v>
          </cell>
          <cell r="D3757" t="str">
            <v>un</v>
          </cell>
          <cell r="E3757">
            <v>4.25</v>
          </cell>
          <cell r="F3757">
            <v>10.53</v>
          </cell>
          <cell r="G3757">
            <v>14.78</v>
          </cell>
        </row>
        <row r="3758">
          <cell r="A3758" t="str">
            <v>46.30.440</v>
          </cell>
          <cell r="B3758">
            <v>0</v>
          </cell>
          <cell r="C3758" t="str">
            <v>Tê de redução externa em polipropileno PPR, DN= 40x40x32 mm</v>
          </cell>
          <cell r="D3758" t="str">
            <v>un</v>
          </cell>
          <cell r="E3758">
            <v>7.51</v>
          </cell>
          <cell r="F3758">
            <v>12.34</v>
          </cell>
          <cell r="G3758">
            <v>19.850000000000001</v>
          </cell>
        </row>
        <row r="3759">
          <cell r="A3759" t="str">
            <v>46.30.470</v>
          </cell>
          <cell r="B3759">
            <v>0</v>
          </cell>
          <cell r="C3759" t="str">
            <v>Tê de redução externa em polipropileno PPR, DN= 63x63x40 mm</v>
          </cell>
          <cell r="D3759" t="str">
            <v>un</v>
          </cell>
          <cell r="E3759">
            <v>21.96</v>
          </cell>
          <cell r="F3759">
            <v>17.059999999999999</v>
          </cell>
          <cell r="G3759">
            <v>39.020000000000003</v>
          </cell>
        </row>
        <row r="3760">
          <cell r="A3760" t="str">
            <v>46.30.480</v>
          </cell>
          <cell r="B3760">
            <v>0</v>
          </cell>
          <cell r="C3760" t="str">
            <v>Tê de redução externa em polipropileno PPR, DN= 63x63x50 mm</v>
          </cell>
          <cell r="D3760" t="str">
            <v>un</v>
          </cell>
          <cell r="E3760">
            <v>21.74</v>
          </cell>
          <cell r="F3760">
            <v>17.059999999999999</v>
          </cell>
          <cell r="G3760">
            <v>38.799999999999997</v>
          </cell>
        </row>
        <row r="3761">
          <cell r="A3761" t="str">
            <v>46.30.530</v>
          </cell>
          <cell r="B3761">
            <v>0</v>
          </cell>
          <cell r="C3761" t="str">
            <v>Tê de redução externa em polipropileno PPR, DN= 110x110x75 mm</v>
          </cell>
          <cell r="D3761" t="str">
            <v>un</v>
          </cell>
          <cell r="E3761">
            <v>163.71</v>
          </cell>
          <cell r="F3761">
            <v>19.600000000000001</v>
          </cell>
          <cell r="G3761">
            <v>183.31</v>
          </cell>
        </row>
        <row r="3762">
          <cell r="A3762" t="str">
            <v>46.30.540</v>
          </cell>
          <cell r="B3762">
            <v>0</v>
          </cell>
          <cell r="C3762" t="str">
            <v>Tê de redução externa em polipropileno PPR, DN= 110x110x90 mm</v>
          </cell>
          <cell r="D3762" t="str">
            <v>un</v>
          </cell>
          <cell r="E3762">
            <v>177.39</v>
          </cell>
          <cell r="F3762">
            <v>19.600000000000001</v>
          </cell>
          <cell r="G3762">
            <v>196.99</v>
          </cell>
        </row>
        <row r="3763">
          <cell r="A3763" t="str">
            <v>46.30.780</v>
          </cell>
          <cell r="B3763">
            <v>0</v>
          </cell>
          <cell r="C3763" t="str">
            <v>Tê misturador em polipropileno PPR, DN= 25 mm</v>
          </cell>
          <cell r="D3763" t="str">
            <v>un</v>
          </cell>
          <cell r="E3763">
            <v>5.3</v>
          </cell>
          <cell r="F3763">
            <v>6.53</v>
          </cell>
          <cell r="G3763">
            <v>11.83</v>
          </cell>
        </row>
        <row r="3764">
          <cell r="A3764" t="str">
            <v>46.30.860</v>
          </cell>
          <cell r="B3764">
            <v>0</v>
          </cell>
          <cell r="C3764" t="str">
            <v>Tê com inserto metálico central em polipropileno PPR, DN= 20 mm x 1/2´</v>
          </cell>
          <cell r="D3764" t="str">
            <v>un</v>
          </cell>
          <cell r="E3764">
            <v>7</v>
          </cell>
          <cell r="F3764">
            <v>6.17</v>
          </cell>
          <cell r="G3764">
            <v>13.17</v>
          </cell>
        </row>
        <row r="3765">
          <cell r="A3765" t="str">
            <v>46.30.870</v>
          </cell>
          <cell r="B3765">
            <v>0</v>
          </cell>
          <cell r="C3765" t="str">
            <v>Tê com inserto metálico central em polipropileno PPR, DN= 25 mm x 1/2´</v>
          </cell>
          <cell r="D3765" t="str">
            <v>un</v>
          </cell>
          <cell r="E3765">
            <v>8.4700000000000006</v>
          </cell>
          <cell r="F3765">
            <v>6.17</v>
          </cell>
          <cell r="G3765">
            <v>14.64</v>
          </cell>
        </row>
        <row r="3766">
          <cell r="A3766" t="str">
            <v>46.30.880</v>
          </cell>
          <cell r="B3766">
            <v>0</v>
          </cell>
          <cell r="C3766" t="str">
            <v>Tê com inserto metálico central em polipropileno PPR, DN= 25 mm x 3/4´</v>
          </cell>
          <cell r="D3766" t="str">
            <v>un</v>
          </cell>
          <cell r="E3766">
            <v>9.77</v>
          </cell>
          <cell r="F3766">
            <v>6.17</v>
          </cell>
          <cell r="G3766">
            <v>15.94</v>
          </cell>
        </row>
        <row r="3767">
          <cell r="A3767" t="str">
            <v>46.30.960</v>
          </cell>
          <cell r="B3767">
            <v>0</v>
          </cell>
          <cell r="C3767" t="str">
            <v>Tê misturador com inserto metálico em polipropileno PPR, DN= 25 mm x 3/4´</v>
          </cell>
          <cell r="D3767" t="str">
            <v>un</v>
          </cell>
          <cell r="E3767">
            <v>18.440000000000001</v>
          </cell>
          <cell r="F3767">
            <v>6.17</v>
          </cell>
          <cell r="G3767">
            <v>24.61</v>
          </cell>
        </row>
        <row r="3768">
          <cell r="A3768" t="str">
            <v>46.31</v>
          </cell>
          <cell r="B3768" t="str">
            <v>Tubulação em PEAD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A3769" t="str">
            <v>46.31.010</v>
          </cell>
          <cell r="B3769">
            <v>0</v>
          </cell>
          <cell r="C3769" t="str">
            <v>Tubo em PEAD de alta densidade para passagem e distribuição de gás natural - PE100 - SDR11 - diâmetro = 90 mm</v>
          </cell>
          <cell r="D3769" t="str">
            <v>m</v>
          </cell>
          <cell r="E3769">
            <v>83.98</v>
          </cell>
          <cell r="F3769">
            <v>0</v>
          </cell>
          <cell r="G3769">
            <v>83.98</v>
          </cell>
        </row>
        <row r="3770">
          <cell r="A3770" t="str">
            <v>46.31.020</v>
          </cell>
          <cell r="B3770">
            <v>0</v>
          </cell>
          <cell r="C3770" t="str">
            <v>Cotovelo 45º em PEAD de alta densidade PE100 - diâmetro = 90 mm</v>
          </cell>
          <cell r="D3770" t="str">
            <v>un</v>
          </cell>
          <cell r="E3770">
            <v>895.47</v>
          </cell>
          <cell r="F3770">
            <v>0</v>
          </cell>
          <cell r="G3770">
            <v>895.47</v>
          </cell>
        </row>
        <row r="3771">
          <cell r="A3771" t="str">
            <v>46.31.030</v>
          </cell>
          <cell r="B3771">
            <v>0</v>
          </cell>
          <cell r="C3771" t="str">
            <v>Cotovelo 90º em PEAD de alta densidade PE100 - diâmetro = 90 mm</v>
          </cell>
          <cell r="D3771" t="str">
            <v>un</v>
          </cell>
          <cell r="E3771">
            <v>879.14</v>
          </cell>
          <cell r="F3771">
            <v>0</v>
          </cell>
          <cell r="G3771">
            <v>879.14</v>
          </cell>
        </row>
        <row r="3772">
          <cell r="A3772" t="str">
            <v>46.31.040</v>
          </cell>
          <cell r="B3772">
            <v>0</v>
          </cell>
          <cell r="C3772" t="str">
            <v>Cap em PEAD de alta densidade PE100 - diâmetro = 90 mm</v>
          </cell>
          <cell r="D3772" t="str">
            <v>un</v>
          </cell>
          <cell r="E3772">
            <v>475.55</v>
          </cell>
          <cell r="F3772">
            <v>0</v>
          </cell>
          <cell r="G3772">
            <v>475.55</v>
          </cell>
        </row>
        <row r="3773">
          <cell r="A3773" t="str">
            <v>46.31.050</v>
          </cell>
          <cell r="B3773">
            <v>0</v>
          </cell>
          <cell r="C3773" t="str">
            <v>Tê em PEAD de alta densidade PE100 - diâmetro = 90 mm</v>
          </cell>
          <cell r="D3773" t="str">
            <v>un</v>
          </cell>
          <cell r="E3773">
            <v>1308.97</v>
          </cell>
          <cell r="F3773">
            <v>0</v>
          </cell>
          <cell r="G3773">
            <v>1308.97</v>
          </cell>
        </row>
        <row r="3774">
          <cell r="A3774" t="str">
            <v>46.31.060</v>
          </cell>
          <cell r="B3774">
            <v>0</v>
          </cell>
          <cell r="C3774" t="str">
            <v>Luva de redução em PEAD de alta densidade PE100 - diâmetro = 90 mm x 63 mm</v>
          </cell>
          <cell r="D3774" t="str">
            <v>un</v>
          </cell>
          <cell r="E3774">
            <v>867.42</v>
          </cell>
          <cell r="F3774">
            <v>0</v>
          </cell>
          <cell r="G3774">
            <v>867.42</v>
          </cell>
        </row>
        <row r="3775">
          <cell r="A3775" t="str">
            <v>46.32</v>
          </cell>
          <cell r="B3775" t="str">
            <v>Tubulação em cobre rígido, para sistema VRF de ar condicionado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</row>
        <row r="3776">
          <cell r="A3776" t="str">
            <v>46.32.001</v>
          </cell>
          <cell r="B3776">
            <v>0</v>
          </cell>
          <cell r="C3776" t="str">
            <v>Tubo de cobre sem costura, rígido, espessura 1/16" - diâmetro 3/8", inclusive conexões</v>
          </cell>
          <cell r="D3776" t="str">
            <v>m</v>
          </cell>
          <cell r="E3776">
            <v>22.83</v>
          </cell>
          <cell r="F3776">
            <v>13.08</v>
          </cell>
          <cell r="G3776">
            <v>35.909999999999997</v>
          </cell>
        </row>
        <row r="3777">
          <cell r="A3777" t="str">
            <v>46.32.002</v>
          </cell>
          <cell r="B3777">
            <v>0</v>
          </cell>
          <cell r="C3777" t="str">
            <v>Tubo de cobre sem costura, rígido, espessura 1/16" - diâmetro 1/2", inclusive conexões</v>
          </cell>
          <cell r="D3777" t="str">
            <v>m</v>
          </cell>
          <cell r="E3777">
            <v>31.87</v>
          </cell>
          <cell r="F3777">
            <v>13.08</v>
          </cell>
          <cell r="G3777">
            <v>44.95</v>
          </cell>
        </row>
        <row r="3778">
          <cell r="A3778" t="str">
            <v>46.32.003</v>
          </cell>
          <cell r="B3778">
            <v>0</v>
          </cell>
          <cell r="C3778" t="str">
            <v>Tubo de cobre sem costura, rígido, espessura 1/16" - diâmetro 5/8", inclusive conexões</v>
          </cell>
          <cell r="D3778" t="str">
            <v>m</v>
          </cell>
          <cell r="E3778">
            <v>40.9</v>
          </cell>
          <cell r="F3778">
            <v>13.08</v>
          </cell>
          <cell r="G3778">
            <v>53.98</v>
          </cell>
        </row>
        <row r="3779">
          <cell r="A3779" t="str">
            <v>46.32.004</v>
          </cell>
          <cell r="B3779">
            <v>0</v>
          </cell>
          <cell r="C3779" t="str">
            <v>Tubo de cobre sem costura, rígido, espessura 1/16" - diâmetro 3/4", inclusive conexões</v>
          </cell>
          <cell r="D3779" t="str">
            <v>m</v>
          </cell>
          <cell r="E3779">
            <v>49.44</v>
          </cell>
          <cell r="F3779">
            <v>13.08</v>
          </cell>
          <cell r="G3779">
            <v>62.52</v>
          </cell>
        </row>
        <row r="3780">
          <cell r="A3780" t="str">
            <v>46.32.005</v>
          </cell>
          <cell r="B3780">
            <v>0</v>
          </cell>
          <cell r="C3780" t="str">
            <v>Tubo de cobre sem costura, rígido, espessura 1/16" - diâmetro 7/8", inclusive conexões</v>
          </cell>
          <cell r="D3780" t="str">
            <v>m</v>
          </cell>
          <cell r="E3780">
            <v>58.92</v>
          </cell>
          <cell r="F3780">
            <v>13.08</v>
          </cell>
          <cell r="G3780">
            <v>72</v>
          </cell>
        </row>
        <row r="3781">
          <cell r="A3781" t="str">
            <v>46.32.006</v>
          </cell>
          <cell r="B3781">
            <v>0</v>
          </cell>
          <cell r="C3781" t="str">
            <v>Tubo de cobre sem costura, rígido, espessura 1/16" - diâmetro 1", inclusive conexões</v>
          </cell>
          <cell r="D3781" t="str">
            <v>m</v>
          </cell>
          <cell r="E3781">
            <v>67.94</v>
          </cell>
          <cell r="F3781">
            <v>13.08</v>
          </cell>
          <cell r="G3781">
            <v>81.02</v>
          </cell>
        </row>
        <row r="3782">
          <cell r="A3782" t="str">
            <v>46.32.007</v>
          </cell>
          <cell r="B3782">
            <v>0</v>
          </cell>
          <cell r="C3782" t="str">
            <v>Tubo de cobre sem costura, rígido, espessura 1/16" - diâmetro 1.1/8", inclusive conexões</v>
          </cell>
          <cell r="D3782" t="str">
            <v>m</v>
          </cell>
          <cell r="E3782">
            <v>76.81</v>
          </cell>
          <cell r="F3782">
            <v>13.08</v>
          </cell>
          <cell r="G3782">
            <v>89.89</v>
          </cell>
        </row>
        <row r="3783">
          <cell r="A3783" t="str">
            <v>46.32.008</v>
          </cell>
          <cell r="B3783">
            <v>0</v>
          </cell>
          <cell r="C3783" t="str">
            <v>Tubo de cobre sem costura, rígido, espessura 1/16" - diâmetro 1.1/4", inclusive conexões</v>
          </cell>
          <cell r="D3783" t="str">
            <v>m</v>
          </cell>
          <cell r="E3783">
            <v>86.42</v>
          </cell>
          <cell r="F3783">
            <v>13.08</v>
          </cell>
          <cell r="G3783">
            <v>99.5</v>
          </cell>
        </row>
        <row r="3784">
          <cell r="A3784" t="str">
            <v>46.32.009</v>
          </cell>
          <cell r="B3784">
            <v>0</v>
          </cell>
          <cell r="C3784" t="str">
            <v>Tubo de cobre sem costura, rígido, espessura 1/16" - diâmetro 1.3/8", inclusive conexões</v>
          </cell>
          <cell r="D3784" t="str">
            <v>m</v>
          </cell>
          <cell r="E3784">
            <v>97.24</v>
          </cell>
          <cell r="F3784">
            <v>13.08</v>
          </cell>
          <cell r="G3784">
            <v>110.32</v>
          </cell>
        </row>
        <row r="3785">
          <cell r="A3785" t="str">
            <v>46.32.010</v>
          </cell>
          <cell r="B3785">
            <v>0</v>
          </cell>
          <cell r="C3785" t="str">
            <v>Tubo de cobre sem costura, rígido, espessura 1/16" - diâmetro 1.1/2", inclusive conexões</v>
          </cell>
          <cell r="D3785" t="str">
            <v>m</v>
          </cell>
          <cell r="E3785">
            <v>106.31</v>
          </cell>
          <cell r="F3785">
            <v>13.08</v>
          </cell>
          <cell r="G3785">
            <v>119.39</v>
          </cell>
        </row>
        <row r="3786">
          <cell r="A3786" t="str">
            <v>46.32.011</v>
          </cell>
          <cell r="B3786">
            <v>0</v>
          </cell>
          <cell r="C3786" t="str">
            <v>Tubo de cobre sem costura, rígido, espessura 1/16" - diâmetro 1.5/8", inclusive conexões</v>
          </cell>
          <cell r="D3786" t="str">
            <v>m</v>
          </cell>
          <cell r="E3786">
            <v>115.35</v>
          </cell>
          <cell r="F3786">
            <v>13.08</v>
          </cell>
          <cell r="G3786">
            <v>128.43</v>
          </cell>
        </row>
        <row r="3787">
          <cell r="A3787" t="str">
            <v>46.33</v>
          </cell>
          <cell r="B3787" t="str">
            <v>Tubulação em PP - águas pluviais / esgoto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</row>
        <row r="3788">
          <cell r="A3788" t="str">
            <v>46.33.001</v>
          </cell>
          <cell r="B3788">
            <v>0</v>
          </cell>
          <cell r="C3788" t="str">
            <v>Tubo de esgoto em polipropileno de alta resistência - PP, DN= 40mm, preto, com união deslizante e guarnição elastomérica de duplo lábio</v>
          </cell>
          <cell r="D3788" t="str">
            <v>m</v>
          </cell>
          <cell r="E3788">
            <v>22.7</v>
          </cell>
          <cell r="F3788">
            <v>12.65</v>
          </cell>
          <cell r="G3788">
            <v>35.35</v>
          </cell>
        </row>
        <row r="3789">
          <cell r="A3789" t="str">
            <v>46.33.002</v>
          </cell>
          <cell r="B3789">
            <v>0</v>
          </cell>
          <cell r="C3789" t="str">
            <v>Tubo de esgoto em polipropileno de alta resistência - PP, DN= 50mm, preto, com união deslizante e guarnição elastomérica de duplo lábio</v>
          </cell>
          <cell r="D3789" t="str">
            <v>m</v>
          </cell>
          <cell r="E3789">
            <v>25.12</v>
          </cell>
          <cell r="F3789">
            <v>12.65</v>
          </cell>
          <cell r="G3789">
            <v>37.770000000000003</v>
          </cell>
        </row>
        <row r="3790">
          <cell r="A3790" t="str">
            <v>46.33.003</v>
          </cell>
          <cell r="B3790">
            <v>0</v>
          </cell>
          <cell r="C3790" t="str">
            <v>Tubo de esgoto em polipropileno de alta resistência - PP, DN= 63mm, preto, com união deslizante e guarnição elastomérica de duplo lábio</v>
          </cell>
          <cell r="D3790" t="str">
            <v>m</v>
          </cell>
          <cell r="E3790">
            <v>29.1</v>
          </cell>
          <cell r="F3790">
            <v>12.65</v>
          </cell>
          <cell r="G3790">
            <v>41.75</v>
          </cell>
        </row>
        <row r="3791">
          <cell r="A3791" t="str">
            <v>46.33.004</v>
          </cell>
          <cell r="B3791">
            <v>0</v>
          </cell>
          <cell r="C3791" t="str">
            <v>Tubo de esgoto em polipropileno de alta resistência - PP, DN= 110mm, preto, com união deslizante e guarnição elastomérica de duplo lábio</v>
          </cell>
          <cell r="D3791" t="str">
            <v>m</v>
          </cell>
          <cell r="E3791">
            <v>66.23</v>
          </cell>
          <cell r="F3791">
            <v>18.98</v>
          </cell>
          <cell r="G3791">
            <v>85.21</v>
          </cell>
        </row>
        <row r="3792">
          <cell r="A3792" t="str">
            <v>46.33.020</v>
          </cell>
          <cell r="B3792">
            <v>0</v>
          </cell>
          <cell r="C3792" t="str">
            <v>Joelho 45° em polipropileno de alta resistência, preto, tipo PB, DN= 40mm</v>
          </cell>
          <cell r="D3792" t="str">
            <v>un</v>
          </cell>
          <cell r="E3792">
            <v>8.68</v>
          </cell>
          <cell r="F3792">
            <v>8.35</v>
          </cell>
          <cell r="G3792">
            <v>17.03</v>
          </cell>
        </row>
        <row r="3793">
          <cell r="A3793" t="str">
            <v>46.33.021</v>
          </cell>
          <cell r="B3793">
            <v>0</v>
          </cell>
          <cell r="C3793" t="str">
            <v>Joelho 45° em polipropileno de alta resistência - PP, preto, tipo PB, DN= 50mm</v>
          </cell>
          <cell r="D3793" t="str">
            <v>un</v>
          </cell>
          <cell r="E3793">
            <v>10.4</v>
          </cell>
          <cell r="F3793">
            <v>8.35</v>
          </cell>
          <cell r="G3793">
            <v>18.75</v>
          </cell>
        </row>
        <row r="3794">
          <cell r="A3794" t="str">
            <v>46.33.022</v>
          </cell>
          <cell r="B3794">
            <v>0</v>
          </cell>
          <cell r="C3794" t="str">
            <v>Joelho 45° em polipropileno de alta resistência - PP, preto, tipo PB, DN= 63mm</v>
          </cell>
          <cell r="D3794" t="str">
            <v>un</v>
          </cell>
          <cell r="E3794">
            <v>11.86</v>
          </cell>
          <cell r="F3794">
            <v>12.7</v>
          </cell>
          <cell r="G3794">
            <v>24.56</v>
          </cell>
        </row>
        <row r="3795">
          <cell r="A3795" t="str">
            <v>46.33.023</v>
          </cell>
          <cell r="B3795">
            <v>0</v>
          </cell>
          <cell r="C3795" t="str">
            <v>Joelho 45° em polipropileno de alta resistência - PP, preto, tipo PB, DN= 110mm</v>
          </cell>
          <cell r="D3795" t="str">
            <v>un</v>
          </cell>
          <cell r="E3795">
            <v>27.47</v>
          </cell>
          <cell r="F3795">
            <v>14.52</v>
          </cell>
          <cell r="G3795">
            <v>41.99</v>
          </cell>
        </row>
        <row r="3796">
          <cell r="A3796" t="str">
            <v>46.33.047</v>
          </cell>
          <cell r="B3796">
            <v>0</v>
          </cell>
          <cell r="C3796" t="str">
            <v>Joelho 87°30' em polipropileno de alta resistência - PP, preto, tipo PB, DN= 40mm</v>
          </cell>
          <cell r="D3796" t="str">
            <v>un</v>
          </cell>
          <cell r="E3796">
            <v>8.58</v>
          </cell>
          <cell r="F3796">
            <v>8.35</v>
          </cell>
          <cell r="G3796">
            <v>16.93</v>
          </cell>
        </row>
        <row r="3797">
          <cell r="A3797" t="str">
            <v>46.33.048</v>
          </cell>
          <cell r="B3797">
            <v>0</v>
          </cell>
          <cell r="C3797" t="str">
            <v>Joelho 87°30' em polipropileno de alta resistência - PP, preto, tipo PB, DN= 50mm</v>
          </cell>
          <cell r="D3797" t="str">
            <v>un</v>
          </cell>
          <cell r="E3797">
            <v>10.5</v>
          </cell>
          <cell r="F3797">
            <v>8.35</v>
          </cell>
          <cell r="G3797">
            <v>18.850000000000001</v>
          </cell>
        </row>
        <row r="3798">
          <cell r="A3798" t="str">
            <v>46.33.049</v>
          </cell>
          <cell r="B3798">
            <v>0</v>
          </cell>
          <cell r="C3798" t="str">
            <v>Joelho 87°30' em polipropileno de alta resistência - PP, preto, tipo PB, DN= 63mm</v>
          </cell>
          <cell r="D3798" t="str">
            <v>un</v>
          </cell>
          <cell r="E3798">
            <v>13.3</v>
          </cell>
          <cell r="F3798">
            <v>12.7</v>
          </cell>
          <cell r="G3798">
            <v>26</v>
          </cell>
        </row>
        <row r="3799">
          <cell r="A3799" t="str">
            <v>46.33.074</v>
          </cell>
          <cell r="B3799">
            <v>0</v>
          </cell>
          <cell r="C3799" t="str">
            <v>Joelho 87°30' em polipropileno de alta resistência - PP, preto, tipo PB, DN= 110mm, com base de apoio</v>
          </cell>
          <cell r="D3799" t="str">
            <v>un</v>
          </cell>
          <cell r="E3799">
            <v>38.49</v>
          </cell>
          <cell r="F3799">
            <v>14.52</v>
          </cell>
          <cell r="G3799">
            <v>53.01</v>
          </cell>
        </row>
        <row r="3800">
          <cell r="A3800" t="str">
            <v>46.33.102</v>
          </cell>
          <cell r="B3800">
            <v>0</v>
          </cell>
          <cell r="C3800" t="str">
            <v>Luva dupla em polipropileno de alta resistência - PP,  preto,  DN= 40mm</v>
          </cell>
          <cell r="D3800" t="str">
            <v>un</v>
          </cell>
          <cell r="E3800">
            <v>10.47</v>
          </cell>
          <cell r="F3800">
            <v>8.35</v>
          </cell>
          <cell r="G3800">
            <v>18.82</v>
          </cell>
        </row>
        <row r="3801">
          <cell r="A3801" t="str">
            <v>46.33.103</v>
          </cell>
          <cell r="B3801">
            <v>0</v>
          </cell>
          <cell r="C3801" t="str">
            <v>Luva dupla em polipropileno de alta resistência - PP,  preto,  DN= 50mm</v>
          </cell>
          <cell r="D3801" t="str">
            <v>un</v>
          </cell>
          <cell r="E3801">
            <v>10.76</v>
          </cell>
          <cell r="F3801">
            <v>8.35</v>
          </cell>
          <cell r="G3801">
            <v>19.11</v>
          </cell>
        </row>
        <row r="3802">
          <cell r="A3802" t="str">
            <v>46.33.104</v>
          </cell>
          <cell r="B3802">
            <v>0</v>
          </cell>
          <cell r="C3802" t="str">
            <v>Luva dupla em polipropileno de alta resistência - PP,  preto,  DN= 63mm</v>
          </cell>
          <cell r="D3802" t="str">
            <v>un</v>
          </cell>
          <cell r="E3802">
            <v>13.93</v>
          </cell>
          <cell r="F3802">
            <v>12.7</v>
          </cell>
          <cell r="G3802">
            <v>26.63</v>
          </cell>
        </row>
        <row r="3803">
          <cell r="A3803" t="str">
            <v>46.33.105</v>
          </cell>
          <cell r="B3803">
            <v>0</v>
          </cell>
          <cell r="C3803" t="str">
            <v>Luva dupla em polipropileno de alta resistência - PP,  preto,  DN= 110mm</v>
          </cell>
          <cell r="D3803" t="str">
            <v>un</v>
          </cell>
          <cell r="E3803">
            <v>26.59</v>
          </cell>
          <cell r="F3803">
            <v>14.52</v>
          </cell>
          <cell r="G3803">
            <v>41.11</v>
          </cell>
        </row>
        <row r="3804">
          <cell r="A3804" t="str">
            <v>46.33.116</v>
          </cell>
          <cell r="B3804">
            <v>0</v>
          </cell>
          <cell r="C3804" t="str">
            <v>Luva de Redução em polipropileno de alta resistência - PP, preto, tipo PB, DN= 50x40mm</v>
          </cell>
          <cell r="D3804" t="str">
            <v>un</v>
          </cell>
          <cell r="E3804">
            <v>7.4</v>
          </cell>
          <cell r="F3804">
            <v>8.35</v>
          </cell>
          <cell r="G3804">
            <v>15.75</v>
          </cell>
        </row>
        <row r="3805">
          <cell r="A3805" t="str">
            <v>46.33.117</v>
          </cell>
          <cell r="B3805">
            <v>0</v>
          </cell>
          <cell r="C3805" t="str">
            <v>Luva de Redução em polipropileno de alta resistência - PP, preto, tipo PB, DN= 63x50mm</v>
          </cell>
          <cell r="D3805" t="str">
            <v>un</v>
          </cell>
          <cell r="E3805">
            <v>10.08</v>
          </cell>
          <cell r="F3805">
            <v>12.7</v>
          </cell>
          <cell r="G3805">
            <v>22.78</v>
          </cell>
        </row>
        <row r="3806">
          <cell r="A3806" t="str">
            <v>46.33.118</v>
          </cell>
          <cell r="B3806">
            <v>0</v>
          </cell>
          <cell r="C3806" t="str">
            <v>Luva de Redução em polipropileno de alta resistência - PP, preto, tipo PB, DN= 110x63mm</v>
          </cell>
          <cell r="D3806" t="str">
            <v>un</v>
          </cell>
          <cell r="E3806">
            <v>18.489999999999998</v>
          </cell>
          <cell r="F3806">
            <v>14.52</v>
          </cell>
          <cell r="G3806">
            <v>33.01</v>
          </cell>
        </row>
        <row r="3807">
          <cell r="A3807" t="str">
            <v>46.33.130</v>
          </cell>
          <cell r="B3807">
            <v>0</v>
          </cell>
          <cell r="C3807" t="str">
            <v>Tê 87°30' simples em polipropileno de alta resistência - PP, preto, tipo PB, DN= 50x50mm</v>
          </cell>
          <cell r="D3807" t="str">
            <v>un</v>
          </cell>
          <cell r="E3807">
            <v>21.89</v>
          </cell>
          <cell r="F3807">
            <v>8.35</v>
          </cell>
          <cell r="G3807">
            <v>30.24</v>
          </cell>
        </row>
        <row r="3808">
          <cell r="A3808" t="str">
            <v>46.33.131</v>
          </cell>
          <cell r="B3808">
            <v>0</v>
          </cell>
          <cell r="C3808" t="str">
            <v>Tê 87°30' simples em polipropileno de alta resistência - PP, preto, tipo PB, DN= 63x63mm</v>
          </cell>
          <cell r="D3808" t="str">
            <v>un</v>
          </cell>
          <cell r="E3808">
            <v>28.35</v>
          </cell>
          <cell r="F3808">
            <v>12.7</v>
          </cell>
          <cell r="G3808">
            <v>41.05</v>
          </cell>
        </row>
        <row r="3809">
          <cell r="A3809" t="str">
            <v>46.33.132</v>
          </cell>
          <cell r="B3809">
            <v>0</v>
          </cell>
          <cell r="C3809" t="str">
            <v>Tê 87°30' simples em polipropileno de alta resistência - PP, preto, tipo PB, DN= 110x110mm</v>
          </cell>
          <cell r="D3809" t="str">
            <v>un</v>
          </cell>
          <cell r="E3809">
            <v>54.88</v>
          </cell>
          <cell r="F3809">
            <v>14.52</v>
          </cell>
          <cell r="G3809">
            <v>69.400000000000006</v>
          </cell>
        </row>
        <row r="3810">
          <cell r="A3810" t="str">
            <v>46.33.137</v>
          </cell>
          <cell r="B3810">
            <v>0</v>
          </cell>
          <cell r="C3810" t="str">
            <v>Tê 87°30' simples de redução em polipropileno de alta resistência - PP, preto, tipo PB, DN= 110x63mm</v>
          </cell>
          <cell r="D3810" t="str">
            <v>un</v>
          </cell>
          <cell r="E3810">
            <v>47.96</v>
          </cell>
          <cell r="F3810">
            <v>14.52</v>
          </cell>
          <cell r="G3810">
            <v>62.48</v>
          </cell>
        </row>
        <row r="3811">
          <cell r="A3811" t="str">
            <v>46.33.140</v>
          </cell>
          <cell r="B3811">
            <v>0</v>
          </cell>
          <cell r="C3811" t="str">
            <v>Tê 87°30' de inspeção em polipropileno de alta resistencia - PP, preto (PxB), DN 110mm</v>
          </cell>
          <cell r="D3811" t="str">
            <v>un</v>
          </cell>
          <cell r="E3811">
            <v>125.3</v>
          </cell>
          <cell r="F3811">
            <v>12.7</v>
          </cell>
          <cell r="G3811">
            <v>138</v>
          </cell>
        </row>
        <row r="3812">
          <cell r="A3812" t="str">
            <v>46.33.149</v>
          </cell>
          <cell r="B3812">
            <v>0</v>
          </cell>
          <cell r="C3812" t="str">
            <v>Junção 45° simples em polipropileno de alta resistência - PP, preto, tipo PB, DN= 50x50mm</v>
          </cell>
          <cell r="D3812" t="str">
            <v>un</v>
          </cell>
          <cell r="E3812">
            <v>20.16</v>
          </cell>
          <cell r="F3812">
            <v>8.35</v>
          </cell>
          <cell r="G3812">
            <v>28.51</v>
          </cell>
        </row>
        <row r="3813">
          <cell r="A3813" t="str">
            <v>46.33.150</v>
          </cell>
          <cell r="B3813">
            <v>0</v>
          </cell>
          <cell r="C3813" t="str">
            <v>Junção 45° simples em polipropileno de alta resistência - PP, preto, tipo PB, DN= 63x63mm</v>
          </cell>
          <cell r="D3813" t="str">
            <v>un</v>
          </cell>
          <cell r="E3813">
            <v>21.96</v>
          </cell>
          <cell r="F3813">
            <v>12.7</v>
          </cell>
          <cell r="G3813">
            <v>34.659999999999997</v>
          </cell>
        </row>
        <row r="3814">
          <cell r="A3814" t="str">
            <v>46.33.151</v>
          </cell>
          <cell r="B3814">
            <v>0</v>
          </cell>
          <cell r="C3814" t="str">
            <v>Junção 45° simples em polipropileno de alta resistência - PP, preto, tipo PB, DN= 110x110mm</v>
          </cell>
          <cell r="D3814" t="str">
            <v>un</v>
          </cell>
          <cell r="E3814">
            <v>56.94</v>
          </cell>
          <cell r="F3814">
            <v>14.52</v>
          </cell>
          <cell r="G3814">
            <v>71.459999999999994</v>
          </cell>
        </row>
        <row r="3815">
          <cell r="A3815" t="str">
            <v>46.33.159</v>
          </cell>
          <cell r="B3815">
            <v>0</v>
          </cell>
          <cell r="C3815" t="str">
            <v>Junção 45° simples de redução em polipropileno de alta resistência - PP, preto, tipo PB, DN= 63x50mm</v>
          </cell>
          <cell r="D3815" t="str">
            <v>un</v>
          </cell>
          <cell r="E3815">
            <v>20.12</v>
          </cell>
          <cell r="F3815">
            <v>12.7</v>
          </cell>
          <cell r="G3815">
            <v>32.82</v>
          </cell>
        </row>
        <row r="3816">
          <cell r="A3816" t="str">
            <v>46.33.160</v>
          </cell>
          <cell r="B3816">
            <v>0</v>
          </cell>
          <cell r="C3816" t="str">
            <v>Junção 45° simples de redução em polipropileno de alta resistência - PP, preto, tipo PB, DN= 110x50mm</v>
          </cell>
          <cell r="D3816" t="str">
            <v>un</v>
          </cell>
          <cell r="E3816">
            <v>46.91</v>
          </cell>
          <cell r="F3816">
            <v>14.52</v>
          </cell>
          <cell r="G3816">
            <v>61.43</v>
          </cell>
        </row>
        <row r="3817">
          <cell r="A3817" t="str">
            <v>46.33.161</v>
          </cell>
          <cell r="B3817">
            <v>0</v>
          </cell>
          <cell r="C3817" t="str">
            <v>Junção 45° simples de redução em polipropileno de alta resistência - PP, preto, tipo PB, DN= 110x63mm</v>
          </cell>
          <cell r="D3817" t="str">
            <v>un</v>
          </cell>
          <cell r="E3817">
            <v>48.89</v>
          </cell>
          <cell r="F3817">
            <v>14.52</v>
          </cell>
          <cell r="G3817">
            <v>63.41</v>
          </cell>
        </row>
        <row r="3818">
          <cell r="A3818" t="str">
            <v>46.33.170</v>
          </cell>
          <cell r="B3818">
            <v>0</v>
          </cell>
          <cell r="C3818" t="str">
            <v>Curva 87°30' em polipropileno de alta resistência - PP, preto, tipo PB, DN= 110mm</v>
          </cell>
          <cell r="D3818" t="str">
            <v>un</v>
          </cell>
          <cell r="E3818">
            <v>41.55</v>
          </cell>
          <cell r="F3818">
            <v>14.52</v>
          </cell>
          <cell r="G3818">
            <v>56.07</v>
          </cell>
        </row>
        <row r="3819">
          <cell r="A3819" t="str">
            <v>46.33.186</v>
          </cell>
          <cell r="B3819">
            <v>0</v>
          </cell>
          <cell r="C3819" t="str">
            <v>Caixa sifonada de piso, em polipropileno de alta resistencia PP, preto,  DN=125mm, uma saída de 63mm</v>
          </cell>
          <cell r="D3819" t="str">
            <v>un</v>
          </cell>
          <cell r="E3819">
            <v>90.18</v>
          </cell>
          <cell r="F3819">
            <v>12.7</v>
          </cell>
          <cell r="G3819">
            <v>102.88</v>
          </cell>
        </row>
        <row r="3820">
          <cell r="A3820" t="str">
            <v>46.33.197</v>
          </cell>
          <cell r="B3820">
            <v>0</v>
          </cell>
          <cell r="C3820" t="str">
            <v>Prolongamento para caixa sifonada em prolipileno de alta resistência PP, preto, DN= 125mm</v>
          </cell>
          <cell r="D3820" t="str">
            <v>un</v>
          </cell>
          <cell r="E3820">
            <v>43.4</v>
          </cell>
          <cell r="F3820">
            <v>14.52</v>
          </cell>
          <cell r="G3820">
            <v>57.92</v>
          </cell>
        </row>
        <row r="3821">
          <cell r="A3821" t="str">
            <v>46.33.201</v>
          </cell>
          <cell r="B3821">
            <v>0</v>
          </cell>
          <cell r="C3821" t="str">
            <v>Tampa tê de inspeção oval, em polipropileno de alta resistencia preto (PxB), DN=110mm</v>
          </cell>
          <cell r="D3821" t="str">
            <v>un</v>
          </cell>
          <cell r="E3821">
            <v>93.39</v>
          </cell>
          <cell r="F3821">
            <v>8.35</v>
          </cell>
          <cell r="G3821">
            <v>101.74</v>
          </cell>
        </row>
        <row r="3822">
          <cell r="A3822" t="str">
            <v>46.33.206</v>
          </cell>
          <cell r="B3822">
            <v>0</v>
          </cell>
          <cell r="C3822" t="str">
            <v>Tampão em polipropileno de alta resistencia PP, preto (PxB), DN=63mm</v>
          </cell>
          <cell r="D3822" t="str">
            <v>un</v>
          </cell>
          <cell r="E3822">
            <v>7.39</v>
          </cell>
          <cell r="F3822">
            <v>8.35</v>
          </cell>
          <cell r="G3822">
            <v>15.74</v>
          </cell>
        </row>
        <row r="3823">
          <cell r="A3823" t="str">
            <v>46.33.207</v>
          </cell>
          <cell r="B3823">
            <v>0</v>
          </cell>
          <cell r="C3823" t="str">
            <v>Tampão em polipropileno de alta resistencia PP, preto (PxB), DN=110mm</v>
          </cell>
          <cell r="D3823" t="str">
            <v>un</v>
          </cell>
          <cell r="E3823">
            <v>19.399999999999999</v>
          </cell>
          <cell r="F3823">
            <v>8.35</v>
          </cell>
          <cell r="G3823">
            <v>27.75</v>
          </cell>
        </row>
        <row r="3824">
          <cell r="A3824" t="str">
            <v>46.33.210</v>
          </cell>
          <cell r="B3824">
            <v>0</v>
          </cell>
          <cell r="C3824" t="str">
            <v>Porta marco para grelha de 12x12 cm, em prolipropileno de alta resistência PP,  preto</v>
          </cell>
          <cell r="D3824" t="str">
            <v>un</v>
          </cell>
          <cell r="E3824">
            <v>31.56</v>
          </cell>
          <cell r="F3824">
            <v>12.7</v>
          </cell>
          <cell r="G3824">
            <v>44.26</v>
          </cell>
        </row>
        <row r="3825">
          <cell r="A3825" t="str">
            <v>46.33.211</v>
          </cell>
          <cell r="B3825">
            <v>0</v>
          </cell>
          <cell r="C3825" t="str">
            <v>Marco de bronze com grelha em aço inoxidável, 12x12cm, em polipropileno de alta resistencia PP,  preto</v>
          </cell>
          <cell r="D3825" t="str">
            <v>cj</v>
          </cell>
          <cell r="E3825">
            <v>64.72</v>
          </cell>
          <cell r="F3825">
            <v>3.63</v>
          </cell>
          <cell r="G3825">
            <v>68.349999999999994</v>
          </cell>
        </row>
        <row r="3826">
          <cell r="A3826" t="str">
            <v>47</v>
          </cell>
          <cell r="B3826" t="str">
            <v>VÁLVULAS E APARELHOS DE MEDIÇÃO E CONTROLE PARA LÍQUIDOS E GASES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A3827" t="str">
            <v>47.01</v>
          </cell>
          <cell r="B3827" t="str">
            <v>Registro e / ou válvula em latão fundido sem acabamento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A3828" t="str">
            <v>47.01.010</v>
          </cell>
          <cell r="B3828">
            <v>0</v>
          </cell>
          <cell r="C3828" t="str">
            <v>Registro de gaveta em latão fundido sem acabamento, DN= 1/2´</v>
          </cell>
          <cell r="D3828" t="str">
            <v>un</v>
          </cell>
          <cell r="E3828">
            <v>22.55</v>
          </cell>
          <cell r="F3828">
            <v>16.34</v>
          </cell>
          <cell r="G3828">
            <v>38.89</v>
          </cell>
        </row>
        <row r="3829">
          <cell r="A3829" t="str">
            <v>47.01.020</v>
          </cell>
          <cell r="B3829">
            <v>0</v>
          </cell>
          <cell r="C3829" t="str">
            <v>Registro de gaveta em latão fundido sem acabamento, DN= 3/4´</v>
          </cell>
          <cell r="D3829" t="str">
            <v>un</v>
          </cell>
          <cell r="E3829">
            <v>28.34</v>
          </cell>
          <cell r="F3829">
            <v>21.79</v>
          </cell>
          <cell r="G3829">
            <v>50.13</v>
          </cell>
        </row>
        <row r="3830">
          <cell r="A3830" t="str">
            <v>47.01.030</v>
          </cell>
          <cell r="B3830">
            <v>0</v>
          </cell>
          <cell r="C3830" t="str">
            <v>Registro de gaveta em latão fundido sem acabamento, DN= 1´</v>
          </cell>
          <cell r="D3830" t="str">
            <v>un</v>
          </cell>
          <cell r="E3830">
            <v>37.409999999999997</v>
          </cell>
          <cell r="F3830">
            <v>27.24</v>
          </cell>
          <cell r="G3830">
            <v>64.650000000000006</v>
          </cell>
        </row>
        <row r="3831">
          <cell r="A3831" t="str">
            <v>47.01.040</v>
          </cell>
          <cell r="B3831">
            <v>0</v>
          </cell>
          <cell r="C3831" t="str">
            <v>Registro de gaveta em latão fundido sem acabamento, DN= 1 1/4´</v>
          </cell>
          <cell r="D3831" t="str">
            <v>un</v>
          </cell>
          <cell r="E3831">
            <v>48.08</v>
          </cell>
          <cell r="F3831">
            <v>32.68</v>
          </cell>
          <cell r="G3831">
            <v>80.760000000000005</v>
          </cell>
        </row>
        <row r="3832">
          <cell r="A3832" t="str">
            <v>47.01.050</v>
          </cell>
          <cell r="B3832">
            <v>0</v>
          </cell>
          <cell r="C3832" t="str">
            <v>Registro de gaveta em latão fundido sem acabamento, DN= 1 1/2´</v>
          </cell>
          <cell r="D3832" t="str">
            <v>un</v>
          </cell>
          <cell r="E3832">
            <v>62.91</v>
          </cell>
          <cell r="F3832">
            <v>36.31</v>
          </cell>
          <cell r="G3832">
            <v>99.22</v>
          </cell>
        </row>
        <row r="3833">
          <cell r="A3833" t="str">
            <v>47.01.060</v>
          </cell>
          <cell r="B3833">
            <v>0</v>
          </cell>
          <cell r="C3833" t="str">
            <v>Registro de gaveta em latão fundido sem acabamento, DN= 2´</v>
          </cell>
          <cell r="D3833" t="str">
            <v>un</v>
          </cell>
          <cell r="E3833">
            <v>86.98</v>
          </cell>
          <cell r="F3833">
            <v>45.39</v>
          </cell>
          <cell r="G3833">
            <v>132.37</v>
          </cell>
        </row>
        <row r="3834">
          <cell r="A3834" t="str">
            <v>47.01.070</v>
          </cell>
          <cell r="B3834">
            <v>0</v>
          </cell>
          <cell r="C3834" t="str">
            <v>Registro de gaveta em latão fundido sem acabamento, DN= 2 1/2´</v>
          </cell>
          <cell r="D3834" t="str">
            <v>un</v>
          </cell>
          <cell r="E3834">
            <v>193.58</v>
          </cell>
          <cell r="F3834">
            <v>54.47</v>
          </cell>
          <cell r="G3834">
            <v>248.05</v>
          </cell>
        </row>
        <row r="3835">
          <cell r="A3835" t="str">
            <v>47.01.080</v>
          </cell>
          <cell r="B3835">
            <v>0</v>
          </cell>
          <cell r="C3835" t="str">
            <v>Registro de gaveta em latão fundido sem acabamento, DN= 3´</v>
          </cell>
          <cell r="D3835" t="str">
            <v>un</v>
          </cell>
          <cell r="E3835">
            <v>322.31</v>
          </cell>
          <cell r="F3835">
            <v>72.62</v>
          </cell>
          <cell r="G3835">
            <v>394.93</v>
          </cell>
        </row>
        <row r="3836">
          <cell r="A3836" t="str">
            <v>47.01.090</v>
          </cell>
          <cell r="B3836">
            <v>0</v>
          </cell>
          <cell r="C3836" t="str">
            <v>Registro de gaveta em latão fundido sem acabamento, DN= 4´</v>
          </cell>
          <cell r="D3836" t="str">
            <v>un</v>
          </cell>
          <cell r="E3836">
            <v>534.59</v>
          </cell>
          <cell r="F3836">
            <v>108.93</v>
          </cell>
          <cell r="G3836">
            <v>643.52</v>
          </cell>
        </row>
        <row r="3837">
          <cell r="A3837" t="str">
            <v>47.01.130</v>
          </cell>
          <cell r="B3837">
            <v>0</v>
          </cell>
          <cell r="C3837" t="str">
            <v>Registro de pressão em latão fundido sem acabamento, DN= 3/4´</v>
          </cell>
          <cell r="D3837" t="str">
            <v>un</v>
          </cell>
          <cell r="E3837">
            <v>34.159999999999997</v>
          </cell>
          <cell r="F3837">
            <v>21.79</v>
          </cell>
          <cell r="G3837">
            <v>55.95</v>
          </cell>
        </row>
        <row r="3838">
          <cell r="A3838" t="str">
            <v>47.01.170</v>
          </cell>
          <cell r="B3838">
            <v>0</v>
          </cell>
          <cell r="C3838" t="str">
            <v>Válvula de esfera monobloco em latão fundido passagem plena, acionamento com alavanca, DN= 1/2´</v>
          </cell>
          <cell r="D3838" t="str">
            <v>un</v>
          </cell>
          <cell r="E3838">
            <v>11.46</v>
          </cell>
          <cell r="F3838">
            <v>16.34</v>
          </cell>
          <cell r="G3838">
            <v>27.8</v>
          </cell>
        </row>
        <row r="3839">
          <cell r="A3839" t="str">
            <v>47.01.180</v>
          </cell>
          <cell r="B3839">
            <v>0</v>
          </cell>
          <cell r="C3839" t="str">
            <v>Válvula de esfera monobloco em latão fundido passagem plena, acionamento com alavanca, DN= 3/4´</v>
          </cell>
          <cell r="D3839" t="str">
            <v>un</v>
          </cell>
          <cell r="E3839">
            <v>28.39</v>
          </cell>
          <cell r="F3839">
            <v>16.34</v>
          </cell>
          <cell r="G3839">
            <v>44.73</v>
          </cell>
        </row>
        <row r="3840">
          <cell r="A3840" t="str">
            <v>47.01.190</v>
          </cell>
          <cell r="B3840">
            <v>0</v>
          </cell>
          <cell r="C3840" t="str">
            <v>Válvula de esfera monobloco em latão fundido passagem plena, acionamento com alavanca, DN= 1´</v>
          </cell>
          <cell r="D3840" t="str">
            <v>un</v>
          </cell>
          <cell r="E3840">
            <v>24.77</v>
          </cell>
          <cell r="F3840">
            <v>16.34</v>
          </cell>
          <cell r="G3840">
            <v>41.11</v>
          </cell>
        </row>
        <row r="3841">
          <cell r="A3841" t="str">
            <v>47.01.200</v>
          </cell>
          <cell r="B3841">
            <v>0</v>
          </cell>
          <cell r="C3841" t="str">
            <v>Válvula de esfera tripartida em latão fundido, classe 150 libras para gás e 300 libras para líquidos e fluidos, DN= 1´</v>
          </cell>
          <cell r="D3841" t="str">
            <v>un</v>
          </cell>
          <cell r="E3841">
            <v>82.84</v>
          </cell>
          <cell r="F3841">
            <v>25.42</v>
          </cell>
          <cell r="G3841">
            <v>108.26</v>
          </cell>
        </row>
        <row r="3842">
          <cell r="A3842" t="str">
            <v>47.01.210</v>
          </cell>
          <cell r="B3842">
            <v>0</v>
          </cell>
          <cell r="C3842" t="str">
            <v>Válvula de esfera monobloco em latão fundido passagem plena, acionamento com alavanca, DN= 2´</v>
          </cell>
          <cell r="D3842" t="str">
            <v>un</v>
          </cell>
          <cell r="E3842">
            <v>91.16</v>
          </cell>
          <cell r="F3842">
            <v>16.34</v>
          </cell>
          <cell r="G3842">
            <v>107.5</v>
          </cell>
        </row>
        <row r="3843">
          <cell r="A3843" t="str">
            <v>47.01.220</v>
          </cell>
          <cell r="B3843">
            <v>0</v>
          </cell>
          <cell r="C3843" t="str">
            <v>Válvula de esfera monobloco em latão fundido passagem plena, acionamento com alavanca, DN= 4´</v>
          </cell>
          <cell r="D3843" t="str">
            <v>un</v>
          </cell>
          <cell r="E3843">
            <v>620.98</v>
          </cell>
          <cell r="F3843">
            <v>36.31</v>
          </cell>
          <cell r="G3843">
            <v>657.29</v>
          </cell>
        </row>
        <row r="3844">
          <cell r="A3844" t="str">
            <v>47.02</v>
          </cell>
          <cell r="B3844" t="str">
            <v>Registro e / ou válvula em latão fundido com acabamento cromado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A3845" t="str">
            <v>47.02.010</v>
          </cell>
          <cell r="B3845">
            <v>0</v>
          </cell>
          <cell r="C3845" t="str">
            <v>Registro de gaveta em latão fundido cromado com canopla, DN= 1/2´ - linha especial</v>
          </cell>
          <cell r="D3845" t="str">
            <v>un</v>
          </cell>
          <cell r="E3845">
            <v>50.01</v>
          </cell>
          <cell r="F3845">
            <v>16.34</v>
          </cell>
          <cell r="G3845">
            <v>66.349999999999994</v>
          </cell>
        </row>
        <row r="3846">
          <cell r="A3846" t="str">
            <v>47.02.020</v>
          </cell>
          <cell r="B3846">
            <v>0</v>
          </cell>
          <cell r="C3846" t="str">
            <v>Registro de gaveta em latão fundido cromado com canopla, DN= 3/4´ - linha especial</v>
          </cell>
          <cell r="D3846" t="str">
            <v>un</v>
          </cell>
          <cell r="E3846">
            <v>54.08</v>
          </cell>
          <cell r="F3846">
            <v>16.34</v>
          </cell>
          <cell r="G3846">
            <v>70.42</v>
          </cell>
        </row>
        <row r="3847">
          <cell r="A3847" t="str">
            <v>47.02.030</v>
          </cell>
          <cell r="B3847">
            <v>0</v>
          </cell>
          <cell r="C3847" t="str">
            <v>Registro de gaveta em latão fundido cromado com canopla, DN= 1´ - linha especial</v>
          </cell>
          <cell r="D3847" t="str">
            <v>un</v>
          </cell>
          <cell r="E3847">
            <v>68.03</v>
          </cell>
          <cell r="F3847">
            <v>16.34</v>
          </cell>
          <cell r="G3847">
            <v>84.37</v>
          </cell>
        </row>
        <row r="3848">
          <cell r="A3848" t="str">
            <v>47.02.040</v>
          </cell>
          <cell r="B3848">
            <v>0</v>
          </cell>
          <cell r="C3848" t="str">
            <v>Registro de gaveta em latão fundido cromado com canopla, DN= 1 1/4´ - linha especial</v>
          </cell>
          <cell r="D3848" t="str">
            <v>un</v>
          </cell>
          <cell r="E3848">
            <v>94.53</v>
          </cell>
          <cell r="F3848">
            <v>16.34</v>
          </cell>
          <cell r="G3848">
            <v>110.87</v>
          </cell>
        </row>
        <row r="3849">
          <cell r="A3849" t="str">
            <v>47.02.050</v>
          </cell>
          <cell r="B3849">
            <v>0</v>
          </cell>
          <cell r="C3849" t="str">
            <v>Registro de gaveta em latão fundido cromado com canopla, DN= 1 1/2´ - linha especial</v>
          </cell>
          <cell r="D3849" t="str">
            <v>un</v>
          </cell>
          <cell r="E3849">
            <v>103.69</v>
          </cell>
          <cell r="F3849">
            <v>16.34</v>
          </cell>
          <cell r="G3849">
            <v>120.03</v>
          </cell>
        </row>
        <row r="3850">
          <cell r="A3850" t="str">
            <v>47.02.100</v>
          </cell>
          <cell r="B3850">
            <v>0</v>
          </cell>
          <cell r="C3850" t="str">
            <v>Registro de pressão em latão fundido cromado com canopla, DN= 1/2´ - linha especial</v>
          </cell>
          <cell r="D3850" t="str">
            <v>un</v>
          </cell>
          <cell r="E3850">
            <v>47.58</v>
          </cell>
          <cell r="F3850">
            <v>16.34</v>
          </cell>
          <cell r="G3850">
            <v>63.92</v>
          </cell>
        </row>
        <row r="3851">
          <cell r="A3851" t="str">
            <v>47.02.110</v>
          </cell>
          <cell r="B3851">
            <v>0</v>
          </cell>
          <cell r="C3851" t="str">
            <v>Registro de pressão em latão fundido cromado com canopla, DN= 3/4´ - linha especial</v>
          </cell>
          <cell r="D3851" t="str">
            <v>un</v>
          </cell>
          <cell r="E3851">
            <v>63.9</v>
          </cell>
          <cell r="F3851">
            <v>16.34</v>
          </cell>
          <cell r="G3851">
            <v>80.239999999999995</v>
          </cell>
        </row>
        <row r="3852">
          <cell r="A3852" t="str">
            <v>47.02.200</v>
          </cell>
          <cell r="B3852">
            <v>0</v>
          </cell>
          <cell r="C3852" t="str">
            <v>Registro regulador de vazão para chuveiro e ducha em latão cromado com canopla, DN= 1/2´</v>
          </cell>
          <cell r="D3852" t="str">
            <v>un</v>
          </cell>
          <cell r="E3852">
            <v>34.36</v>
          </cell>
          <cell r="F3852">
            <v>16.34</v>
          </cell>
          <cell r="G3852">
            <v>50.7</v>
          </cell>
        </row>
        <row r="3853">
          <cell r="A3853" t="str">
            <v>47.02.210</v>
          </cell>
          <cell r="B3853">
            <v>0</v>
          </cell>
          <cell r="C3853" t="str">
            <v>Registro regulador de vazão para torneira, misturador e bidê, em latão cromado com canopla, DN= 1/2´</v>
          </cell>
          <cell r="D3853" t="str">
            <v>un</v>
          </cell>
          <cell r="E3853">
            <v>51.3</v>
          </cell>
          <cell r="F3853">
            <v>16.34</v>
          </cell>
          <cell r="G3853">
            <v>67.64</v>
          </cell>
        </row>
        <row r="3854">
          <cell r="A3854" t="str">
            <v>47.04</v>
          </cell>
          <cell r="B3854" t="str">
            <v>Válvula de descarga ou para acionamento de metais sanitários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</row>
        <row r="3855">
          <cell r="A3855" t="str">
            <v>47.04.020</v>
          </cell>
          <cell r="B3855">
            <v>0</v>
          </cell>
          <cell r="C3855" t="str">
            <v>Válvula de descarga com registro próprio, duplo acionamento limitador de fluxo, DN= 1 1/4´</v>
          </cell>
          <cell r="D3855" t="str">
            <v>un</v>
          </cell>
          <cell r="E3855">
            <v>195.36</v>
          </cell>
          <cell r="F3855">
            <v>54.47</v>
          </cell>
          <cell r="G3855">
            <v>249.83</v>
          </cell>
        </row>
        <row r="3856">
          <cell r="A3856" t="str">
            <v>47.04.030</v>
          </cell>
          <cell r="B3856">
            <v>0</v>
          </cell>
          <cell r="C3856" t="str">
            <v>Válvula de descarga com registro próprio, DN= 1 1/4´</v>
          </cell>
          <cell r="D3856" t="str">
            <v>un</v>
          </cell>
          <cell r="E3856">
            <v>163.78</v>
          </cell>
          <cell r="F3856">
            <v>54.47</v>
          </cell>
          <cell r="G3856">
            <v>218.25</v>
          </cell>
        </row>
        <row r="3857">
          <cell r="A3857" t="str">
            <v>47.04.040</v>
          </cell>
          <cell r="B3857">
            <v>0</v>
          </cell>
          <cell r="C3857" t="str">
            <v>Válvula de descarga com registro próprio, DN= 1 1/2´</v>
          </cell>
          <cell r="D3857" t="str">
            <v>un</v>
          </cell>
          <cell r="E3857">
            <v>166.27</v>
          </cell>
          <cell r="F3857">
            <v>54.47</v>
          </cell>
          <cell r="G3857">
            <v>220.74</v>
          </cell>
        </row>
        <row r="3858">
          <cell r="A3858" t="str">
            <v>47.04.050</v>
          </cell>
          <cell r="B3858">
            <v>0</v>
          </cell>
          <cell r="C3858" t="str">
            <v>Válvula de descarga antivandalismo, DN= 1 1/2´</v>
          </cell>
          <cell r="D3858" t="str">
            <v>un</v>
          </cell>
          <cell r="E3858">
            <v>236.42</v>
          </cell>
          <cell r="F3858">
            <v>54.47</v>
          </cell>
          <cell r="G3858">
            <v>290.89</v>
          </cell>
        </row>
        <row r="3859">
          <cell r="A3859" t="str">
            <v>47.04.080</v>
          </cell>
          <cell r="B3859">
            <v>0</v>
          </cell>
          <cell r="C3859" t="str">
            <v>Válvula de descarga externa, tipo alavanca com registro próprio, DN= 1 1/4´ e DN= 1 1/2´</v>
          </cell>
          <cell r="D3859" t="str">
            <v>un</v>
          </cell>
          <cell r="E3859">
            <v>415.37</v>
          </cell>
          <cell r="F3859">
            <v>54.47</v>
          </cell>
          <cell r="G3859">
            <v>469.84</v>
          </cell>
        </row>
        <row r="3860">
          <cell r="A3860" t="str">
            <v>47.04.090</v>
          </cell>
          <cell r="B3860">
            <v>0</v>
          </cell>
          <cell r="C3860" t="str">
            <v>Válvula de mictório antivandalismo, DN= 3/4´</v>
          </cell>
          <cell r="D3860" t="str">
            <v>un</v>
          </cell>
          <cell r="E3860">
            <v>274</v>
          </cell>
          <cell r="F3860">
            <v>21.79</v>
          </cell>
          <cell r="G3860">
            <v>295.79000000000002</v>
          </cell>
        </row>
        <row r="3861">
          <cell r="A3861" t="str">
            <v>47.04.100</v>
          </cell>
          <cell r="B3861">
            <v>0</v>
          </cell>
          <cell r="C3861" t="str">
            <v>Válvula de mictório padrão, vazão automática, DN= 3/4´</v>
          </cell>
          <cell r="D3861" t="str">
            <v>un</v>
          </cell>
          <cell r="E3861">
            <v>205.58</v>
          </cell>
          <cell r="F3861">
            <v>21.79</v>
          </cell>
          <cell r="G3861">
            <v>227.37</v>
          </cell>
        </row>
        <row r="3862">
          <cell r="A3862" t="str">
            <v>47.04.110</v>
          </cell>
          <cell r="B3862">
            <v>0</v>
          </cell>
          <cell r="C3862" t="str">
            <v>Válvula de acionamento hidromecânico para piso</v>
          </cell>
          <cell r="D3862" t="str">
            <v>un</v>
          </cell>
          <cell r="E3862">
            <v>541.32000000000005</v>
          </cell>
          <cell r="F3862">
            <v>54.47</v>
          </cell>
          <cell r="G3862">
            <v>595.79</v>
          </cell>
        </row>
        <row r="3863">
          <cell r="A3863" t="str">
            <v>47.04.120</v>
          </cell>
          <cell r="B3863">
            <v>0</v>
          </cell>
          <cell r="C3863" t="str">
            <v>Válvula de acionamento hidromecânico para ducha, em latão cromado, DN= 3/4´</v>
          </cell>
          <cell r="D3863" t="str">
            <v>un</v>
          </cell>
          <cell r="E3863">
            <v>250.59</v>
          </cell>
          <cell r="F3863">
            <v>16.34</v>
          </cell>
          <cell r="G3863">
            <v>266.93</v>
          </cell>
        </row>
        <row r="3864">
          <cell r="A3864" t="str">
            <v>47.04.180</v>
          </cell>
          <cell r="B3864">
            <v>0</v>
          </cell>
          <cell r="C3864" t="str">
            <v>Válvula de descarga com registro próprio, duplo acionamento limitador de fluxo, DN = 1 1/2´</v>
          </cell>
          <cell r="D3864" t="str">
            <v>un</v>
          </cell>
          <cell r="E3864">
            <v>211.63</v>
          </cell>
          <cell r="F3864">
            <v>54.47</v>
          </cell>
          <cell r="G3864">
            <v>266.10000000000002</v>
          </cell>
        </row>
        <row r="3865">
          <cell r="A3865" t="str">
            <v>47.05</v>
          </cell>
          <cell r="B3865" t="str">
            <v>Registro e / ou válvula em bronze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47.05.010</v>
          </cell>
          <cell r="B3866">
            <v>0</v>
          </cell>
          <cell r="C3866" t="str">
            <v>Válvula de retenção horizontal em bronze, DN= 3/4´</v>
          </cell>
          <cell r="D3866" t="str">
            <v>un</v>
          </cell>
          <cell r="E3866">
            <v>54.76</v>
          </cell>
          <cell r="F3866">
            <v>16.34</v>
          </cell>
          <cell r="G3866">
            <v>71.099999999999994</v>
          </cell>
        </row>
        <row r="3867">
          <cell r="A3867" t="str">
            <v>47.05.020</v>
          </cell>
          <cell r="B3867">
            <v>0</v>
          </cell>
          <cell r="C3867" t="str">
            <v>Válvula de retenção horizontal em bronze, DN= 1´</v>
          </cell>
          <cell r="D3867" t="str">
            <v>un</v>
          </cell>
          <cell r="E3867">
            <v>69.09</v>
          </cell>
          <cell r="F3867">
            <v>16.34</v>
          </cell>
          <cell r="G3867">
            <v>85.43</v>
          </cell>
        </row>
        <row r="3868">
          <cell r="A3868" t="str">
            <v>47.05.030</v>
          </cell>
          <cell r="B3868">
            <v>0</v>
          </cell>
          <cell r="C3868" t="str">
            <v>Válvula de retenção horizontal em bronze, DN= 1 1/4´</v>
          </cell>
          <cell r="D3868" t="str">
            <v>un</v>
          </cell>
          <cell r="E3868">
            <v>96.6</v>
          </cell>
          <cell r="F3868">
            <v>16.34</v>
          </cell>
          <cell r="G3868">
            <v>112.94</v>
          </cell>
        </row>
        <row r="3869">
          <cell r="A3869" t="str">
            <v>47.05.040</v>
          </cell>
          <cell r="B3869">
            <v>0</v>
          </cell>
          <cell r="C3869" t="str">
            <v>Válvula de retenção horizontal em bronze, DN= 1 1/2´</v>
          </cell>
          <cell r="D3869" t="str">
            <v>un</v>
          </cell>
          <cell r="E3869">
            <v>108.73</v>
          </cell>
          <cell r="F3869">
            <v>16.34</v>
          </cell>
          <cell r="G3869">
            <v>125.07</v>
          </cell>
        </row>
        <row r="3870">
          <cell r="A3870" t="str">
            <v>47.05.050</v>
          </cell>
          <cell r="B3870">
            <v>0</v>
          </cell>
          <cell r="C3870" t="str">
            <v>Válvula de retenção horizontal em bronze, DN= 2´</v>
          </cell>
          <cell r="D3870" t="str">
            <v>un</v>
          </cell>
          <cell r="E3870">
            <v>157.66</v>
          </cell>
          <cell r="F3870">
            <v>16.34</v>
          </cell>
          <cell r="G3870">
            <v>174</v>
          </cell>
        </row>
        <row r="3871">
          <cell r="A3871" t="str">
            <v>47.05.060</v>
          </cell>
          <cell r="B3871">
            <v>0</v>
          </cell>
          <cell r="C3871" t="str">
            <v>Válvula de retenção horizontal em bronze, DN= 2 1/2´</v>
          </cell>
          <cell r="D3871" t="str">
            <v>un</v>
          </cell>
          <cell r="E3871">
            <v>268.93</v>
          </cell>
          <cell r="F3871">
            <v>16.34</v>
          </cell>
          <cell r="G3871">
            <v>285.27</v>
          </cell>
        </row>
        <row r="3872">
          <cell r="A3872" t="str">
            <v>47.05.070</v>
          </cell>
          <cell r="B3872">
            <v>0</v>
          </cell>
          <cell r="C3872" t="str">
            <v>Válvula de retenção horizontal em bronze, DN= 3´</v>
          </cell>
          <cell r="D3872" t="str">
            <v>un</v>
          </cell>
          <cell r="E3872">
            <v>320.76</v>
          </cell>
          <cell r="F3872">
            <v>16.34</v>
          </cell>
          <cell r="G3872">
            <v>337.1</v>
          </cell>
        </row>
        <row r="3873">
          <cell r="A3873" t="str">
            <v>47.05.080</v>
          </cell>
          <cell r="B3873">
            <v>0</v>
          </cell>
          <cell r="C3873" t="str">
            <v>Válvula de retenção horizontal em bronze, DN= 4´</v>
          </cell>
          <cell r="D3873" t="str">
            <v>un</v>
          </cell>
          <cell r="E3873">
            <v>564.55999999999995</v>
          </cell>
          <cell r="F3873">
            <v>21.79</v>
          </cell>
          <cell r="G3873">
            <v>586.35</v>
          </cell>
        </row>
        <row r="3874">
          <cell r="A3874" t="str">
            <v>47.05.090</v>
          </cell>
          <cell r="B3874">
            <v>0</v>
          </cell>
          <cell r="C3874" t="str">
            <v>Válvula de retenção vertical em bronze, DN= 3/4´</v>
          </cell>
          <cell r="D3874" t="str">
            <v>un</v>
          </cell>
          <cell r="E3874">
            <v>39.54</v>
          </cell>
          <cell r="F3874">
            <v>16.34</v>
          </cell>
          <cell r="G3874">
            <v>55.88</v>
          </cell>
        </row>
        <row r="3875">
          <cell r="A3875" t="str">
            <v>47.05.100</v>
          </cell>
          <cell r="B3875">
            <v>0</v>
          </cell>
          <cell r="C3875" t="str">
            <v>Válvula de retenção vertical em bronze, DN= 1´</v>
          </cell>
          <cell r="D3875" t="str">
            <v>un</v>
          </cell>
          <cell r="E3875">
            <v>47.34</v>
          </cell>
          <cell r="F3875">
            <v>16.34</v>
          </cell>
          <cell r="G3875">
            <v>63.68</v>
          </cell>
        </row>
        <row r="3876">
          <cell r="A3876" t="str">
            <v>47.05.110</v>
          </cell>
          <cell r="B3876">
            <v>0</v>
          </cell>
          <cell r="C3876" t="str">
            <v>Válvula de retenção vertical em bronze, DN= 1 1/4´</v>
          </cell>
          <cell r="D3876" t="str">
            <v>un</v>
          </cell>
          <cell r="E3876">
            <v>66.23</v>
          </cell>
          <cell r="F3876">
            <v>16.34</v>
          </cell>
          <cell r="G3876">
            <v>82.57</v>
          </cell>
        </row>
        <row r="3877">
          <cell r="A3877" t="str">
            <v>47.05.120</v>
          </cell>
          <cell r="B3877">
            <v>0</v>
          </cell>
          <cell r="C3877" t="str">
            <v>Válvula de retenção vertical em bronze, DN= 1 1/2´</v>
          </cell>
          <cell r="D3877" t="str">
            <v>un</v>
          </cell>
          <cell r="E3877">
            <v>80.62</v>
          </cell>
          <cell r="F3877">
            <v>16.34</v>
          </cell>
          <cell r="G3877">
            <v>96.96</v>
          </cell>
        </row>
        <row r="3878">
          <cell r="A3878" t="str">
            <v>47.05.130</v>
          </cell>
          <cell r="B3878">
            <v>0</v>
          </cell>
          <cell r="C3878" t="str">
            <v>Válvula de retenção vertical em bronze, DN= 2´</v>
          </cell>
          <cell r="D3878" t="str">
            <v>un</v>
          </cell>
          <cell r="E3878">
            <v>116.69</v>
          </cell>
          <cell r="F3878">
            <v>16.34</v>
          </cell>
          <cell r="G3878">
            <v>133.03</v>
          </cell>
        </row>
        <row r="3879">
          <cell r="A3879" t="str">
            <v>47.05.140</v>
          </cell>
          <cell r="B3879">
            <v>0</v>
          </cell>
          <cell r="C3879" t="str">
            <v>Válvula de retenção vertical em bronze, DN= 2 1/2´</v>
          </cell>
          <cell r="D3879" t="str">
            <v>un</v>
          </cell>
          <cell r="E3879">
            <v>193.39</v>
          </cell>
          <cell r="F3879">
            <v>16.34</v>
          </cell>
          <cell r="G3879">
            <v>209.73</v>
          </cell>
        </row>
        <row r="3880">
          <cell r="A3880" t="str">
            <v>47.05.150</v>
          </cell>
          <cell r="B3880">
            <v>0</v>
          </cell>
          <cell r="C3880" t="str">
            <v>Válvula de retenção vertical em bronze, DN= 3´</v>
          </cell>
          <cell r="D3880" t="str">
            <v>un</v>
          </cell>
          <cell r="E3880">
            <v>282.29000000000002</v>
          </cell>
          <cell r="F3880">
            <v>16.34</v>
          </cell>
          <cell r="G3880">
            <v>298.63</v>
          </cell>
        </row>
        <row r="3881">
          <cell r="A3881" t="str">
            <v>47.05.160</v>
          </cell>
          <cell r="B3881">
            <v>0</v>
          </cell>
          <cell r="C3881" t="str">
            <v>Válvula de retenção vertical em bronze, DN= 4´</v>
          </cell>
          <cell r="D3881" t="str">
            <v>un</v>
          </cell>
          <cell r="E3881">
            <v>481.42</v>
          </cell>
          <cell r="F3881">
            <v>21.79</v>
          </cell>
          <cell r="G3881">
            <v>503.21</v>
          </cell>
        </row>
        <row r="3882">
          <cell r="A3882" t="str">
            <v>47.05.170</v>
          </cell>
          <cell r="B3882">
            <v>0</v>
          </cell>
          <cell r="C3882" t="str">
            <v>Válvula de retenção de pé com crivo em bronze, DN= 1´</v>
          </cell>
          <cell r="D3882" t="str">
            <v>un</v>
          </cell>
          <cell r="E3882">
            <v>45.47</v>
          </cell>
          <cell r="F3882">
            <v>16.34</v>
          </cell>
          <cell r="G3882">
            <v>61.81</v>
          </cell>
        </row>
        <row r="3883">
          <cell r="A3883" t="str">
            <v>47.05.180</v>
          </cell>
          <cell r="B3883">
            <v>0</v>
          </cell>
          <cell r="C3883" t="str">
            <v>Válvula de retenção de pé com crivo em bronze, DN= 1 1/4´</v>
          </cell>
          <cell r="D3883" t="str">
            <v>un</v>
          </cell>
          <cell r="E3883">
            <v>62.37</v>
          </cell>
          <cell r="F3883">
            <v>16.34</v>
          </cell>
          <cell r="G3883">
            <v>78.709999999999994</v>
          </cell>
        </row>
        <row r="3884">
          <cell r="A3884" t="str">
            <v>47.05.190</v>
          </cell>
          <cell r="B3884">
            <v>0</v>
          </cell>
          <cell r="C3884" t="str">
            <v>Válvula de retenção de pé com crivo em bronze, DN= 1 1/2´</v>
          </cell>
          <cell r="D3884" t="str">
            <v>un</v>
          </cell>
          <cell r="E3884">
            <v>77.7</v>
          </cell>
          <cell r="F3884">
            <v>16.34</v>
          </cell>
          <cell r="G3884">
            <v>94.04</v>
          </cell>
        </row>
        <row r="3885">
          <cell r="A3885" t="str">
            <v>47.05.200</v>
          </cell>
          <cell r="B3885">
            <v>0</v>
          </cell>
          <cell r="C3885" t="str">
            <v>Válvula de retenção de pé com crivo em bronze, DN= 2´</v>
          </cell>
          <cell r="D3885" t="str">
            <v>un</v>
          </cell>
          <cell r="E3885">
            <v>107.12</v>
          </cell>
          <cell r="F3885">
            <v>16.34</v>
          </cell>
          <cell r="G3885">
            <v>123.46</v>
          </cell>
        </row>
        <row r="3886">
          <cell r="A3886" t="str">
            <v>47.05.210</v>
          </cell>
          <cell r="B3886">
            <v>0</v>
          </cell>
          <cell r="C3886" t="str">
            <v>Válvula de retenção de pé com crivo em bronze, DN= 2 1/2´</v>
          </cell>
          <cell r="D3886" t="str">
            <v>un</v>
          </cell>
          <cell r="E3886">
            <v>169.66</v>
          </cell>
          <cell r="F3886">
            <v>16.34</v>
          </cell>
          <cell r="G3886">
            <v>186</v>
          </cell>
        </row>
        <row r="3887">
          <cell r="A3887" t="str">
            <v>47.05.220</v>
          </cell>
          <cell r="B3887">
            <v>0</v>
          </cell>
          <cell r="C3887" t="str">
            <v>Válvula de gaveta em bronze, classe 125 libras para vapor e classe 200 libras para água, óleo e gás, DN= 6´</v>
          </cell>
          <cell r="D3887" t="str">
            <v>un</v>
          </cell>
          <cell r="E3887">
            <v>3362</v>
          </cell>
          <cell r="F3887">
            <v>27.24</v>
          </cell>
          <cell r="G3887">
            <v>3389.24</v>
          </cell>
        </row>
        <row r="3888">
          <cell r="A3888" t="str">
            <v>47.05.230</v>
          </cell>
          <cell r="B3888">
            <v>0</v>
          </cell>
          <cell r="C3888" t="str">
            <v>Válvula de gaveta em bronze, classe 125 libras para vapor e classe 200 libras para água, óleo e gás, DN= 2´</v>
          </cell>
          <cell r="D3888" t="str">
            <v>un</v>
          </cell>
          <cell r="E3888">
            <v>99.33</v>
          </cell>
          <cell r="F3888">
            <v>16.34</v>
          </cell>
          <cell r="G3888">
            <v>115.67</v>
          </cell>
        </row>
        <row r="3889">
          <cell r="A3889" t="str">
            <v>47.05.240</v>
          </cell>
          <cell r="B3889">
            <v>0</v>
          </cell>
          <cell r="C3889" t="str">
            <v>Válvula globo em bronze, classe 125 libras para vapor e classe 200 libras para água, óleo e gás, DN= 2´</v>
          </cell>
          <cell r="D3889" t="str">
            <v>un</v>
          </cell>
          <cell r="E3889">
            <v>228.18</v>
          </cell>
          <cell r="F3889">
            <v>16.34</v>
          </cell>
          <cell r="G3889">
            <v>244.52</v>
          </cell>
        </row>
        <row r="3890">
          <cell r="A3890" t="str">
            <v>47.05.260</v>
          </cell>
          <cell r="B3890">
            <v>0</v>
          </cell>
          <cell r="C3890" t="str">
            <v>Válvula de retenção de pé com crivo em bronze, DN= 3´</v>
          </cell>
          <cell r="D3890" t="str">
            <v>un</v>
          </cell>
          <cell r="E3890">
            <v>255.06</v>
          </cell>
          <cell r="F3890">
            <v>16.34</v>
          </cell>
          <cell r="G3890">
            <v>271.39999999999998</v>
          </cell>
        </row>
        <row r="3891">
          <cell r="A3891" t="str">
            <v>47.05.270</v>
          </cell>
          <cell r="B3891">
            <v>0</v>
          </cell>
          <cell r="C3891" t="str">
            <v>Válvula de retenção de pé com crivo em bronze, DN= 4´</v>
          </cell>
          <cell r="D3891" t="str">
            <v>un</v>
          </cell>
          <cell r="E3891">
            <v>451.57</v>
          </cell>
          <cell r="F3891">
            <v>21.79</v>
          </cell>
          <cell r="G3891">
            <v>473.36</v>
          </cell>
        </row>
        <row r="3892">
          <cell r="A3892" t="str">
            <v>47.05.280</v>
          </cell>
          <cell r="B3892">
            <v>0</v>
          </cell>
          <cell r="C3892" t="str">
            <v>Válvula globo angular de 45° em bronze, DN= 2 1/2´</v>
          </cell>
          <cell r="D3892" t="str">
            <v>un</v>
          </cell>
          <cell r="E3892">
            <v>160.24</v>
          </cell>
          <cell r="F3892">
            <v>16.34</v>
          </cell>
          <cell r="G3892">
            <v>176.58</v>
          </cell>
        </row>
        <row r="3893">
          <cell r="A3893" t="str">
            <v>47.05.290</v>
          </cell>
          <cell r="B3893">
            <v>0</v>
          </cell>
          <cell r="C3893" t="str">
            <v>Válvula de gaveta em bronze, haste ascendente, classe 150 libras para vapor saturado e 300 libras para água, óleo e gás, DN= 1/2´</v>
          </cell>
          <cell r="D3893" t="str">
            <v>un</v>
          </cell>
          <cell r="E3893">
            <v>71.319999999999993</v>
          </cell>
          <cell r="F3893">
            <v>9.08</v>
          </cell>
          <cell r="G3893">
            <v>80.400000000000006</v>
          </cell>
        </row>
        <row r="3894">
          <cell r="A3894" t="str">
            <v>47.05.296</v>
          </cell>
          <cell r="B3894">
            <v>0</v>
          </cell>
          <cell r="C3894" t="str">
            <v>Válvula de gaveta em bronze, haste ascendente, classe 150 libras para vapor saturado e 300 libras para água, óleo e gás, DN= 4´</v>
          </cell>
          <cell r="D3894" t="str">
            <v>un</v>
          </cell>
          <cell r="E3894">
            <v>2609.1999999999998</v>
          </cell>
          <cell r="F3894">
            <v>21.79</v>
          </cell>
          <cell r="G3894">
            <v>2630.99</v>
          </cell>
        </row>
        <row r="3895">
          <cell r="A3895" t="str">
            <v>47.05.300</v>
          </cell>
          <cell r="B3895">
            <v>0</v>
          </cell>
          <cell r="C3895" t="str">
            <v>Válvula de gaveta em bronze, haste não ascendente, classe 150 libras para vapor saturado e 300 libras para água, óleo e gás, DN= 4´</v>
          </cell>
          <cell r="D3895" t="str">
            <v>un</v>
          </cell>
          <cell r="E3895">
            <v>1037.6400000000001</v>
          </cell>
          <cell r="F3895">
            <v>21.79</v>
          </cell>
          <cell r="G3895">
            <v>1059.43</v>
          </cell>
        </row>
        <row r="3896">
          <cell r="A3896" t="str">
            <v>47.05.310</v>
          </cell>
          <cell r="B3896">
            <v>0</v>
          </cell>
          <cell r="C3896" t="str">
            <v>Válvula de gaveta em bronze, haste não ascendente, classe 150 libras para vapor saturado e 300 libras para água, óleo e gás, DN= 2´</v>
          </cell>
          <cell r="D3896" t="str">
            <v>un</v>
          </cell>
          <cell r="E3896">
            <v>198.93</v>
          </cell>
          <cell r="F3896">
            <v>16.34</v>
          </cell>
          <cell r="G3896">
            <v>215.27</v>
          </cell>
        </row>
        <row r="3897">
          <cell r="A3897" t="str">
            <v>47.05.320</v>
          </cell>
          <cell r="B3897">
            <v>0</v>
          </cell>
          <cell r="C3897" t="str">
            <v>Válvula globo em bronze, classe 150 libras para vapor saturado e 300 libras para água, óleo e gás, DN= 4´</v>
          </cell>
          <cell r="D3897" t="str">
            <v>un</v>
          </cell>
          <cell r="E3897">
            <v>2988.61</v>
          </cell>
          <cell r="F3897">
            <v>21.79</v>
          </cell>
          <cell r="G3897">
            <v>3010.4</v>
          </cell>
        </row>
        <row r="3898">
          <cell r="A3898" t="str">
            <v>47.05.340</v>
          </cell>
          <cell r="B3898">
            <v>0</v>
          </cell>
          <cell r="C3898" t="str">
            <v>Válvula globo em bronze, classe 150 libras para vapor saturado e 300 libras para água, óleo e gás, DN= 3/4´</v>
          </cell>
          <cell r="D3898" t="str">
            <v>un</v>
          </cell>
          <cell r="E3898">
            <v>88.3</v>
          </cell>
          <cell r="F3898">
            <v>16.34</v>
          </cell>
          <cell r="G3898">
            <v>104.64</v>
          </cell>
        </row>
        <row r="3899">
          <cell r="A3899" t="str">
            <v>47.05.350</v>
          </cell>
          <cell r="B3899">
            <v>0</v>
          </cell>
          <cell r="C3899" t="str">
            <v>Válvula globo em bronze, classe 150 libras para vapor saturado e 300 libras para água, óleo e gás, DN= 1´</v>
          </cell>
          <cell r="D3899" t="str">
            <v>un</v>
          </cell>
          <cell r="E3899">
            <v>133.33000000000001</v>
          </cell>
          <cell r="F3899">
            <v>16.34</v>
          </cell>
          <cell r="G3899">
            <v>149.66999999999999</v>
          </cell>
        </row>
        <row r="3900">
          <cell r="A3900" t="str">
            <v>47.05.360</v>
          </cell>
          <cell r="B3900">
            <v>0</v>
          </cell>
          <cell r="C3900" t="str">
            <v>Válvula globo em bronze, classe 150 libras para vapor saturado e 300 libras para água, óleo e gás, DN= 1 1/2´</v>
          </cell>
          <cell r="D3900" t="str">
            <v>un</v>
          </cell>
          <cell r="E3900">
            <v>248.9</v>
          </cell>
          <cell r="F3900">
            <v>16.34</v>
          </cell>
          <cell r="G3900">
            <v>265.24</v>
          </cell>
        </row>
        <row r="3901">
          <cell r="A3901" t="str">
            <v>47.05.370</v>
          </cell>
          <cell r="B3901">
            <v>0</v>
          </cell>
          <cell r="C3901" t="str">
            <v>Válvula globo em bronze, classe 150 libras para vapor saturado e 300 libras para água, óleo e gás, DN= 2´</v>
          </cell>
          <cell r="D3901" t="str">
            <v>un</v>
          </cell>
          <cell r="E3901">
            <v>318.86</v>
          </cell>
          <cell r="F3901">
            <v>16.34</v>
          </cell>
          <cell r="G3901">
            <v>335.2</v>
          </cell>
        </row>
        <row r="3902">
          <cell r="A3902" t="str">
            <v>47.05.390</v>
          </cell>
          <cell r="B3902">
            <v>0</v>
          </cell>
          <cell r="C3902" t="str">
            <v>Válvula globo em bronze, classe 150 libras para vapor saturado e 300 libras para água, óleo e gás, DN= 2 1/2´</v>
          </cell>
          <cell r="D3902" t="str">
            <v>un</v>
          </cell>
          <cell r="E3902">
            <v>547.89</v>
          </cell>
          <cell r="F3902">
            <v>16.34</v>
          </cell>
          <cell r="G3902">
            <v>564.23</v>
          </cell>
        </row>
        <row r="3903">
          <cell r="A3903" t="str">
            <v>47.05.392</v>
          </cell>
          <cell r="B3903">
            <v>0</v>
          </cell>
          <cell r="C3903" t="str">
            <v>Válvula globo em bronze, classe 150 libras para vapor saturado e 300 libras para água, óleo e gás, DN= 3´</v>
          </cell>
          <cell r="D3903" t="str">
            <v>un</v>
          </cell>
          <cell r="E3903">
            <v>790.61</v>
          </cell>
          <cell r="F3903">
            <v>21.79</v>
          </cell>
          <cell r="G3903">
            <v>812.4</v>
          </cell>
        </row>
        <row r="3904">
          <cell r="A3904" t="str">
            <v>47.05.400</v>
          </cell>
          <cell r="B3904">
            <v>0</v>
          </cell>
          <cell r="C3904" t="str">
            <v>Válvula de gaveta em bronze, classe 125 libras para vapor e classe 200 libras para água, óleo e gás, DN= 1´</v>
          </cell>
          <cell r="D3904" t="str">
            <v>un</v>
          </cell>
          <cell r="E3904">
            <v>42.5</v>
          </cell>
          <cell r="F3904">
            <v>16.34</v>
          </cell>
          <cell r="G3904">
            <v>58.84</v>
          </cell>
        </row>
        <row r="3905">
          <cell r="A3905" t="str">
            <v>47.05.410</v>
          </cell>
          <cell r="B3905">
            <v>0</v>
          </cell>
          <cell r="C3905" t="str">
            <v>Válvula de gaveta em bronze, classe 125 libras para vapor e classe 200 libras para água, óleo e gás, DN= 1 1/2´</v>
          </cell>
          <cell r="D3905" t="str">
            <v>un</v>
          </cell>
          <cell r="E3905">
            <v>64.08</v>
          </cell>
          <cell r="F3905">
            <v>16.34</v>
          </cell>
          <cell r="G3905">
            <v>80.42</v>
          </cell>
        </row>
        <row r="3906">
          <cell r="A3906" t="str">
            <v>47.05.420</v>
          </cell>
          <cell r="B3906">
            <v>0</v>
          </cell>
          <cell r="C3906" t="str">
            <v>Válvula de gaveta em bronze, classe 125 libras para vapor e classe 200 libras para água, óleo e gás, DN= 2 1/2´</v>
          </cell>
          <cell r="D3906" t="str">
            <v>un</v>
          </cell>
          <cell r="E3906">
            <v>238.9</v>
          </cell>
          <cell r="F3906">
            <v>16.34</v>
          </cell>
          <cell r="G3906">
            <v>255.24</v>
          </cell>
        </row>
        <row r="3907">
          <cell r="A3907" t="str">
            <v>47.05.430</v>
          </cell>
          <cell r="B3907">
            <v>0</v>
          </cell>
          <cell r="C3907" t="str">
            <v>Válvula de gaveta em bronze, classe 125 libras para vapor e classe 200 libras para água, óleo e gás, DN= 3´</v>
          </cell>
          <cell r="D3907" t="str">
            <v>un</v>
          </cell>
          <cell r="E3907">
            <v>367.09</v>
          </cell>
          <cell r="F3907">
            <v>16.34</v>
          </cell>
          <cell r="G3907">
            <v>383.43</v>
          </cell>
        </row>
        <row r="3908">
          <cell r="A3908" t="str">
            <v>47.05.450</v>
          </cell>
          <cell r="B3908">
            <v>0</v>
          </cell>
          <cell r="C3908" t="str">
            <v>Válvula redutora de pressão de ação direta em bronze, extremidade roscada, para água, ar, óleo e gás, PE= 200 psi e PS= 20 à 90 psi, DN= 1 1/4´</v>
          </cell>
          <cell r="D3908" t="str">
            <v>un</v>
          </cell>
          <cell r="E3908">
            <v>2309.9</v>
          </cell>
          <cell r="F3908">
            <v>72.62</v>
          </cell>
          <cell r="G3908">
            <v>2382.52</v>
          </cell>
        </row>
        <row r="3909">
          <cell r="A3909" t="str">
            <v>47.05.460</v>
          </cell>
          <cell r="B3909">
            <v>0</v>
          </cell>
          <cell r="C3909" t="str">
            <v>Válvula redutora de pressão de ação direta em bronze, extremidade roscada, para água, ar, óleo e gás, PE= 200 psi e PS= 20 à 90 psi, DN= 2´</v>
          </cell>
          <cell r="D3909" t="str">
            <v>un</v>
          </cell>
          <cell r="E3909">
            <v>3805.97</v>
          </cell>
          <cell r="F3909">
            <v>72.62</v>
          </cell>
          <cell r="G3909">
            <v>3878.59</v>
          </cell>
        </row>
        <row r="3910">
          <cell r="A3910" t="str">
            <v>47.05.580</v>
          </cell>
          <cell r="B3910">
            <v>0</v>
          </cell>
          <cell r="C3910" t="str">
            <v>Válvula de gaveta em bronze com fecho rápido, DN= 1 1/2´</v>
          </cell>
          <cell r="D3910" t="str">
            <v>un</v>
          </cell>
          <cell r="E3910">
            <v>230.45</v>
          </cell>
          <cell r="F3910">
            <v>36.31</v>
          </cell>
          <cell r="G3910">
            <v>266.76</v>
          </cell>
        </row>
        <row r="3911">
          <cell r="A3911" t="str">
            <v>47.06</v>
          </cell>
          <cell r="B3911" t="str">
            <v>Registro e / ou válvula em ferro fundido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A3912" t="str">
            <v>47.06.030</v>
          </cell>
          <cell r="B3912">
            <v>0</v>
          </cell>
          <cell r="C3912" t="str">
            <v>Válvula de gaveta em ferro fundido, haste ascendente com flange, classe 125 libras, DN= 2´</v>
          </cell>
          <cell r="D3912" t="str">
            <v>un</v>
          </cell>
          <cell r="E3912">
            <v>622.74</v>
          </cell>
          <cell r="F3912">
            <v>45.39</v>
          </cell>
          <cell r="G3912">
            <v>668.13</v>
          </cell>
        </row>
        <row r="3913">
          <cell r="A3913" t="str">
            <v>47.06.040</v>
          </cell>
          <cell r="B3913">
            <v>0</v>
          </cell>
          <cell r="C3913" t="str">
            <v>Válvula de retenção de pé com crivo em ferro fundido, flangeada, DN= 6´</v>
          </cell>
          <cell r="D3913" t="str">
            <v>un</v>
          </cell>
          <cell r="E3913">
            <v>1057.26</v>
          </cell>
          <cell r="F3913">
            <v>127.09</v>
          </cell>
          <cell r="G3913">
            <v>1184.3499999999999</v>
          </cell>
        </row>
        <row r="3914">
          <cell r="A3914" t="str">
            <v>47.06.041</v>
          </cell>
          <cell r="B3914">
            <v>0</v>
          </cell>
          <cell r="C3914" t="str">
            <v>Válvula de retenção de pé com crivo em ferro fundido, flangeada, DN= 8´</v>
          </cell>
          <cell r="D3914" t="str">
            <v>un</v>
          </cell>
          <cell r="E3914">
            <v>1658.01</v>
          </cell>
          <cell r="F3914">
            <v>127.09</v>
          </cell>
          <cell r="G3914">
            <v>1785.1</v>
          </cell>
        </row>
        <row r="3915">
          <cell r="A3915" t="str">
            <v>47.06.050</v>
          </cell>
          <cell r="B3915">
            <v>0</v>
          </cell>
          <cell r="C3915" t="str">
            <v>Válvula de retenção tipo portinhola dupla em ferro fundido, DN= 6´</v>
          </cell>
          <cell r="D3915" t="str">
            <v>un</v>
          </cell>
          <cell r="E3915">
            <v>566.41999999999996</v>
          </cell>
          <cell r="F3915">
            <v>127.09</v>
          </cell>
          <cell r="G3915">
            <v>693.51</v>
          </cell>
        </row>
        <row r="3916">
          <cell r="A3916" t="str">
            <v>47.06.051</v>
          </cell>
          <cell r="B3916">
            <v>0</v>
          </cell>
          <cell r="C3916" t="str">
            <v>Válvula de retenção tipo portinhola simples em ferro fundido, flangeada, DN= 6´</v>
          </cell>
          <cell r="D3916" t="str">
            <v>un</v>
          </cell>
          <cell r="E3916">
            <v>2021.75</v>
          </cell>
          <cell r="F3916">
            <v>127.09</v>
          </cell>
          <cell r="G3916">
            <v>2148.84</v>
          </cell>
        </row>
        <row r="3917">
          <cell r="A3917" t="str">
            <v>47.06.060</v>
          </cell>
          <cell r="B3917">
            <v>0</v>
          </cell>
          <cell r="C3917" t="str">
            <v>Válvula de gaveta em ferro fundido com bolsa, DN= 150 mm</v>
          </cell>
          <cell r="D3917" t="str">
            <v>un</v>
          </cell>
          <cell r="E3917">
            <v>908.01</v>
          </cell>
          <cell r="F3917">
            <v>72.62</v>
          </cell>
          <cell r="G3917">
            <v>980.63</v>
          </cell>
        </row>
        <row r="3918">
          <cell r="A3918" t="str">
            <v>47.06.070</v>
          </cell>
          <cell r="B3918">
            <v>0</v>
          </cell>
          <cell r="C3918" t="str">
            <v>Válvula de gaveta em ferro fundido com bolsa, DN= 200 mm</v>
          </cell>
          <cell r="D3918" t="str">
            <v>un</v>
          </cell>
          <cell r="E3918">
            <v>1669.57</v>
          </cell>
          <cell r="F3918">
            <v>72.62</v>
          </cell>
          <cell r="G3918">
            <v>1742.19</v>
          </cell>
        </row>
        <row r="3919">
          <cell r="A3919" t="str">
            <v>47.06.080</v>
          </cell>
          <cell r="B3919">
            <v>0</v>
          </cell>
          <cell r="C3919" t="str">
            <v>Válvula de retenção tipo portinhola simples em ferro fundido, DN= 4´</v>
          </cell>
          <cell r="D3919" t="str">
            <v>un</v>
          </cell>
          <cell r="E3919">
            <v>878.01</v>
          </cell>
          <cell r="F3919">
            <v>72.62</v>
          </cell>
          <cell r="G3919">
            <v>950.63</v>
          </cell>
        </row>
        <row r="3920">
          <cell r="A3920" t="str">
            <v>47.06.090</v>
          </cell>
          <cell r="B3920">
            <v>0</v>
          </cell>
          <cell r="C3920" t="str">
            <v>Válvula de retenção tipo portinhola dupla em ferro fundido, DN= 4´</v>
          </cell>
          <cell r="D3920" t="str">
            <v>un</v>
          </cell>
          <cell r="E3920">
            <v>367.41</v>
          </cell>
          <cell r="F3920">
            <v>72.62</v>
          </cell>
          <cell r="G3920">
            <v>440.03</v>
          </cell>
        </row>
        <row r="3921">
          <cell r="A3921" t="str">
            <v>47.06.100</v>
          </cell>
          <cell r="B3921">
            <v>0</v>
          </cell>
          <cell r="C3921" t="str">
            <v>Válvula de segurança em ferro fundido rosqueada com pressão de ajuste 0,4 até 0,75kgf/cm², DN= 2´</v>
          </cell>
          <cell r="D3921" t="str">
            <v>un</v>
          </cell>
          <cell r="E3921">
            <v>4261.33</v>
          </cell>
          <cell r="F3921">
            <v>45.39</v>
          </cell>
          <cell r="G3921">
            <v>4306.72</v>
          </cell>
        </row>
        <row r="3922">
          <cell r="A3922" t="str">
            <v>47.06.110</v>
          </cell>
          <cell r="B3922">
            <v>0</v>
          </cell>
          <cell r="C3922" t="str">
            <v>Válvula de segurança em ferro fundido rosqueada com pressão de ajuste 6,1 até 10,0kgf/cm², DN= 3/4´</v>
          </cell>
          <cell r="D3922" t="str">
            <v>un</v>
          </cell>
          <cell r="E3922">
            <v>2452.16</v>
          </cell>
          <cell r="F3922">
            <v>21.79</v>
          </cell>
          <cell r="G3922">
            <v>2473.9499999999998</v>
          </cell>
        </row>
        <row r="3923">
          <cell r="A3923" t="str">
            <v>47.06.180</v>
          </cell>
          <cell r="B3923">
            <v>0</v>
          </cell>
          <cell r="C3923" t="str">
            <v>Válvula de gaveta em ferro fundido com bolsa, DN= 100mm</v>
          </cell>
          <cell r="D3923" t="str">
            <v>un</v>
          </cell>
          <cell r="E3923">
            <v>602.16999999999996</v>
          </cell>
          <cell r="F3923">
            <v>72.62</v>
          </cell>
          <cell r="G3923">
            <v>674.79</v>
          </cell>
        </row>
        <row r="3924">
          <cell r="A3924" t="str">
            <v>47.06.310</v>
          </cell>
          <cell r="B3924">
            <v>0</v>
          </cell>
          <cell r="C3924" t="str">
            <v>Visor de fluxo com janela simples, corpo em ferro fundido ou aço carbono, DN = 1´</v>
          </cell>
          <cell r="D3924" t="str">
            <v>un</v>
          </cell>
          <cell r="E3924">
            <v>467.79</v>
          </cell>
          <cell r="F3924">
            <v>27.24</v>
          </cell>
          <cell r="G3924">
            <v>495.03</v>
          </cell>
        </row>
        <row r="3925">
          <cell r="A3925" t="str">
            <v>47.06.320</v>
          </cell>
          <cell r="B3925">
            <v>0</v>
          </cell>
          <cell r="C3925" t="str">
            <v>Válvula de governo (retenção e alarme) completa, corpo em ferro fundido, classe 125 libras, DN= 4´</v>
          </cell>
          <cell r="D3925" t="str">
            <v>un</v>
          </cell>
          <cell r="E3925">
            <v>5563.87</v>
          </cell>
          <cell r="F3925">
            <v>108.93</v>
          </cell>
          <cell r="G3925">
            <v>5672.8</v>
          </cell>
        </row>
        <row r="3926">
          <cell r="A3926" t="str">
            <v>47.06.330</v>
          </cell>
          <cell r="B3926">
            <v>0</v>
          </cell>
          <cell r="C3926" t="str">
            <v>Válvula de gaveta em ferro fundido, haste ascendente com flange, classe 125 libras, DN= 4´</v>
          </cell>
          <cell r="D3926" t="str">
            <v>un</v>
          </cell>
          <cell r="E3926">
            <v>954.97</v>
          </cell>
          <cell r="F3926">
            <v>72.62</v>
          </cell>
          <cell r="G3926">
            <v>1027.5899999999999</v>
          </cell>
        </row>
        <row r="3927">
          <cell r="A3927" t="str">
            <v>47.06.340</v>
          </cell>
          <cell r="B3927">
            <v>0</v>
          </cell>
          <cell r="C3927" t="str">
            <v>Válvula de gaveta em ferro fundido, haste ascendente com flange, classe 125 libras, DN= 6´</v>
          </cell>
          <cell r="D3927" t="str">
            <v>un</v>
          </cell>
          <cell r="E3927">
            <v>1422.51</v>
          </cell>
          <cell r="F3927">
            <v>72.62</v>
          </cell>
          <cell r="G3927">
            <v>1495.13</v>
          </cell>
        </row>
        <row r="3928">
          <cell r="A3928" t="str">
            <v>47.06.350</v>
          </cell>
          <cell r="B3928">
            <v>0</v>
          </cell>
          <cell r="C3928" t="str">
            <v>Válvula de retenção vertical em ferro fundido com flange, classe 125 libras, DN= 4´</v>
          </cell>
          <cell r="D3928" t="str">
            <v>un</v>
          </cell>
          <cell r="E3928">
            <v>912.77</v>
          </cell>
          <cell r="F3928">
            <v>72.62</v>
          </cell>
          <cell r="G3928">
            <v>985.39</v>
          </cell>
        </row>
        <row r="3929">
          <cell r="A3929" t="str">
            <v>47.07</v>
          </cell>
          <cell r="B3929" t="str">
            <v>Registro e / ou válvula em aço carbono fundido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A3930" t="str">
            <v>47.07.010</v>
          </cell>
          <cell r="B3930">
            <v>0</v>
          </cell>
          <cell r="C3930" t="str">
            <v>Válvula esfera em aço carbono fundido, passagem plena, classe 150 libras para vapor e classe 600 libras para água, óleo e gás, DN= 1/2´</v>
          </cell>
          <cell r="D3930" t="str">
            <v>un</v>
          </cell>
          <cell r="E3930">
            <v>43.37</v>
          </cell>
          <cell r="F3930">
            <v>16.34</v>
          </cell>
          <cell r="G3930">
            <v>59.71</v>
          </cell>
        </row>
        <row r="3931">
          <cell r="A3931" t="str">
            <v>47.07.020</v>
          </cell>
          <cell r="B3931">
            <v>0</v>
          </cell>
          <cell r="C3931" t="str">
            <v>Válvula esfera em aço carbono fundido, passagem plena, classe 150 libras para vapor e classe 600 libras para água, óleo e gás, DN= 3/4´</v>
          </cell>
          <cell r="D3931" t="str">
            <v>un</v>
          </cell>
          <cell r="E3931">
            <v>58.73</v>
          </cell>
          <cell r="F3931">
            <v>21.79</v>
          </cell>
          <cell r="G3931">
            <v>80.52</v>
          </cell>
        </row>
        <row r="3932">
          <cell r="A3932" t="str">
            <v>47.07.030</v>
          </cell>
          <cell r="B3932">
            <v>0</v>
          </cell>
          <cell r="C3932" t="str">
            <v>Válvula esfera em aço carbono fundido, passagem plena, classe 150 libras para vapor e classe 600 libras para água, óleo e gás, DN= 1´</v>
          </cell>
          <cell r="D3932" t="str">
            <v>un</v>
          </cell>
          <cell r="E3932">
            <v>85.03</v>
          </cell>
          <cell r="F3932">
            <v>27.24</v>
          </cell>
          <cell r="G3932">
            <v>112.27</v>
          </cell>
        </row>
        <row r="3933">
          <cell r="A3933" t="str">
            <v>47.07.080</v>
          </cell>
          <cell r="B3933">
            <v>0</v>
          </cell>
          <cell r="C3933" t="str">
            <v>Válvula esfera em aço carbono fundido, passagem plena, extremidades rosqueáveis, classe 300 libras para vapor saturado, DN= 1´</v>
          </cell>
          <cell r="D3933" t="str">
            <v>un</v>
          </cell>
          <cell r="E3933">
            <v>107.63</v>
          </cell>
          <cell r="F3933">
            <v>27.24</v>
          </cell>
          <cell r="G3933">
            <v>134.87</v>
          </cell>
        </row>
        <row r="3934">
          <cell r="A3934" t="str">
            <v>47.07.090</v>
          </cell>
          <cell r="B3934">
            <v>0</v>
          </cell>
          <cell r="C3934" t="str">
            <v>Válvula esfera em aço carbono fundido, passagem plena, extremidades rosqueáveis, classe 300 libras para vapor saturado, DN= 2´</v>
          </cell>
          <cell r="D3934" t="str">
            <v>un</v>
          </cell>
          <cell r="E3934">
            <v>337.19</v>
          </cell>
          <cell r="F3934">
            <v>45.39</v>
          </cell>
          <cell r="G3934">
            <v>382.58</v>
          </cell>
        </row>
        <row r="3935">
          <cell r="A3935" t="str">
            <v>47.07.100</v>
          </cell>
          <cell r="B3935">
            <v>0</v>
          </cell>
          <cell r="C3935" t="str">
            <v>Válvula esfera em aço carbono fundido, passagem reduzida, classe 150 libras para vapor e classe 600 libras para água, óleo e gás, DN= 1/2´</v>
          </cell>
          <cell r="D3935" t="str">
            <v>un</v>
          </cell>
          <cell r="E3935">
            <v>38.369999999999997</v>
          </cell>
          <cell r="F3935">
            <v>16.34</v>
          </cell>
          <cell r="G3935">
            <v>54.71</v>
          </cell>
        </row>
        <row r="3936">
          <cell r="A3936" t="str">
            <v>47.07.110</v>
          </cell>
          <cell r="B3936">
            <v>0</v>
          </cell>
          <cell r="C3936" t="str">
            <v>Válvula esfera em aço carbono fundido, passagem reduzida, classe 150 libras para vapor e classe 600 libras para água, óleo e gás, DN= 3/4´</v>
          </cell>
          <cell r="D3936" t="str">
            <v>un</v>
          </cell>
          <cell r="E3936">
            <v>45.54</v>
          </cell>
          <cell r="F3936">
            <v>21.79</v>
          </cell>
          <cell r="G3936">
            <v>67.33</v>
          </cell>
        </row>
        <row r="3937">
          <cell r="A3937" t="str">
            <v>47.07.120</v>
          </cell>
          <cell r="B3937">
            <v>0</v>
          </cell>
          <cell r="C3937" t="str">
            <v>Válvula esfera em aço carbono fundido, passagem reduzida, classe 150 libras para vapor e classe 600 libras para água, óleo e gás, DN= 1 1/2´</v>
          </cell>
          <cell r="D3937" t="str">
            <v>un</v>
          </cell>
          <cell r="E3937">
            <v>124.73</v>
          </cell>
          <cell r="F3937">
            <v>36.31</v>
          </cell>
          <cell r="G3937">
            <v>161.04</v>
          </cell>
        </row>
        <row r="3938">
          <cell r="A3938" t="str">
            <v>47.07.160</v>
          </cell>
          <cell r="B3938">
            <v>0</v>
          </cell>
          <cell r="C3938" t="str">
            <v>Válvula de esfera monobloco em aço carbono fundido, passagem reduzida, classe 150 libras para gás e 300 libras para líquidos e fluidos, DN= 3/4´</v>
          </cell>
          <cell r="D3938" t="str">
            <v>un</v>
          </cell>
          <cell r="E3938">
            <v>53.78</v>
          </cell>
          <cell r="F3938">
            <v>25.42</v>
          </cell>
          <cell r="G3938">
            <v>79.2</v>
          </cell>
        </row>
        <row r="3939">
          <cell r="A3939" t="str">
            <v>47.09</v>
          </cell>
          <cell r="B3939" t="str">
            <v>Registro e / ou válvula em aço carbono forjado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A3940" t="str">
            <v>47.09.010</v>
          </cell>
          <cell r="B3940">
            <v>0</v>
          </cell>
          <cell r="C3940" t="str">
            <v>Válvula globo em aço carbono forjado, classe 800 libras para vapor e classe 2000 libras para água, óleo e gás, DN= 3/4´</v>
          </cell>
          <cell r="D3940" t="str">
            <v>un</v>
          </cell>
          <cell r="E3940">
            <v>184.7</v>
          </cell>
          <cell r="F3940">
            <v>21.79</v>
          </cell>
          <cell r="G3940">
            <v>206.49</v>
          </cell>
        </row>
        <row r="3941">
          <cell r="A3941" t="str">
            <v>47.09.020</v>
          </cell>
          <cell r="B3941">
            <v>0</v>
          </cell>
          <cell r="C3941" t="str">
            <v>Válvula globo em aço carbono forjado, classe 800 libras para vapor e classe 2000 libras para água, óleo e gás, DN= 1´</v>
          </cell>
          <cell r="D3941" t="str">
            <v>un</v>
          </cell>
          <cell r="E3941">
            <v>255.46</v>
          </cell>
          <cell r="F3941">
            <v>27.24</v>
          </cell>
          <cell r="G3941">
            <v>282.7</v>
          </cell>
        </row>
        <row r="3942">
          <cell r="A3942" t="str">
            <v>47.09.030</v>
          </cell>
          <cell r="B3942">
            <v>0</v>
          </cell>
          <cell r="C3942" t="str">
            <v>Válvula globo em aço carbono forjado, classe 800 libras para vapor e classe 2000 libras para água, óleo e gás, DN= 1 1/2´</v>
          </cell>
          <cell r="D3942" t="str">
            <v>un</v>
          </cell>
          <cell r="E3942">
            <v>431.27</v>
          </cell>
          <cell r="F3942">
            <v>36.31</v>
          </cell>
          <cell r="G3942">
            <v>467.58</v>
          </cell>
        </row>
        <row r="3943">
          <cell r="A3943" t="str">
            <v>47.09.040</v>
          </cell>
          <cell r="B3943">
            <v>0</v>
          </cell>
          <cell r="C3943" t="str">
            <v>Válvula globo em aço carbono forjado, classe 800 libras para vapor e classe 2000 libras para água, óleo e gás, DN= 2´</v>
          </cell>
          <cell r="D3943" t="str">
            <v>un</v>
          </cell>
          <cell r="E3943">
            <v>600.29999999999995</v>
          </cell>
          <cell r="F3943">
            <v>45.39</v>
          </cell>
          <cell r="G3943">
            <v>645.69000000000005</v>
          </cell>
        </row>
        <row r="3944">
          <cell r="A3944" t="str">
            <v>47.10</v>
          </cell>
          <cell r="B3944" t="str">
            <v>Registro e / ou válvula em aço inoxidável forjado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47.10.010</v>
          </cell>
          <cell r="B3945">
            <v>0</v>
          </cell>
          <cell r="C3945" t="str">
            <v>Purgador termodinâmico com filtro incorporado, em aço inoxidável forjado, pressão de 0,25 a 42 kg/cm², temperaturas até 425°C, DN= 1/2´</v>
          </cell>
          <cell r="D3945" t="str">
            <v>un</v>
          </cell>
          <cell r="E3945">
            <v>310.16000000000003</v>
          </cell>
          <cell r="F3945">
            <v>16.34</v>
          </cell>
          <cell r="G3945">
            <v>326.5</v>
          </cell>
        </row>
        <row r="3946">
          <cell r="A3946" t="str">
            <v>47.11</v>
          </cell>
          <cell r="B3946" t="str">
            <v>Aparelho de medição e controle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A3947" t="str">
            <v>47.11.021</v>
          </cell>
          <cell r="B3947">
            <v>0</v>
          </cell>
          <cell r="C3947" t="str">
            <v>Pressostato mecânico de diferencial ajustado, montagem inferior diâmetro de 1/2", faixa de operação de 1 a 16 bar</v>
          </cell>
          <cell r="D3947" t="str">
            <v>un</v>
          </cell>
          <cell r="E3947">
            <v>378.3</v>
          </cell>
          <cell r="F3947">
            <v>74.760000000000005</v>
          </cell>
          <cell r="G3947">
            <v>453.06</v>
          </cell>
        </row>
        <row r="3948">
          <cell r="A3948" t="str">
            <v>47.11.080</v>
          </cell>
          <cell r="B3948">
            <v>0</v>
          </cell>
          <cell r="C3948" t="str">
            <v>Termômetro bimetálico, mostrador com 4´, saída angular, escala 0-100°C</v>
          </cell>
          <cell r="D3948" t="str">
            <v>un</v>
          </cell>
          <cell r="E3948">
            <v>127.1</v>
          </cell>
          <cell r="F3948">
            <v>7.26</v>
          </cell>
          <cell r="G3948">
            <v>134.36000000000001</v>
          </cell>
        </row>
        <row r="3949">
          <cell r="A3949" t="str">
            <v>47.11.100</v>
          </cell>
          <cell r="B3949">
            <v>0</v>
          </cell>
          <cell r="C3949" t="str">
            <v>Manômetro com mostrador de 4´, escalas: 0-4 / 0-7 / 0-10 / 0-17 / 0-21 / 0-28 kg/cm²</v>
          </cell>
          <cell r="D3949" t="str">
            <v>un</v>
          </cell>
          <cell r="E3949">
            <v>97.23</v>
          </cell>
          <cell r="F3949">
            <v>18.16</v>
          </cell>
          <cell r="G3949">
            <v>115.39</v>
          </cell>
        </row>
        <row r="3950">
          <cell r="A3950" t="str">
            <v>47.11.111</v>
          </cell>
          <cell r="B3950">
            <v>0</v>
          </cell>
          <cell r="C3950" t="str">
            <v>Pressostato diferencial ajustável, caixa á prova de água, unidade sensora em aço inoxidável 316, faixa de operação entre 1,4 a 14 bar, para fliudos corrosivos, DN=1/2"</v>
          </cell>
          <cell r="D3950" t="str">
            <v>un</v>
          </cell>
          <cell r="E3950">
            <v>6401.17</v>
          </cell>
          <cell r="F3950">
            <v>74.760000000000005</v>
          </cell>
          <cell r="G3950">
            <v>6475.93</v>
          </cell>
        </row>
        <row r="3951">
          <cell r="A3951" t="str">
            <v>47.12</v>
          </cell>
          <cell r="B3951" t="str">
            <v>Registro e / ou válvula em ferro dúctil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</row>
        <row r="3952">
          <cell r="A3952" t="str">
            <v>47.12.040</v>
          </cell>
          <cell r="B3952">
            <v>0</v>
          </cell>
          <cell r="C3952" t="str">
            <v>Válvula de gaveta em ferro dúctil com flanges, classe PN-10, DN= 200mm</v>
          </cell>
          <cell r="D3952" t="str">
            <v>un</v>
          </cell>
          <cell r="E3952">
            <v>1634.42</v>
          </cell>
          <cell r="F3952">
            <v>124.88</v>
          </cell>
          <cell r="G3952">
            <v>1759.3</v>
          </cell>
        </row>
        <row r="3953">
          <cell r="A3953" t="str">
            <v>47.12.270</v>
          </cell>
          <cell r="B3953">
            <v>0</v>
          </cell>
          <cell r="C3953" t="str">
            <v>Válvula de gaveta em ferro dúctil com flanges, classe PN-10, DN= 80mm</v>
          </cell>
          <cell r="D3953" t="str">
            <v>un</v>
          </cell>
          <cell r="E3953">
            <v>537.58000000000004</v>
          </cell>
          <cell r="F3953">
            <v>124.88</v>
          </cell>
          <cell r="G3953">
            <v>662.46</v>
          </cell>
        </row>
        <row r="3954">
          <cell r="A3954" t="str">
            <v>47.12.280</v>
          </cell>
          <cell r="B3954">
            <v>0</v>
          </cell>
          <cell r="C3954" t="str">
            <v>Válvula globo auto-operada hidraulicamente, em ferro dúctil, classe PN-10/16, DN= 50mm</v>
          </cell>
          <cell r="D3954" t="str">
            <v>un</v>
          </cell>
          <cell r="E3954">
            <v>692.24</v>
          </cell>
          <cell r="F3954">
            <v>45.39</v>
          </cell>
          <cell r="G3954">
            <v>737.63</v>
          </cell>
        </row>
        <row r="3955">
          <cell r="A3955" t="str">
            <v>47.12.290</v>
          </cell>
          <cell r="B3955">
            <v>0</v>
          </cell>
          <cell r="C3955" t="str">
            <v>Válvula globo auto-operada hidraulicamente, comandada por solenóide, em ferro dúctil, classe PN-10, DN= 50mm</v>
          </cell>
          <cell r="D3955" t="str">
            <v>un</v>
          </cell>
          <cell r="E3955">
            <v>917.47</v>
          </cell>
          <cell r="F3955">
            <v>79.98</v>
          </cell>
          <cell r="G3955">
            <v>997.45</v>
          </cell>
        </row>
        <row r="3956">
          <cell r="A3956" t="str">
            <v>47.12.300</v>
          </cell>
          <cell r="B3956">
            <v>0</v>
          </cell>
          <cell r="C3956" t="str">
            <v>Válvula globo auto-operada hidraulicamente, comandada por solenóide, em ferro dúctil, classe PN-10, DN= 100mm</v>
          </cell>
          <cell r="D3956" t="str">
            <v>un</v>
          </cell>
          <cell r="E3956">
            <v>1327.8</v>
          </cell>
          <cell r="F3956">
            <v>79.98</v>
          </cell>
          <cell r="G3956">
            <v>1407.78</v>
          </cell>
        </row>
        <row r="3957">
          <cell r="A3957" t="str">
            <v>47.12.310</v>
          </cell>
          <cell r="B3957">
            <v>0</v>
          </cell>
          <cell r="C3957" t="str">
            <v>Válvula de gaveta em ferro dúctil com flanges, classe PN-10, DN= 300mm</v>
          </cell>
          <cell r="D3957" t="str">
            <v>un</v>
          </cell>
          <cell r="E3957">
            <v>4240.1400000000003</v>
          </cell>
          <cell r="F3957">
            <v>124.88</v>
          </cell>
          <cell r="G3957">
            <v>4365.0200000000004</v>
          </cell>
        </row>
        <row r="3958">
          <cell r="A3958" t="str">
            <v>47.12.320</v>
          </cell>
          <cell r="B3958">
            <v>0</v>
          </cell>
          <cell r="C3958" t="str">
            <v>Válvula de gaveta em ferro dúctil com flanges, classe PN-10, DN= 100mm</v>
          </cell>
          <cell r="D3958" t="str">
            <v>un</v>
          </cell>
          <cell r="E3958">
            <v>575.4</v>
          </cell>
          <cell r="F3958">
            <v>124.88</v>
          </cell>
          <cell r="G3958">
            <v>700.28</v>
          </cell>
        </row>
        <row r="3959">
          <cell r="A3959" t="str">
            <v>47.12.330</v>
          </cell>
          <cell r="B3959">
            <v>0</v>
          </cell>
          <cell r="C3959" t="str">
            <v>Válvula de gaveta em ferro dúctil com flanges, classe PN-10, DN= 150mm</v>
          </cell>
          <cell r="D3959" t="str">
            <v>un</v>
          </cell>
          <cell r="E3959">
            <v>1030.4100000000001</v>
          </cell>
          <cell r="F3959">
            <v>124.88</v>
          </cell>
          <cell r="G3959">
            <v>1155.29</v>
          </cell>
        </row>
        <row r="3960">
          <cell r="A3960" t="str">
            <v>47.12.340</v>
          </cell>
          <cell r="B3960">
            <v>0</v>
          </cell>
          <cell r="C3960" t="str">
            <v>Ventosa simples rosqueada em ferro dúctil, classe PN-25, DN= 3/4´</v>
          </cell>
          <cell r="D3960" t="str">
            <v>un</v>
          </cell>
          <cell r="E3960">
            <v>581.69000000000005</v>
          </cell>
          <cell r="F3960">
            <v>10.89</v>
          </cell>
          <cell r="G3960">
            <v>592.58000000000004</v>
          </cell>
        </row>
        <row r="3961">
          <cell r="A3961" t="str">
            <v>47.12.350</v>
          </cell>
          <cell r="B3961">
            <v>0</v>
          </cell>
          <cell r="C3961" t="str">
            <v>Ventosa de tríplice função em ferro dúctil flangeada, classe PN-10/16/25, DN= 50mm</v>
          </cell>
          <cell r="D3961" t="str">
            <v>un</v>
          </cell>
          <cell r="E3961">
            <v>1289.5999999999999</v>
          </cell>
          <cell r="F3961">
            <v>15.98</v>
          </cell>
          <cell r="G3961">
            <v>1305.58</v>
          </cell>
        </row>
        <row r="3962">
          <cell r="A3962" t="str">
            <v>47.14</v>
          </cell>
          <cell r="B3962" t="str">
            <v>Registro e / ou válvula em PVC rígido ou ABS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</row>
        <row r="3963">
          <cell r="A3963" t="str">
            <v>47.14.020</v>
          </cell>
          <cell r="B3963">
            <v>0</v>
          </cell>
          <cell r="C3963" t="str">
            <v>Registro de pressão em PVC rígido, soldável, DN= 25mm (3/4´)</v>
          </cell>
          <cell r="D3963" t="str">
            <v>un</v>
          </cell>
          <cell r="E3963">
            <v>7.55</v>
          </cell>
          <cell r="F3963">
            <v>16.34</v>
          </cell>
          <cell r="G3963">
            <v>23.89</v>
          </cell>
        </row>
        <row r="3964">
          <cell r="A3964" t="str">
            <v>47.14.200</v>
          </cell>
          <cell r="B3964">
            <v>0</v>
          </cell>
          <cell r="C3964" t="str">
            <v>Registro regulador de vazão para torneira, misturador e bidê, em ABS com canopla, DN= 1/2´</v>
          </cell>
          <cell r="D3964" t="str">
            <v>un</v>
          </cell>
          <cell r="E3964">
            <v>27.23</v>
          </cell>
          <cell r="F3964">
            <v>16.34</v>
          </cell>
          <cell r="G3964">
            <v>43.57</v>
          </cell>
        </row>
        <row r="3965">
          <cell r="A3965" t="str">
            <v>47.20</v>
          </cell>
          <cell r="B3965" t="str">
            <v>Reparos, conservações e complementos - GRUPO 47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</row>
        <row r="3966">
          <cell r="A3966" t="str">
            <v>47.20.010</v>
          </cell>
          <cell r="B3966">
            <v>0</v>
          </cell>
          <cell r="C3966" t="str">
            <v>PigTail em latão para manômetro, DN= 1/2´</v>
          </cell>
          <cell r="D3966" t="str">
            <v>un</v>
          </cell>
          <cell r="E3966">
            <v>60.04</v>
          </cell>
          <cell r="F3966">
            <v>5.45</v>
          </cell>
          <cell r="G3966">
            <v>65.489999999999995</v>
          </cell>
        </row>
        <row r="3967">
          <cell r="A3967" t="str">
            <v>47.20.020</v>
          </cell>
          <cell r="B3967">
            <v>0</v>
          </cell>
          <cell r="C3967" t="str">
            <v>Filtro ´Y´ em bronze para gás combustível, DN= 2´</v>
          </cell>
          <cell r="D3967" t="str">
            <v>un</v>
          </cell>
          <cell r="E3967">
            <v>194.29</v>
          </cell>
          <cell r="F3967">
            <v>45.39</v>
          </cell>
          <cell r="G3967">
            <v>239.68</v>
          </cell>
        </row>
        <row r="3968">
          <cell r="A3968" t="str">
            <v>47.20.030</v>
          </cell>
          <cell r="B3968">
            <v>0</v>
          </cell>
          <cell r="C3968" t="str">
            <v>Filtro ´Y´ em ferro fundido, classe 125 libras para vapor saturado, com extremidades rosqueáveis, DN= 2´</v>
          </cell>
          <cell r="D3968" t="str">
            <v>un</v>
          </cell>
          <cell r="E3968">
            <v>383.43</v>
          </cell>
          <cell r="F3968">
            <v>45.39</v>
          </cell>
          <cell r="G3968">
            <v>428.82</v>
          </cell>
        </row>
        <row r="3969">
          <cell r="A3969" t="str">
            <v>47.20.050</v>
          </cell>
          <cell r="B3969">
            <v>0</v>
          </cell>
          <cell r="C3969" t="str">
            <v>Separador de umidade horizontal em ferro fundido flangeado, DN= 2´</v>
          </cell>
          <cell r="D3969" t="str">
            <v>un</v>
          </cell>
          <cell r="E3969">
            <v>1722.72</v>
          </cell>
          <cell r="F3969">
            <v>45.39</v>
          </cell>
          <cell r="G3969">
            <v>1768.11</v>
          </cell>
        </row>
        <row r="3970">
          <cell r="A3970" t="str">
            <v>47.20.060</v>
          </cell>
          <cell r="B3970">
            <v>0</v>
          </cell>
          <cell r="C3970" t="str">
            <v>Separador de umidade horizontal em ferro fundido flangeado, DN= 4´</v>
          </cell>
          <cell r="D3970" t="str">
            <v>un</v>
          </cell>
          <cell r="E3970">
            <v>4757.3100000000004</v>
          </cell>
          <cell r="F3970">
            <v>108.93</v>
          </cell>
          <cell r="G3970">
            <v>4866.24</v>
          </cell>
        </row>
        <row r="3971">
          <cell r="A3971" t="str">
            <v>47.20.070</v>
          </cell>
          <cell r="B3971">
            <v>0</v>
          </cell>
          <cell r="C3971" t="str">
            <v>Pigtail flexível, revestido com borracha sintética resistente, DN= 7/16´ comprimento até 1,00 m</v>
          </cell>
          <cell r="D3971" t="str">
            <v>un</v>
          </cell>
          <cell r="E3971">
            <v>25.13</v>
          </cell>
          <cell r="F3971">
            <v>7.59</v>
          </cell>
          <cell r="G3971">
            <v>32.72</v>
          </cell>
        </row>
        <row r="3972">
          <cell r="A3972" t="str">
            <v>47.20.080</v>
          </cell>
          <cell r="B3972">
            <v>0</v>
          </cell>
          <cell r="C3972" t="str">
            <v>Regulador de primeiro estágio de alta pressão até 2kgf/cm², vazão de 90kg GLP/hora</v>
          </cell>
          <cell r="D3972" t="str">
            <v>un</v>
          </cell>
          <cell r="E3972">
            <v>470.32</v>
          </cell>
          <cell r="F3972">
            <v>25.31</v>
          </cell>
          <cell r="G3972">
            <v>495.63</v>
          </cell>
        </row>
        <row r="3973">
          <cell r="A3973" t="str">
            <v>47.20.100</v>
          </cell>
          <cell r="B3973">
            <v>0</v>
          </cell>
          <cell r="C3973" t="str">
            <v>Regulador de primeiro estágio de alta pressão até 1,3 kgf/cm², vazão de 50kg GLP/hora</v>
          </cell>
          <cell r="D3973" t="str">
            <v>un</v>
          </cell>
          <cell r="E3973">
            <v>211.92</v>
          </cell>
          <cell r="F3973">
            <v>25.31</v>
          </cell>
          <cell r="G3973">
            <v>237.23</v>
          </cell>
        </row>
        <row r="3974">
          <cell r="A3974" t="str">
            <v>47.20.120</v>
          </cell>
          <cell r="B3974">
            <v>0</v>
          </cell>
          <cell r="C3974" t="str">
            <v>Regulador de segundo estágio para gás, uso industrial, vazão até 12kg GLP/hora</v>
          </cell>
          <cell r="D3974" t="str">
            <v>un</v>
          </cell>
          <cell r="E3974">
            <v>52.54</v>
          </cell>
          <cell r="F3974">
            <v>18.16</v>
          </cell>
          <cell r="G3974">
            <v>70.7</v>
          </cell>
        </row>
        <row r="3975">
          <cell r="A3975" t="str">
            <v>47.20.180</v>
          </cell>
          <cell r="B3975">
            <v>0</v>
          </cell>
          <cell r="C3975" t="str">
            <v>Filtro ´Y´ em aço carbono, classe 150 libras para vapor saturado, com extremidades flangeadas, DN= 4´</v>
          </cell>
          <cell r="D3975" t="str">
            <v>un</v>
          </cell>
          <cell r="E3975">
            <v>2084.31</v>
          </cell>
          <cell r="F3975">
            <v>108.93</v>
          </cell>
          <cell r="G3975">
            <v>2193.2399999999998</v>
          </cell>
        </row>
        <row r="3976">
          <cell r="A3976" t="str">
            <v>47.20.190</v>
          </cell>
          <cell r="B3976">
            <v>0</v>
          </cell>
          <cell r="C3976" t="str">
            <v>Chave de fluxo tipo palheta para tubulação de líquidos</v>
          </cell>
          <cell r="D3976" t="str">
            <v>un</v>
          </cell>
          <cell r="E3976">
            <v>108.74</v>
          </cell>
          <cell r="F3976">
            <v>13.84</v>
          </cell>
          <cell r="G3976">
            <v>122.58</v>
          </cell>
        </row>
        <row r="3977">
          <cell r="A3977" t="str">
            <v>47.20.300</v>
          </cell>
          <cell r="B3977">
            <v>0</v>
          </cell>
          <cell r="C3977" t="str">
            <v>Chave de fluxo de água com retardo para tubulações com diâmetro nominal de 1" a 6" - conexão BSP</v>
          </cell>
          <cell r="D3977" t="str">
            <v>un</v>
          </cell>
          <cell r="E3977">
            <v>270.49</v>
          </cell>
          <cell r="F3977">
            <v>42.3</v>
          </cell>
          <cell r="G3977">
            <v>312.79000000000002</v>
          </cell>
        </row>
        <row r="3978">
          <cell r="A3978" t="str">
            <v>47.20.310</v>
          </cell>
          <cell r="B3978">
            <v>0</v>
          </cell>
          <cell r="C3978" t="str">
            <v>Filtro ´Y´ corpo em bronze, pressão de serviço até 20,7 bar (PN 20), DN= 1 1/4´</v>
          </cell>
          <cell r="D3978" t="str">
            <v>un</v>
          </cell>
          <cell r="E3978">
            <v>105.94</v>
          </cell>
          <cell r="F3978">
            <v>45.39</v>
          </cell>
          <cell r="G3978">
            <v>151.33000000000001</v>
          </cell>
        </row>
        <row r="3979">
          <cell r="A3979" t="str">
            <v>47.20.320</v>
          </cell>
          <cell r="B3979">
            <v>0</v>
          </cell>
          <cell r="C3979" t="str">
            <v>Filtro ´Y´ corpo em bronze, pressão de serviço até 20,7 bar (PN 20), DN= 1 1/2´</v>
          </cell>
          <cell r="D3979" t="str">
            <v>un</v>
          </cell>
          <cell r="E3979">
            <v>125.64</v>
          </cell>
          <cell r="F3979">
            <v>45.39</v>
          </cell>
          <cell r="G3979">
            <v>171.03</v>
          </cell>
        </row>
        <row r="3980">
          <cell r="A3980" t="str">
            <v>47.20.330</v>
          </cell>
          <cell r="B3980">
            <v>0</v>
          </cell>
          <cell r="C3980" t="str">
            <v>Filtro ´Y´ corpo em bronze, pressão de serviço até 20,7 bar (PN 20), DN= 2´</v>
          </cell>
          <cell r="D3980" t="str">
            <v>un</v>
          </cell>
          <cell r="E3980">
            <v>175.58</v>
          </cell>
          <cell r="F3980">
            <v>45.39</v>
          </cell>
          <cell r="G3980">
            <v>220.97</v>
          </cell>
        </row>
        <row r="3981">
          <cell r="A3981" t="str">
            <v>48</v>
          </cell>
          <cell r="B3981" t="str">
            <v>RESERVATÓRIO E TANQUE PARA LÍQUIDOS E GASES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</row>
        <row r="3982">
          <cell r="A3982" t="str">
            <v>48.02</v>
          </cell>
          <cell r="B3982" t="str">
            <v>Reservatório em material sintético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</row>
        <row r="3983">
          <cell r="A3983" t="str">
            <v>48.02.001</v>
          </cell>
          <cell r="B3983">
            <v>0</v>
          </cell>
          <cell r="C3983" t="str">
            <v>Reservatório de fibra de vidro - capacidade de 500 litros</v>
          </cell>
          <cell r="D3983" t="str">
            <v>un</v>
          </cell>
          <cell r="E3983">
            <v>229.61</v>
          </cell>
          <cell r="F3983">
            <v>36.31</v>
          </cell>
          <cell r="G3983">
            <v>265.92</v>
          </cell>
        </row>
        <row r="3984">
          <cell r="A3984" t="str">
            <v>48.02.002</v>
          </cell>
          <cell r="B3984">
            <v>0</v>
          </cell>
          <cell r="C3984" t="str">
            <v>Reservatório de fibra de vidro - capacidade de 1.000 litros</v>
          </cell>
          <cell r="D3984" t="str">
            <v>un</v>
          </cell>
          <cell r="E3984">
            <v>390.56</v>
          </cell>
          <cell r="F3984">
            <v>36.31</v>
          </cell>
          <cell r="G3984">
            <v>426.87</v>
          </cell>
        </row>
        <row r="3985">
          <cell r="A3985" t="str">
            <v>48.02.003</v>
          </cell>
          <cell r="B3985">
            <v>0</v>
          </cell>
          <cell r="C3985" t="str">
            <v>Reservatório de fibra de vidro - capacidade de 1.500 litros</v>
          </cell>
          <cell r="D3985" t="str">
            <v>un</v>
          </cell>
          <cell r="E3985">
            <v>588.57000000000005</v>
          </cell>
          <cell r="F3985">
            <v>50.61</v>
          </cell>
          <cell r="G3985">
            <v>639.17999999999995</v>
          </cell>
        </row>
        <row r="3986">
          <cell r="A3986" t="str">
            <v>48.02.004</v>
          </cell>
          <cell r="B3986">
            <v>0</v>
          </cell>
          <cell r="C3986" t="str">
            <v>Reservatório de fibra de vidro - capacidade de 2.000 litros</v>
          </cell>
          <cell r="D3986" t="str">
            <v>un</v>
          </cell>
          <cell r="E3986">
            <v>737.26</v>
          </cell>
          <cell r="F3986">
            <v>50.61</v>
          </cell>
          <cell r="G3986">
            <v>787.87</v>
          </cell>
        </row>
        <row r="3987">
          <cell r="A3987" t="str">
            <v>48.02.005</v>
          </cell>
          <cell r="B3987">
            <v>0</v>
          </cell>
          <cell r="C3987" t="str">
            <v>Reservatório de fibra de vidro - capacidade de 3.000 litros</v>
          </cell>
          <cell r="D3987" t="str">
            <v>un</v>
          </cell>
          <cell r="E3987">
            <v>1034.55</v>
          </cell>
          <cell r="F3987">
            <v>50.61</v>
          </cell>
          <cell r="G3987">
            <v>1085.1600000000001</v>
          </cell>
        </row>
        <row r="3988">
          <cell r="A3988" t="str">
            <v>48.02.006</v>
          </cell>
          <cell r="B3988">
            <v>0</v>
          </cell>
          <cell r="C3988" t="str">
            <v>Reservatório de fibra de vidro - capacidade de 5.000 litros</v>
          </cell>
          <cell r="D3988" t="str">
            <v>un</v>
          </cell>
          <cell r="E3988">
            <v>1716.81</v>
          </cell>
          <cell r="F3988">
            <v>57.76</v>
          </cell>
          <cell r="G3988">
            <v>1774.57</v>
          </cell>
        </row>
        <row r="3989">
          <cell r="A3989" t="str">
            <v>48.02.007</v>
          </cell>
          <cell r="B3989">
            <v>0</v>
          </cell>
          <cell r="C3989" t="str">
            <v>Reservatório de fibra de vidro - capacidade de 10.000 litros</v>
          </cell>
          <cell r="D3989" t="str">
            <v>un</v>
          </cell>
          <cell r="E3989">
            <v>3455.75</v>
          </cell>
          <cell r="F3989">
            <v>79.209999999999994</v>
          </cell>
          <cell r="G3989">
            <v>3534.96</v>
          </cell>
        </row>
        <row r="3990">
          <cell r="A3990" t="str">
            <v>48.02.008</v>
          </cell>
          <cell r="B3990">
            <v>0</v>
          </cell>
          <cell r="C3990" t="str">
            <v>Reservatório de fibra de vidro - capacidade de 15.000 litros</v>
          </cell>
          <cell r="D3990" t="str">
            <v>un</v>
          </cell>
          <cell r="E3990">
            <v>5137.84</v>
          </cell>
          <cell r="F3990">
            <v>79.209999999999994</v>
          </cell>
          <cell r="G3990">
            <v>5217.05</v>
          </cell>
        </row>
        <row r="3991">
          <cell r="A3991" t="str">
            <v>48.02.009</v>
          </cell>
          <cell r="B3991">
            <v>0</v>
          </cell>
          <cell r="C3991" t="str">
            <v>Reservatório de fibra de vidro - capacidade de 20.000 litros</v>
          </cell>
          <cell r="D3991" t="str">
            <v>un</v>
          </cell>
          <cell r="E3991">
            <v>6786.28</v>
          </cell>
          <cell r="F3991">
            <v>107.81</v>
          </cell>
          <cell r="G3991">
            <v>6894.09</v>
          </cell>
        </row>
        <row r="3992">
          <cell r="A3992" t="str">
            <v>48.02.011</v>
          </cell>
          <cell r="B3992">
            <v>0</v>
          </cell>
          <cell r="C3992" t="str">
            <v>Reservatório de fibra de vidro - capacidade de 25.000 litros</v>
          </cell>
          <cell r="D3992" t="str">
            <v>un</v>
          </cell>
          <cell r="E3992">
            <v>9503.3799999999992</v>
          </cell>
          <cell r="F3992">
            <v>107.81</v>
          </cell>
          <cell r="G3992">
            <v>9611.19</v>
          </cell>
        </row>
        <row r="3993">
          <cell r="A3993" t="str">
            <v>48.02.300</v>
          </cell>
          <cell r="B3993">
            <v>0</v>
          </cell>
          <cell r="C3993" t="str">
            <v>Reservatório em polietileno de alta densidade (cisterna) com antioxidante e proteção contra raios ultravioleta (UV) - capacidade de 5.000 litros</v>
          </cell>
          <cell r="D3993" t="str">
            <v>un</v>
          </cell>
          <cell r="E3993">
            <v>6149.69</v>
          </cell>
          <cell r="F3993">
            <v>57.76</v>
          </cell>
          <cell r="G3993">
            <v>6207.45</v>
          </cell>
        </row>
        <row r="3994">
          <cell r="A3994" t="str">
            <v>48.02.310</v>
          </cell>
          <cell r="B3994">
            <v>0</v>
          </cell>
          <cell r="C3994" t="str">
            <v>Reservatório em polietileno de alta densidade (cisterna) com antioxidante e proteção contra raios ultravioleta (UV) - capacidade de 10.000 litros</v>
          </cell>
          <cell r="D3994" t="str">
            <v>un</v>
          </cell>
          <cell r="E3994">
            <v>10243.26</v>
          </cell>
          <cell r="F3994">
            <v>79.209999999999994</v>
          </cell>
          <cell r="G3994">
            <v>10322.469999999999</v>
          </cell>
        </row>
        <row r="3995">
          <cell r="A3995" t="str">
            <v>48.02.400</v>
          </cell>
          <cell r="B3995">
            <v>0</v>
          </cell>
          <cell r="C3995" t="str">
            <v>Reservatório em polietileno com tampa de rosca, capacidade de 1.000 litros</v>
          </cell>
          <cell r="D3995" t="str">
            <v>un</v>
          </cell>
          <cell r="E3995">
            <v>384.1</v>
          </cell>
          <cell r="F3995">
            <v>50.61</v>
          </cell>
          <cell r="G3995">
            <v>434.71</v>
          </cell>
        </row>
        <row r="3996">
          <cell r="A3996" t="str">
            <v>48.03</v>
          </cell>
          <cell r="B3996" t="str">
            <v>Reservatório metálico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</row>
        <row r="3997">
          <cell r="A3997" t="str">
            <v>48.03.010</v>
          </cell>
          <cell r="B3997">
            <v>0</v>
          </cell>
          <cell r="C3997" t="str">
            <v>Reservatório metálico cilíndrico horizontal - capacidade de 1.000 litros</v>
          </cell>
          <cell r="D3997" t="str">
            <v>cj</v>
          </cell>
          <cell r="E3997">
            <v>1627.66</v>
          </cell>
          <cell r="F3997">
            <v>50.61</v>
          </cell>
          <cell r="G3997">
            <v>1678.27</v>
          </cell>
        </row>
        <row r="3998">
          <cell r="A3998" t="str">
            <v>48.03.112</v>
          </cell>
          <cell r="B3998">
            <v>0</v>
          </cell>
          <cell r="C3998" t="str">
            <v>Reservatório metálico cilíndrico horizontal - capacidade de 3.000 litros</v>
          </cell>
          <cell r="D3998" t="str">
            <v>cj</v>
          </cell>
          <cell r="E3998">
            <v>2665.23</v>
          </cell>
          <cell r="F3998">
            <v>50.61</v>
          </cell>
          <cell r="G3998">
            <v>2715.84</v>
          </cell>
        </row>
        <row r="3999">
          <cell r="A3999" t="str">
            <v>48.03.130</v>
          </cell>
          <cell r="B3999">
            <v>0</v>
          </cell>
          <cell r="C3999" t="str">
            <v>Reservatório metálico cilíndrico horizontal - capacidade de 5.000 litros</v>
          </cell>
          <cell r="D3999" t="str">
            <v>cj</v>
          </cell>
          <cell r="E3999">
            <v>5034.46</v>
          </cell>
          <cell r="F3999">
            <v>50.61</v>
          </cell>
          <cell r="G3999">
            <v>5085.07</v>
          </cell>
        </row>
        <row r="4000">
          <cell r="A4000" t="str">
            <v>48.03.138</v>
          </cell>
          <cell r="B4000">
            <v>0</v>
          </cell>
          <cell r="C4000" t="str">
            <v>Reservatório metálico cilíndrico horizontal - capacidade de 10.000 litros</v>
          </cell>
          <cell r="D4000" t="str">
            <v>cj</v>
          </cell>
          <cell r="E4000">
            <v>10028.049999999999</v>
          </cell>
          <cell r="F4000">
            <v>50.61</v>
          </cell>
          <cell r="G4000">
            <v>10078.66</v>
          </cell>
        </row>
        <row r="4001">
          <cell r="A4001" t="str">
            <v>48.04</v>
          </cell>
          <cell r="B4001" t="str">
            <v>Reservatório em concreto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</row>
        <row r="4002">
          <cell r="A4002" t="str">
            <v>48.04.380</v>
          </cell>
          <cell r="B4002">
            <v>0</v>
          </cell>
          <cell r="C4002" t="str">
            <v>Reservatório em concreto armado cilíndrico, vertical, bipartido, método construtivo em formas deslizantes, Øint.de 3,50 a 4,00m, altura de 15,00m a 25,00m</v>
          </cell>
          <cell r="D4002" t="str">
            <v>m</v>
          </cell>
          <cell r="E4002">
            <v>19820.560000000001</v>
          </cell>
          <cell r="F4002">
            <v>2418.84</v>
          </cell>
          <cell r="G4002">
            <v>22239.4</v>
          </cell>
        </row>
        <row r="4003">
          <cell r="A4003" t="str">
            <v>48.04.390</v>
          </cell>
          <cell r="B4003">
            <v>0</v>
          </cell>
          <cell r="C4003" t="str">
            <v>Reservatório em concreto armado cilíndrico, vertical, bipartido, método construtivo em formas deslizantes, Øint.de 5,50 a 6,00m, altura de 25,00m a 30,00m</v>
          </cell>
          <cell r="D4003" t="str">
            <v>m</v>
          </cell>
          <cell r="E4003">
            <v>27376.27</v>
          </cell>
          <cell r="F4003">
            <v>4422.59</v>
          </cell>
          <cell r="G4003">
            <v>31798.86</v>
          </cell>
        </row>
        <row r="4004">
          <cell r="A4004" t="str">
            <v>48.05</v>
          </cell>
          <cell r="B4004" t="str">
            <v>Torneira de bóia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</row>
        <row r="4005">
          <cell r="A4005" t="str">
            <v>48.05.010</v>
          </cell>
          <cell r="B4005">
            <v>0</v>
          </cell>
          <cell r="C4005" t="str">
            <v>Torneira de boia, DN= 3/4´</v>
          </cell>
          <cell r="D4005" t="str">
            <v>un</v>
          </cell>
          <cell r="E4005">
            <v>46.42</v>
          </cell>
          <cell r="F4005">
            <v>10.89</v>
          </cell>
          <cell r="G4005">
            <v>57.31</v>
          </cell>
        </row>
        <row r="4006">
          <cell r="A4006" t="str">
            <v>48.05.020</v>
          </cell>
          <cell r="B4006">
            <v>0</v>
          </cell>
          <cell r="C4006" t="str">
            <v>Torneira de boia, DN= 1´</v>
          </cell>
          <cell r="D4006" t="str">
            <v>un</v>
          </cell>
          <cell r="E4006">
            <v>61.57</v>
          </cell>
          <cell r="F4006">
            <v>14.52</v>
          </cell>
          <cell r="G4006">
            <v>76.09</v>
          </cell>
        </row>
        <row r="4007">
          <cell r="A4007" t="str">
            <v>48.05.030</v>
          </cell>
          <cell r="B4007">
            <v>0</v>
          </cell>
          <cell r="C4007" t="str">
            <v>Torneira de boia, DN= 1 1/4´</v>
          </cell>
          <cell r="D4007" t="str">
            <v>un</v>
          </cell>
          <cell r="E4007">
            <v>97.74</v>
          </cell>
          <cell r="F4007">
            <v>16.34</v>
          </cell>
          <cell r="G4007">
            <v>114.08</v>
          </cell>
        </row>
        <row r="4008">
          <cell r="A4008" t="str">
            <v>48.05.040</v>
          </cell>
          <cell r="B4008">
            <v>0</v>
          </cell>
          <cell r="C4008" t="str">
            <v>Torneira de boia, DN= 1 1/2´</v>
          </cell>
          <cell r="D4008" t="str">
            <v>un</v>
          </cell>
          <cell r="E4008">
            <v>111.16</v>
          </cell>
          <cell r="F4008">
            <v>16.34</v>
          </cell>
          <cell r="G4008">
            <v>127.5</v>
          </cell>
        </row>
        <row r="4009">
          <cell r="A4009" t="str">
            <v>48.05.050</v>
          </cell>
          <cell r="B4009">
            <v>0</v>
          </cell>
          <cell r="C4009" t="str">
            <v>Torneira de boia, DN= 2´</v>
          </cell>
          <cell r="D4009" t="str">
            <v>un</v>
          </cell>
          <cell r="E4009">
            <v>119.3</v>
          </cell>
          <cell r="F4009">
            <v>21.79</v>
          </cell>
          <cell r="G4009">
            <v>141.09</v>
          </cell>
        </row>
        <row r="4010">
          <cell r="A4010" t="str">
            <v>48.05.052</v>
          </cell>
          <cell r="B4010">
            <v>0</v>
          </cell>
          <cell r="C4010" t="str">
            <v>Torneira de boia, DN= 2 1/2´</v>
          </cell>
          <cell r="D4010" t="str">
            <v>un</v>
          </cell>
          <cell r="E4010">
            <v>627.54</v>
          </cell>
          <cell r="F4010">
            <v>16.34</v>
          </cell>
          <cell r="G4010">
            <v>643.88</v>
          </cell>
        </row>
        <row r="4011">
          <cell r="A4011" t="str">
            <v>48.05.070</v>
          </cell>
          <cell r="B4011">
            <v>0</v>
          </cell>
          <cell r="C4011" t="str">
            <v>Torneira de boia, tipo registro automático de entrada, DN= 3´</v>
          </cell>
          <cell r="D4011" t="str">
            <v>un</v>
          </cell>
          <cell r="E4011">
            <v>1236.8</v>
          </cell>
          <cell r="F4011">
            <v>72.62</v>
          </cell>
          <cell r="G4011">
            <v>1309.42</v>
          </cell>
        </row>
        <row r="4012">
          <cell r="A4012" t="str">
            <v>48.05.080</v>
          </cell>
          <cell r="B4012">
            <v>0</v>
          </cell>
          <cell r="C4012" t="str">
            <v>Torneira de boia, tipo registro automático de entrada, em ferro dúctil, DN= 8´</v>
          </cell>
          <cell r="D4012" t="str">
            <v>un</v>
          </cell>
          <cell r="E4012">
            <v>4576.8100000000004</v>
          </cell>
          <cell r="F4012">
            <v>145.24</v>
          </cell>
          <cell r="G4012">
            <v>4722.05</v>
          </cell>
        </row>
        <row r="4013">
          <cell r="A4013" t="str">
            <v>48.20</v>
          </cell>
          <cell r="B4013" t="str">
            <v>Reparos, conservações e complementos - GRUPO 48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</row>
        <row r="4014">
          <cell r="A4014" t="str">
            <v>48.20.020</v>
          </cell>
          <cell r="B4014">
            <v>0</v>
          </cell>
          <cell r="C4014" t="str">
            <v>Limpeza de caixa d´água até 1.000 litros</v>
          </cell>
          <cell r="D4014" t="str">
            <v>un</v>
          </cell>
          <cell r="E4014">
            <v>0</v>
          </cell>
          <cell r="F4014">
            <v>44.28</v>
          </cell>
          <cell r="G4014">
            <v>44.28</v>
          </cell>
        </row>
        <row r="4015">
          <cell r="A4015" t="str">
            <v>48.20.040</v>
          </cell>
          <cell r="B4015">
            <v>0</v>
          </cell>
          <cell r="C4015" t="str">
            <v>Limpeza de caixa d´água de 1.001 até 10.000 litros</v>
          </cell>
          <cell r="D4015" t="str">
            <v>un</v>
          </cell>
          <cell r="E4015">
            <v>0</v>
          </cell>
          <cell r="F4015">
            <v>118.08</v>
          </cell>
          <cell r="G4015">
            <v>118.08</v>
          </cell>
        </row>
        <row r="4016">
          <cell r="A4016" t="str">
            <v>48.20.060</v>
          </cell>
          <cell r="B4016">
            <v>0</v>
          </cell>
          <cell r="C4016" t="str">
            <v>Limpeza de caixa d´água acima de 10.000 litros</v>
          </cell>
          <cell r="D4016" t="str">
            <v>un</v>
          </cell>
          <cell r="E4016">
            <v>0</v>
          </cell>
          <cell r="F4016">
            <v>265.68</v>
          </cell>
          <cell r="G4016">
            <v>265.68</v>
          </cell>
        </row>
        <row r="4017">
          <cell r="A4017" t="str">
            <v>49</v>
          </cell>
          <cell r="B4017" t="str">
            <v>CAIXA, RALO, GRELHA E ACESSÓRIO HIDRÁULICO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</row>
        <row r="4018">
          <cell r="A4018" t="str">
            <v>49.01</v>
          </cell>
          <cell r="B4018" t="str">
            <v>Caixas sifonadas de PVC rígido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</row>
        <row r="4019">
          <cell r="A4019" t="str">
            <v>49.01.016</v>
          </cell>
          <cell r="B4019">
            <v>0</v>
          </cell>
          <cell r="C4019" t="str">
            <v>Caixa sifonada de PVC rígido de 100 x 100 x 50 mm, com grelha</v>
          </cell>
          <cell r="D4019" t="str">
            <v>un</v>
          </cell>
          <cell r="E4019">
            <v>15.38</v>
          </cell>
          <cell r="F4019">
            <v>36.31</v>
          </cell>
          <cell r="G4019">
            <v>51.69</v>
          </cell>
        </row>
        <row r="4020">
          <cell r="A4020" t="str">
            <v>49.01.020</v>
          </cell>
          <cell r="B4020">
            <v>0</v>
          </cell>
          <cell r="C4020" t="str">
            <v>Caixa sifonada de PVC rígido de 100 x 150 x 50 mm, com grelha</v>
          </cell>
          <cell r="D4020" t="str">
            <v>un</v>
          </cell>
          <cell r="E4020">
            <v>20.81</v>
          </cell>
          <cell r="F4020">
            <v>36.31</v>
          </cell>
          <cell r="G4020">
            <v>57.12</v>
          </cell>
        </row>
        <row r="4021">
          <cell r="A4021" t="str">
            <v>49.01.030</v>
          </cell>
          <cell r="B4021">
            <v>0</v>
          </cell>
          <cell r="C4021" t="str">
            <v>Caixa sifonada de PVC rígido de 150 x 150 x 50 mm, com grelha</v>
          </cell>
          <cell r="D4021" t="str">
            <v>un</v>
          </cell>
          <cell r="E4021">
            <v>29.87</v>
          </cell>
          <cell r="F4021">
            <v>36.31</v>
          </cell>
          <cell r="G4021">
            <v>66.180000000000007</v>
          </cell>
        </row>
        <row r="4022">
          <cell r="A4022" t="str">
            <v>49.01.040</v>
          </cell>
          <cell r="B4022">
            <v>0</v>
          </cell>
          <cell r="C4022" t="str">
            <v>Caixa sifonada de PVC rígido de 150 x 185 x 75 mm, com grelha</v>
          </cell>
          <cell r="D4022" t="str">
            <v>un</v>
          </cell>
          <cell r="E4022">
            <v>35.19</v>
          </cell>
          <cell r="F4022">
            <v>36.31</v>
          </cell>
          <cell r="G4022">
            <v>71.5</v>
          </cell>
        </row>
        <row r="4023">
          <cell r="A4023" t="str">
            <v>49.01.050</v>
          </cell>
          <cell r="B4023">
            <v>0</v>
          </cell>
          <cell r="C4023" t="str">
            <v>Caixa sifonada de PVC rígido de 250 x 172 x 50 mm, com tampa cega</v>
          </cell>
          <cell r="D4023" t="str">
            <v>un</v>
          </cell>
          <cell r="E4023">
            <v>37.9</v>
          </cell>
          <cell r="F4023">
            <v>36.31</v>
          </cell>
          <cell r="G4023">
            <v>74.209999999999994</v>
          </cell>
        </row>
        <row r="4024">
          <cell r="A4024" t="str">
            <v>49.01.070</v>
          </cell>
          <cell r="B4024">
            <v>0</v>
          </cell>
          <cell r="C4024" t="str">
            <v>Caixa sifonada de PVC rígido de 250 x 230 x 75 mm, com tampa cega</v>
          </cell>
          <cell r="D4024" t="str">
            <v>un</v>
          </cell>
          <cell r="E4024">
            <v>44.14</v>
          </cell>
          <cell r="F4024">
            <v>36.31</v>
          </cell>
          <cell r="G4024">
            <v>80.45</v>
          </cell>
        </row>
        <row r="4025">
          <cell r="A4025" t="str">
            <v>49.03</v>
          </cell>
          <cell r="B4025" t="str">
            <v>Caixa de gordura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</row>
        <row r="4026">
          <cell r="A4026" t="str">
            <v>49.03.020</v>
          </cell>
          <cell r="B4026">
            <v>0</v>
          </cell>
          <cell r="C4026" t="str">
            <v>Caixa de gordura em alvenaria, 60 x 60 x 60 cm</v>
          </cell>
          <cell r="D4026" t="str">
            <v>un</v>
          </cell>
          <cell r="E4026">
            <v>58.78</v>
          </cell>
          <cell r="F4026">
            <v>163.75</v>
          </cell>
          <cell r="G4026">
            <v>222.53</v>
          </cell>
        </row>
        <row r="4027">
          <cell r="A4027" t="str">
            <v>49.03.036</v>
          </cell>
          <cell r="B4027">
            <v>0</v>
          </cell>
          <cell r="C4027" t="str">
            <v>Caixa de gordura em PVC com tampa reforçada - capacidade 19 litros</v>
          </cell>
          <cell r="D4027" t="str">
            <v>un</v>
          </cell>
          <cell r="E4027">
            <v>247.16</v>
          </cell>
          <cell r="F4027">
            <v>36.31</v>
          </cell>
          <cell r="G4027">
            <v>283.47000000000003</v>
          </cell>
        </row>
        <row r="4028">
          <cell r="A4028" t="str">
            <v>49.04</v>
          </cell>
          <cell r="B4028" t="str">
            <v>Ralo em PVC rígido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</row>
        <row r="4029">
          <cell r="A4029" t="str">
            <v>49.04.010</v>
          </cell>
          <cell r="B4029">
            <v>0</v>
          </cell>
          <cell r="C4029" t="str">
            <v>Ralo seco em PVC rígido de 100 x 40 mm, com grelha</v>
          </cell>
          <cell r="D4029" t="str">
            <v>un</v>
          </cell>
          <cell r="E4029">
            <v>13.89</v>
          </cell>
          <cell r="F4029">
            <v>36.31</v>
          </cell>
          <cell r="G4029">
            <v>50.2</v>
          </cell>
        </row>
        <row r="4030">
          <cell r="A4030" t="str">
            <v>49.05</v>
          </cell>
          <cell r="B4030" t="str">
            <v>Ralo em ferro fundido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</row>
        <row r="4031">
          <cell r="A4031" t="str">
            <v>49.05.020</v>
          </cell>
          <cell r="B4031">
            <v>0</v>
          </cell>
          <cell r="C4031" t="str">
            <v>Ralo seco em ferro fundido, 100 x 165 x 50 mm, com grelha metálica saída vertical</v>
          </cell>
          <cell r="D4031" t="str">
            <v>un</v>
          </cell>
          <cell r="E4031">
            <v>62.5</v>
          </cell>
          <cell r="F4031">
            <v>43.57</v>
          </cell>
          <cell r="G4031">
            <v>106.07</v>
          </cell>
        </row>
        <row r="4032">
          <cell r="A4032" t="str">
            <v>49.05.040</v>
          </cell>
          <cell r="B4032">
            <v>0</v>
          </cell>
          <cell r="C4032" t="str">
            <v>Ralo sifonado em ferro fundido de 150 x 240 x 75 mm, com grelha</v>
          </cell>
          <cell r="D4032" t="str">
            <v>un</v>
          </cell>
          <cell r="E4032">
            <v>261.93</v>
          </cell>
          <cell r="F4032">
            <v>54.47</v>
          </cell>
          <cell r="G4032">
            <v>316.39999999999998</v>
          </cell>
        </row>
        <row r="4033">
          <cell r="A4033" t="str">
            <v>49.06</v>
          </cell>
          <cell r="B4033" t="str">
            <v>Grelhas e tampas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</row>
        <row r="4034">
          <cell r="A4034" t="str">
            <v>49.06.010</v>
          </cell>
          <cell r="B4034">
            <v>0</v>
          </cell>
          <cell r="C4034" t="str">
            <v>Grelha hemisférica em ferro fundido de 4´</v>
          </cell>
          <cell r="D4034" t="str">
            <v>un</v>
          </cell>
          <cell r="E4034">
            <v>5.65</v>
          </cell>
          <cell r="F4034">
            <v>2.17</v>
          </cell>
          <cell r="G4034">
            <v>7.82</v>
          </cell>
        </row>
        <row r="4035">
          <cell r="A4035" t="str">
            <v>49.06.020</v>
          </cell>
          <cell r="B4035">
            <v>0</v>
          </cell>
          <cell r="C4035" t="str">
            <v>Grelha em ferro fundido para caixas e canaletas</v>
          </cell>
          <cell r="D4035" t="str">
            <v>m²</v>
          </cell>
          <cell r="E4035">
            <v>673.73</v>
          </cell>
          <cell r="F4035">
            <v>23.7</v>
          </cell>
          <cell r="G4035">
            <v>697.43</v>
          </cell>
        </row>
        <row r="4036">
          <cell r="A4036" t="str">
            <v>49.06.030</v>
          </cell>
          <cell r="B4036">
            <v>0</v>
          </cell>
          <cell r="C4036" t="str">
            <v>Grelha hemisférica em ferro fundido de 3´</v>
          </cell>
          <cell r="D4036" t="str">
            <v>un</v>
          </cell>
          <cell r="E4036">
            <v>4.09</v>
          </cell>
          <cell r="F4036">
            <v>2.17</v>
          </cell>
          <cell r="G4036">
            <v>6.26</v>
          </cell>
        </row>
        <row r="4037">
          <cell r="A4037" t="str">
            <v>49.06.070</v>
          </cell>
          <cell r="B4037">
            <v>0</v>
          </cell>
          <cell r="C4037" t="str">
            <v>Grelha articulada em ferro fundido para boca de leão</v>
          </cell>
          <cell r="D4037" t="str">
            <v>un</v>
          </cell>
          <cell r="E4037">
            <v>272.49</v>
          </cell>
          <cell r="F4037">
            <v>18.96</v>
          </cell>
          <cell r="G4037">
            <v>291.45</v>
          </cell>
        </row>
        <row r="4038">
          <cell r="A4038" t="str">
            <v>49.06.080</v>
          </cell>
          <cell r="B4038">
            <v>0</v>
          </cell>
          <cell r="C4038" t="str">
            <v>Grelha hemisférica em ferro fundido de 6´</v>
          </cell>
          <cell r="D4038" t="str">
            <v>un</v>
          </cell>
          <cell r="E4038">
            <v>13.42</v>
          </cell>
          <cell r="F4038">
            <v>2.17</v>
          </cell>
          <cell r="G4038">
            <v>15.59</v>
          </cell>
        </row>
        <row r="4039">
          <cell r="A4039" t="str">
            <v>49.06.110</v>
          </cell>
          <cell r="B4039">
            <v>0</v>
          </cell>
          <cell r="C4039" t="str">
            <v>Grelha hemisférica em ferro fundido de 2´</v>
          </cell>
          <cell r="D4039" t="str">
            <v>un</v>
          </cell>
          <cell r="E4039">
            <v>3.34</v>
          </cell>
          <cell r="F4039">
            <v>2.17</v>
          </cell>
          <cell r="G4039">
            <v>5.51</v>
          </cell>
        </row>
        <row r="4040">
          <cell r="A4040" t="str">
            <v>49.06.140</v>
          </cell>
          <cell r="B4040">
            <v>0</v>
          </cell>
          <cell r="C4040" t="str">
            <v>Grelha redonda com disco rotativo em aço inoxidável de 15 cm</v>
          </cell>
          <cell r="D4040" t="str">
            <v>un</v>
          </cell>
          <cell r="E4040">
            <v>14.27</v>
          </cell>
          <cell r="F4040">
            <v>2.17</v>
          </cell>
          <cell r="G4040">
            <v>16.440000000000001</v>
          </cell>
        </row>
        <row r="4041">
          <cell r="A4041" t="str">
            <v>49.06.160</v>
          </cell>
          <cell r="B4041">
            <v>0</v>
          </cell>
          <cell r="C4041" t="str">
            <v>Grelha quadriculada em ferro fundido para caixas e canaletas</v>
          </cell>
          <cell r="D4041" t="str">
            <v>m²</v>
          </cell>
          <cell r="E4041">
            <v>736.8</v>
          </cell>
          <cell r="F4041">
            <v>23.7</v>
          </cell>
          <cell r="G4041">
            <v>760.5</v>
          </cell>
        </row>
        <row r="4042">
          <cell r="A4042" t="str">
            <v>49.06.170</v>
          </cell>
          <cell r="B4042">
            <v>0</v>
          </cell>
          <cell r="C4042" t="str">
            <v>Grelha em alumínio fundido para caixas e canaletas - linha comercial</v>
          </cell>
          <cell r="D4042" t="str">
            <v>m²</v>
          </cell>
          <cell r="E4042">
            <v>630.58000000000004</v>
          </cell>
          <cell r="F4042">
            <v>23.7</v>
          </cell>
          <cell r="G4042">
            <v>654.28</v>
          </cell>
        </row>
        <row r="4043">
          <cell r="A4043" t="str">
            <v>49.06.190</v>
          </cell>
          <cell r="B4043">
            <v>0</v>
          </cell>
          <cell r="C4043" t="str">
            <v>Grelha pré-moldada em concreto, com furos redondos, 79,5 x 24,5 x 8 cm</v>
          </cell>
          <cell r="D4043" t="str">
            <v>un</v>
          </cell>
          <cell r="E4043">
            <v>45.6</v>
          </cell>
          <cell r="F4043">
            <v>11.85</v>
          </cell>
          <cell r="G4043">
            <v>57.45</v>
          </cell>
        </row>
        <row r="4044">
          <cell r="A4044" t="str">
            <v>49.06.200</v>
          </cell>
          <cell r="B4044">
            <v>0</v>
          </cell>
          <cell r="C4044" t="str">
            <v>Captador pluvial, corpo em aço inoxidável e grelha, com mecanismo anti-vórtice, DN= 50 mm</v>
          </cell>
          <cell r="D4044" t="str">
            <v>un</v>
          </cell>
          <cell r="E4044">
            <v>2597.17</v>
          </cell>
          <cell r="F4044">
            <v>43.57</v>
          </cell>
          <cell r="G4044">
            <v>2640.74</v>
          </cell>
        </row>
        <row r="4045">
          <cell r="A4045" t="str">
            <v>49.06.210</v>
          </cell>
          <cell r="B4045">
            <v>0</v>
          </cell>
          <cell r="C4045" t="str">
            <v>Captador pluvial, corpo em aço inoxidável e grelha, com mecanismo anti-vórtice, DN= 75 mm</v>
          </cell>
          <cell r="D4045" t="str">
            <v>un</v>
          </cell>
          <cell r="E4045">
            <v>3674.64</v>
          </cell>
          <cell r="F4045">
            <v>43.57</v>
          </cell>
          <cell r="G4045">
            <v>3718.21</v>
          </cell>
        </row>
        <row r="4046">
          <cell r="A4046" t="str">
            <v>49.06.400</v>
          </cell>
          <cell r="B4046">
            <v>0</v>
          </cell>
          <cell r="C4046" t="str">
            <v>Tampão em ferro fundido de Ø 600 mm, classe 125 (ruptura &gt; 125 kN)</v>
          </cell>
          <cell r="D4046" t="str">
            <v>un</v>
          </cell>
          <cell r="E4046">
            <v>267.67</v>
          </cell>
          <cell r="F4046">
            <v>48.77</v>
          </cell>
          <cell r="G4046">
            <v>316.44</v>
          </cell>
        </row>
        <row r="4047">
          <cell r="A4047" t="str">
            <v>49.06.410</v>
          </cell>
          <cell r="B4047">
            <v>0</v>
          </cell>
          <cell r="C4047" t="str">
            <v>Tampão em ferro fundido de Ø 600 mm, classe 250 (ruptura &gt; 250 kN)</v>
          </cell>
          <cell r="D4047" t="str">
            <v>un</v>
          </cell>
          <cell r="E4047">
            <v>255.65</v>
          </cell>
          <cell r="F4047">
            <v>48.77</v>
          </cell>
          <cell r="G4047">
            <v>304.42</v>
          </cell>
        </row>
        <row r="4048">
          <cell r="A4048" t="str">
            <v>49.06.420</v>
          </cell>
          <cell r="B4048">
            <v>0</v>
          </cell>
          <cell r="C4048" t="str">
            <v>Tampão em ferro fundido de Ø 600 mm, classe 400 (ruptura&gt; 400 kN)</v>
          </cell>
          <cell r="D4048" t="str">
            <v>un</v>
          </cell>
          <cell r="E4048">
            <v>305.22000000000003</v>
          </cell>
          <cell r="F4048">
            <v>48.77</v>
          </cell>
          <cell r="G4048">
            <v>353.99</v>
          </cell>
        </row>
        <row r="4049">
          <cell r="A4049" t="str">
            <v>49.06.430</v>
          </cell>
          <cell r="B4049">
            <v>0</v>
          </cell>
          <cell r="C4049" t="str">
            <v>Tampão em ferro fundido de 300 x 300 mm, classe 125 (ruptura &gt; 125 kN)</v>
          </cell>
          <cell r="D4049" t="str">
            <v>un</v>
          </cell>
          <cell r="E4049">
            <v>89.9</v>
          </cell>
          <cell r="F4049">
            <v>48.77</v>
          </cell>
          <cell r="G4049">
            <v>138.66999999999999</v>
          </cell>
        </row>
        <row r="4050">
          <cell r="A4050" t="str">
            <v>49.06.440</v>
          </cell>
          <cell r="B4050">
            <v>0</v>
          </cell>
          <cell r="C4050" t="str">
            <v>Tampão em ferro fundido de 400 x 400 mm, classe 125 (ruptura &gt; 125 kN)</v>
          </cell>
          <cell r="D4050" t="str">
            <v>un</v>
          </cell>
          <cell r="E4050">
            <v>123.6</v>
          </cell>
          <cell r="F4050">
            <v>48.77</v>
          </cell>
          <cell r="G4050">
            <v>172.37</v>
          </cell>
        </row>
        <row r="4051">
          <cell r="A4051" t="str">
            <v>49.06.450</v>
          </cell>
          <cell r="B4051">
            <v>0</v>
          </cell>
          <cell r="C4051" t="str">
            <v>Tampão em ferro fundido de 500 x 500 mm, classe 125 (ruptura &gt; 125 kN)</v>
          </cell>
          <cell r="D4051" t="str">
            <v>un</v>
          </cell>
          <cell r="E4051">
            <v>181.99</v>
          </cell>
          <cell r="F4051">
            <v>48.77</v>
          </cell>
          <cell r="G4051">
            <v>230.76</v>
          </cell>
        </row>
        <row r="4052">
          <cell r="A4052" t="str">
            <v>49.06.460</v>
          </cell>
          <cell r="B4052">
            <v>0</v>
          </cell>
          <cell r="C4052" t="str">
            <v>Tampão em ferro fundido de 600 x 600 mm, classe 125 (ruptura &gt; 125 kN)</v>
          </cell>
          <cell r="D4052" t="str">
            <v>un</v>
          </cell>
          <cell r="E4052">
            <v>225.9</v>
          </cell>
          <cell r="F4052">
            <v>48.77</v>
          </cell>
          <cell r="G4052">
            <v>274.67</v>
          </cell>
        </row>
        <row r="4053">
          <cell r="A4053" t="str">
            <v>49.06.480</v>
          </cell>
          <cell r="B4053">
            <v>0</v>
          </cell>
          <cell r="C4053" t="str">
            <v>Tampão em ferro fundido com tampa articulada, de 400 x 600 mm, classe 15 (ruptura &gt; 1500 kg)</v>
          </cell>
          <cell r="D4053" t="str">
            <v>un</v>
          </cell>
          <cell r="E4053">
            <v>150.6</v>
          </cell>
          <cell r="F4053">
            <v>48.77</v>
          </cell>
          <cell r="G4053">
            <v>199.37</v>
          </cell>
        </row>
        <row r="4054">
          <cell r="A4054" t="str">
            <v>49.06.550</v>
          </cell>
          <cell r="B4054">
            <v>0</v>
          </cell>
          <cell r="C4054" t="str">
            <v>Grelha com calha e cesto coletor para piso, em aço inox com 15 cm de largura</v>
          </cell>
          <cell r="D4054" t="str">
            <v>m</v>
          </cell>
          <cell r="E4054">
            <v>735.18</v>
          </cell>
          <cell r="F4054">
            <v>15.35</v>
          </cell>
          <cell r="G4054">
            <v>750.53</v>
          </cell>
        </row>
        <row r="4055">
          <cell r="A4055" t="str">
            <v>49.06.560</v>
          </cell>
          <cell r="B4055">
            <v>0</v>
          </cell>
          <cell r="C4055" t="str">
            <v>Grelha com calha e cesto coletor para piso, em aço inox com 20 cm de largura</v>
          </cell>
          <cell r="D4055" t="str">
            <v>m</v>
          </cell>
          <cell r="E4055">
            <v>822.14</v>
          </cell>
          <cell r="F4055">
            <v>20.239999999999998</v>
          </cell>
          <cell r="G4055">
            <v>842.38</v>
          </cell>
        </row>
        <row r="4056">
          <cell r="A4056" t="str">
            <v>49.08</v>
          </cell>
          <cell r="B4056" t="str">
            <v>Caixa de passagem e inspeção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</row>
        <row r="4057">
          <cell r="A4057" t="str">
            <v>49.08.250</v>
          </cell>
          <cell r="B4057">
            <v>0</v>
          </cell>
          <cell r="C4057" t="str">
            <v>Caixa de areia em PVC, diâmetro nominal = 100 mm</v>
          </cell>
          <cell r="D4057" t="str">
            <v>un</v>
          </cell>
          <cell r="E4057">
            <v>244.09</v>
          </cell>
          <cell r="F4057">
            <v>36.31</v>
          </cell>
          <cell r="G4057">
            <v>280.39999999999998</v>
          </cell>
        </row>
        <row r="4058">
          <cell r="A4058" t="str">
            <v>49.11</v>
          </cell>
          <cell r="B4058" t="str">
            <v>Canaletas e afins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</row>
        <row r="4059">
          <cell r="A4059" t="str">
            <v>49.11.130</v>
          </cell>
          <cell r="B4059">
            <v>0</v>
          </cell>
          <cell r="C4059" t="str">
            <v>Canaleta com grelha em alumínio, largura de 80mm</v>
          </cell>
          <cell r="D4059" t="str">
            <v>m</v>
          </cell>
          <cell r="E4059">
            <v>174.87</v>
          </cell>
          <cell r="F4059">
            <v>8.16</v>
          </cell>
          <cell r="G4059">
            <v>183.03</v>
          </cell>
        </row>
        <row r="4060">
          <cell r="A4060" t="str">
            <v>49.11.140</v>
          </cell>
          <cell r="B4060">
            <v>0</v>
          </cell>
          <cell r="C4060" t="str">
            <v>Canaleta com grelha em alumínio, saída central vertical, largura de 46mm</v>
          </cell>
          <cell r="D4060" t="str">
            <v>m</v>
          </cell>
          <cell r="E4060">
            <v>170.67</v>
          </cell>
          <cell r="F4060">
            <v>8.16</v>
          </cell>
          <cell r="G4060">
            <v>178.83</v>
          </cell>
        </row>
        <row r="4061">
          <cell r="A4061" t="str">
            <v>49.12</v>
          </cell>
          <cell r="B4061" t="str">
            <v>Poço de visita / boca de lobo / caixa de passagem e afins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</row>
        <row r="4062">
          <cell r="A4062" t="str">
            <v>49.12.010</v>
          </cell>
          <cell r="B4062">
            <v>0</v>
          </cell>
          <cell r="C4062" t="str">
            <v>Boca de lobo simples tipo PMSP com tampa de concreto</v>
          </cell>
          <cell r="D4062" t="str">
            <v>un</v>
          </cell>
          <cell r="E4062">
            <v>957.4</v>
          </cell>
          <cell r="F4062">
            <v>1165.68</v>
          </cell>
          <cell r="G4062">
            <v>2123.08</v>
          </cell>
        </row>
        <row r="4063">
          <cell r="A4063" t="str">
            <v>49.12.030</v>
          </cell>
          <cell r="B4063">
            <v>0</v>
          </cell>
          <cell r="C4063" t="str">
            <v>Boca de lobo dupla tipo PMSP com tampa de concreto</v>
          </cell>
          <cell r="D4063" t="str">
            <v>un</v>
          </cell>
          <cell r="E4063">
            <v>1622.65</v>
          </cell>
          <cell r="F4063">
            <v>1811.04</v>
          </cell>
          <cell r="G4063">
            <v>3433.69</v>
          </cell>
        </row>
        <row r="4064">
          <cell r="A4064" t="str">
            <v>49.12.050</v>
          </cell>
          <cell r="B4064">
            <v>0</v>
          </cell>
          <cell r="C4064" t="str">
            <v>Boca de lobo tripla tipo PMSP com tampa de concreto</v>
          </cell>
          <cell r="D4064" t="str">
            <v>un</v>
          </cell>
          <cell r="E4064">
            <v>2257.7800000000002</v>
          </cell>
          <cell r="F4064">
            <v>2451.67</v>
          </cell>
          <cell r="G4064">
            <v>4709.45</v>
          </cell>
        </row>
        <row r="4065">
          <cell r="A4065" t="str">
            <v>49.12.058</v>
          </cell>
          <cell r="B4065">
            <v>0</v>
          </cell>
          <cell r="C4065" t="str">
            <v>Boca de leão simples tipo PMSP com grelha</v>
          </cell>
          <cell r="D4065" t="str">
            <v>un</v>
          </cell>
          <cell r="E4065">
            <v>750.87</v>
          </cell>
          <cell r="F4065">
            <v>1150.8900000000001</v>
          </cell>
          <cell r="G4065">
            <v>1901.76</v>
          </cell>
        </row>
        <row r="4066">
          <cell r="A4066" t="str">
            <v>49.12.100</v>
          </cell>
          <cell r="B4066">
            <v>0</v>
          </cell>
          <cell r="C4066" t="str">
            <v>Caixa coletora em concreto armado 0,30 x 0,70 x 1,00 m</v>
          </cell>
          <cell r="D4066" t="str">
            <v>un</v>
          </cell>
          <cell r="E4066">
            <v>259.58999999999997</v>
          </cell>
          <cell r="F4066">
            <v>303.27999999999997</v>
          </cell>
          <cell r="G4066">
            <v>562.87</v>
          </cell>
        </row>
        <row r="4067">
          <cell r="A4067" t="str">
            <v>49.12.110</v>
          </cell>
          <cell r="B4067">
            <v>0</v>
          </cell>
          <cell r="C4067" t="str">
            <v>Poço de visita de 1,60 x 1,60 x 1,60 m - tipo PMSP</v>
          </cell>
          <cell r="D4067" t="str">
            <v>un</v>
          </cell>
          <cell r="E4067">
            <v>1880.68</v>
          </cell>
          <cell r="F4067">
            <v>1967.5</v>
          </cell>
          <cell r="G4067">
            <v>3848.18</v>
          </cell>
        </row>
        <row r="4068">
          <cell r="A4068" t="str">
            <v>49.12.120</v>
          </cell>
          <cell r="B4068">
            <v>0</v>
          </cell>
          <cell r="C4068" t="str">
            <v>Chaminé para poço de visita tipo PMSP em alvenaria diâmetro interno 70 cm - pescoço</v>
          </cell>
          <cell r="D4068" t="str">
            <v>m</v>
          </cell>
          <cell r="E4068">
            <v>158.29</v>
          </cell>
          <cell r="F4068">
            <v>287.41000000000003</v>
          </cell>
          <cell r="G4068">
            <v>445.7</v>
          </cell>
        </row>
        <row r="4069">
          <cell r="A4069" t="str">
            <v>49.12.140</v>
          </cell>
          <cell r="B4069">
            <v>0</v>
          </cell>
          <cell r="C4069" t="str">
            <v>Poço de visita em alvenaria tipo PMSP - balão</v>
          </cell>
          <cell r="D4069" t="str">
            <v>un</v>
          </cell>
          <cell r="E4069">
            <v>1129.22</v>
          </cell>
          <cell r="F4069">
            <v>1822.83</v>
          </cell>
          <cell r="G4069">
            <v>2952.05</v>
          </cell>
        </row>
        <row r="4070">
          <cell r="A4070" t="str">
            <v>49.13</v>
          </cell>
          <cell r="B4070" t="str">
            <v>Filtro anaeróbio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A4071" t="str">
            <v>49.13.010</v>
          </cell>
          <cell r="B4071">
            <v>0</v>
          </cell>
          <cell r="C4071" t="str">
            <v>Filtro biológico anaeróbio com anéis pré-moldados de concreto diâmetro de 1,40 m - h= 2,00 m</v>
          </cell>
          <cell r="D4071" t="str">
            <v>un</v>
          </cell>
          <cell r="E4071">
            <v>2120.8000000000002</v>
          </cell>
          <cell r="F4071">
            <v>2281.34</v>
          </cell>
          <cell r="G4071">
            <v>4402.1400000000003</v>
          </cell>
        </row>
        <row r="4072">
          <cell r="A4072" t="str">
            <v>49.13.020</v>
          </cell>
          <cell r="B4072">
            <v>0</v>
          </cell>
          <cell r="C4072" t="str">
            <v>Filtro biológico anaeróbio com anéis pré-moldados de concreto diâmetro de 2,00 m - h= 2,00 m</v>
          </cell>
          <cell r="D4072" t="str">
            <v>un</v>
          </cell>
          <cell r="E4072">
            <v>3244.69</v>
          </cell>
          <cell r="F4072">
            <v>3706.73</v>
          </cell>
          <cell r="G4072">
            <v>6951.42</v>
          </cell>
        </row>
        <row r="4073">
          <cell r="A4073" t="str">
            <v>49.13.030</v>
          </cell>
          <cell r="B4073">
            <v>0</v>
          </cell>
          <cell r="C4073" t="str">
            <v>Filtro biológico anaeróbio com anéis pré-moldados de concreto diâmetro de 2,40 m - h= 2,00 m</v>
          </cell>
          <cell r="D4073" t="str">
            <v>un</v>
          </cell>
          <cell r="E4073">
            <v>4634.2</v>
          </cell>
          <cell r="F4073">
            <v>4894.3599999999997</v>
          </cell>
          <cell r="G4073">
            <v>9528.56</v>
          </cell>
        </row>
        <row r="4074">
          <cell r="A4074" t="str">
            <v>49.13.040</v>
          </cell>
          <cell r="B4074">
            <v>0</v>
          </cell>
          <cell r="C4074" t="str">
            <v>Filtro biológico anaeróbio com anéis pré-moldados de concreto diâmetro de 2,84 m - h= 2,50 m</v>
          </cell>
          <cell r="D4074" t="str">
            <v>un</v>
          </cell>
          <cell r="E4074">
            <v>7385.4</v>
          </cell>
          <cell r="F4074">
            <v>6104.87</v>
          </cell>
          <cell r="G4074">
            <v>13490.27</v>
          </cell>
        </row>
        <row r="4075">
          <cell r="A4075" t="str">
            <v>49.14</v>
          </cell>
          <cell r="B4075" t="str">
            <v>Fossa séptica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</row>
        <row r="4076">
          <cell r="A4076" t="str">
            <v>49.14.010</v>
          </cell>
          <cell r="B4076">
            <v>0</v>
          </cell>
          <cell r="C4076" t="str">
            <v>Fossa séptica câmara única com anéis pré-moldados em concreto, diâmetro externo de 1,50 m, altura útil de 1,50 m</v>
          </cell>
          <cell r="D4076" t="str">
            <v>un</v>
          </cell>
          <cell r="E4076">
            <v>1519.9</v>
          </cell>
          <cell r="F4076">
            <v>1142.5999999999999</v>
          </cell>
          <cell r="G4076">
            <v>2662.5</v>
          </cell>
        </row>
        <row r="4077">
          <cell r="A4077" t="str">
            <v>49.14.020</v>
          </cell>
          <cell r="B4077">
            <v>0</v>
          </cell>
          <cell r="C4077" t="str">
            <v>Fossa séptica câmara única com anéis pré-moldados em concreto, diâmetro externo de 2,50 m, altura útil de 2,50 m</v>
          </cell>
          <cell r="D4077" t="str">
            <v>un</v>
          </cell>
          <cell r="E4077">
            <v>3910.55</v>
          </cell>
          <cell r="F4077">
            <v>1706.22</v>
          </cell>
          <cell r="G4077">
            <v>5616.77</v>
          </cell>
        </row>
        <row r="4078">
          <cell r="A4078" t="str">
            <v>49.14.030</v>
          </cell>
          <cell r="B4078">
            <v>0</v>
          </cell>
          <cell r="C4078" t="str">
            <v>Fossa séptica câmara única com anéis pré-moldados em concreto, diâmetro externo de 2,50 m, altura útil de 4,00 m</v>
          </cell>
          <cell r="D4078" t="str">
            <v>un</v>
          </cell>
          <cell r="E4078">
            <v>5854.82</v>
          </cell>
          <cell r="F4078">
            <v>3412.46</v>
          </cell>
          <cell r="G4078">
            <v>9267.2800000000007</v>
          </cell>
        </row>
        <row r="4079">
          <cell r="A4079" t="str">
            <v>49.14.060</v>
          </cell>
          <cell r="B4079">
            <v>0</v>
          </cell>
          <cell r="C4079" t="str">
            <v>SM-01 Sumidouro - poço absorvente</v>
          </cell>
          <cell r="D4079" t="str">
            <v>m</v>
          </cell>
          <cell r="E4079">
            <v>229.11</v>
          </cell>
          <cell r="F4079">
            <v>545.05999999999995</v>
          </cell>
          <cell r="G4079">
            <v>774.17</v>
          </cell>
        </row>
        <row r="4080">
          <cell r="A4080" t="str">
            <v>49.14.070</v>
          </cell>
          <cell r="B4080">
            <v>0</v>
          </cell>
          <cell r="C4080" t="str">
            <v>Tampão de concreto para sumidouro - diâmetro interno de 2,0 m</v>
          </cell>
          <cell r="D4080" t="str">
            <v>un</v>
          </cell>
          <cell r="E4080">
            <v>440.56</v>
          </cell>
          <cell r="F4080">
            <v>392.58</v>
          </cell>
          <cell r="G4080">
            <v>833.14</v>
          </cell>
        </row>
        <row r="4081">
          <cell r="A4081" t="str">
            <v>49.15</v>
          </cell>
          <cell r="B4081" t="str">
            <v>Anel e aduela pré-moldados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</row>
        <row r="4082">
          <cell r="A4082" t="str">
            <v>49.15.010</v>
          </cell>
          <cell r="B4082">
            <v>0</v>
          </cell>
          <cell r="C4082" t="str">
            <v>Anel pré-moldado de concreto com diâmetro de 0,60 m</v>
          </cell>
          <cell r="D4082" t="str">
            <v>m</v>
          </cell>
          <cell r="E4082">
            <v>220.21</v>
          </cell>
          <cell r="F4082">
            <v>23.7</v>
          </cell>
          <cell r="G4082">
            <v>243.91</v>
          </cell>
        </row>
        <row r="4083">
          <cell r="A4083" t="str">
            <v>49.15.030</v>
          </cell>
          <cell r="B4083">
            <v>0</v>
          </cell>
          <cell r="C4083" t="str">
            <v>Anel pré-moldado de concreto com diâmetro de 0,80 m</v>
          </cell>
          <cell r="D4083" t="str">
            <v>m</v>
          </cell>
          <cell r="E4083">
            <v>295.02999999999997</v>
          </cell>
          <cell r="F4083">
            <v>35.549999999999997</v>
          </cell>
          <cell r="G4083">
            <v>330.58</v>
          </cell>
        </row>
        <row r="4084">
          <cell r="A4084" t="str">
            <v>49.15.040</v>
          </cell>
          <cell r="B4084">
            <v>0</v>
          </cell>
          <cell r="C4084" t="str">
            <v>Anel pré-moldado de concreto com diâmetro de 1,20 m</v>
          </cell>
          <cell r="D4084" t="str">
            <v>m</v>
          </cell>
          <cell r="E4084">
            <v>354.07</v>
          </cell>
          <cell r="F4084">
            <v>47.4</v>
          </cell>
          <cell r="G4084">
            <v>401.47</v>
          </cell>
        </row>
        <row r="4085">
          <cell r="A4085" t="str">
            <v>49.15.050</v>
          </cell>
          <cell r="B4085">
            <v>0</v>
          </cell>
          <cell r="C4085" t="str">
            <v>Anel pré-moldado de concreto com diâmetro de 1,50 m</v>
          </cell>
          <cell r="D4085" t="str">
            <v>m</v>
          </cell>
          <cell r="E4085">
            <v>595.57000000000005</v>
          </cell>
          <cell r="F4085">
            <v>59.25</v>
          </cell>
          <cell r="G4085">
            <v>654.82000000000005</v>
          </cell>
        </row>
        <row r="4086">
          <cell r="A4086" t="str">
            <v>49.15.060</v>
          </cell>
          <cell r="B4086">
            <v>0</v>
          </cell>
          <cell r="C4086" t="str">
            <v>Anel pré-moldado de concreto com diâmetro de 1,80 m</v>
          </cell>
          <cell r="D4086" t="str">
            <v>m</v>
          </cell>
          <cell r="E4086">
            <v>819.4</v>
          </cell>
          <cell r="F4086">
            <v>71.099999999999994</v>
          </cell>
          <cell r="G4086">
            <v>890.5</v>
          </cell>
        </row>
        <row r="4087">
          <cell r="A4087" t="str">
            <v>49.15.100</v>
          </cell>
          <cell r="B4087">
            <v>0</v>
          </cell>
          <cell r="C4087" t="str">
            <v>Anel pré-moldado de concreto com diâmetro de 3,00 m</v>
          </cell>
          <cell r="D4087" t="str">
            <v>m</v>
          </cell>
          <cell r="E4087">
            <v>1656.86</v>
          </cell>
          <cell r="F4087">
            <v>118.5</v>
          </cell>
          <cell r="G4087">
            <v>1775.36</v>
          </cell>
        </row>
        <row r="4088">
          <cell r="A4088" t="str">
            <v>49.16</v>
          </cell>
          <cell r="B4088" t="str">
            <v>Acessórios hidráulicos para água de reuso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</row>
        <row r="4089">
          <cell r="A4089" t="str">
            <v>49.16.050</v>
          </cell>
          <cell r="B4089">
            <v>0</v>
          </cell>
          <cell r="C4089" t="str">
            <v>Realimentador automático, DN= 1'</v>
          </cell>
          <cell r="D4089" t="str">
            <v>un</v>
          </cell>
          <cell r="E4089">
            <v>565.08000000000004</v>
          </cell>
          <cell r="F4089">
            <v>14.52</v>
          </cell>
          <cell r="G4089">
            <v>579.6</v>
          </cell>
        </row>
        <row r="4090">
          <cell r="A4090" t="str">
            <v>49.16.051</v>
          </cell>
          <cell r="B4090">
            <v>0</v>
          </cell>
          <cell r="C4090" t="str">
            <v>Sifão ladrão em polietileno para extravasão, diâmetro de 100mm</v>
          </cell>
          <cell r="D4090" t="str">
            <v>un</v>
          </cell>
          <cell r="E4090">
            <v>216.29</v>
          </cell>
          <cell r="F4090">
            <v>18.16</v>
          </cell>
          <cell r="G4090">
            <v>234.45</v>
          </cell>
        </row>
        <row r="4091">
          <cell r="A4091" t="str">
            <v>50</v>
          </cell>
          <cell r="B4091" t="str">
            <v>DETECÇÃO, COMBATE E PREVENÇÃO A INCÊNDIO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</row>
        <row r="4092">
          <cell r="A4092" t="str">
            <v>50.01</v>
          </cell>
          <cell r="B4092" t="str">
            <v>Hidrantes e acessórios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</row>
        <row r="4093">
          <cell r="A4093" t="str">
            <v>50.01.030</v>
          </cell>
          <cell r="B4093">
            <v>0</v>
          </cell>
          <cell r="C4093" t="str">
            <v>Abrigo duplo para hidrante/mangueira, com visor e suporte (embutir e externo)</v>
          </cell>
          <cell r="D4093" t="str">
            <v>un</v>
          </cell>
          <cell r="E4093">
            <v>579.25</v>
          </cell>
          <cell r="F4093">
            <v>127.09</v>
          </cell>
          <cell r="G4093">
            <v>706.34</v>
          </cell>
        </row>
        <row r="4094">
          <cell r="A4094" t="str">
            <v>50.01.060</v>
          </cell>
          <cell r="B4094">
            <v>0</v>
          </cell>
          <cell r="C4094" t="str">
            <v>Abrigo para hidrante/mangueira (embutir e externo)</v>
          </cell>
          <cell r="D4094" t="str">
            <v>un</v>
          </cell>
          <cell r="E4094">
            <v>217.12</v>
          </cell>
          <cell r="F4094">
            <v>127.09</v>
          </cell>
          <cell r="G4094">
            <v>344.21</v>
          </cell>
        </row>
        <row r="4095">
          <cell r="A4095" t="str">
            <v>50.01.080</v>
          </cell>
          <cell r="B4095">
            <v>0</v>
          </cell>
          <cell r="C4095" t="str">
            <v>Mangueira com união de engate rápido, DN= 1 1/2´ (38 mm)</v>
          </cell>
          <cell r="D4095" t="str">
            <v>m</v>
          </cell>
          <cell r="E4095">
            <v>13.67</v>
          </cell>
          <cell r="F4095">
            <v>3.63</v>
          </cell>
          <cell r="G4095">
            <v>17.3</v>
          </cell>
        </row>
        <row r="4096">
          <cell r="A4096" t="str">
            <v>50.01.090</v>
          </cell>
          <cell r="B4096">
            <v>0</v>
          </cell>
          <cell r="C4096" t="str">
            <v>Botoeira para acionamento de bomba de incêndio tipo quebra-vidro</v>
          </cell>
          <cell r="D4096" t="str">
            <v>un</v>
          </cell>
          <cell r="E4096">
            <v>69.86</v>
          </cell>
          <cell r="F4096">
            <v>10.38</v>
          </cell>
          <cell r="G4096">
            <v>80.239999999999995</v>
          </cell>
        </row>
        <row r="4097">
          <cell r="A4097" t="str">
            <v>50.01.100</v>
          </cell>
          <cell r="B4097">
            <v>0</v>
          </cell>
          <cell r="C4097" t="str">
            <v>Mangueira com união de engate rápido, DN= 2 1/2´ (63 mm)</v>
          </cell>
          <cell r="D4097" t="str">
            <v>m</v>
          </cell>
          <cell r="E4097">
            <v>21.03</v>
          </cell>
          <cell r="F4097">
            <v>3.63</v>
          </cell>
          <cell r="G4097">
            <v>24.66</v>
          </cell>
        </row>
        <row r="4098">
          <cell r="A4098" t="str">
            <v>50.01.110</v>
          </cell>
          <cell r="B4098">
            <v>0</v>
          </cell>
          <cell r="C4098" t="str">
            <v>Esguicho latão com engate rápido, DN= 2 1/2´, jato regulável</v>
          </cell>
          <cell r="D4098" t="str">
            <v>un</v>
          </cell>
          <cell r="E4098">
            <v>144.19</v>
          </cell>
          <cell r="F4098">
            <v>3.63</v>
          </cell>
          <cell r="G4098">
            <v>147.82</v>
          </cell>
        </row>
        <row r="4099">
          <cell r="A4099" t="str">
            <v>50.01.130</v>
          </cell>
          <cell r="B4099">
            <v>0</v>
          </cell>
          <cell r="C4099" t="str">
            <v>Abrigo simples com suporte, em aço inoxidável escovado, para mangueira de 1 1/2´, porta em vidro temperado jateado - inclusive mangueira de 30 m (2 x 15 m)</v>
          </cell>
          <cell r="D4099" t="str">
            <v>un</v>
          </cell>
          <cell r="E4099">
            <v>2571.59</v>
          </cell>
          <cell r="F4099">
            <v>198.65</v>
          </cell>
          <cell r="G4099">
            <v>2770.24</v>
          </cell>
        </row>
        <row r="4100">
          <cell r="A4100" t="str">
            <v>50.01.160</v>
          </cell>
          <cell r="B4100">
            <v>0</v>
          </cell>
          <cell r="C4100" t="str">
            <v>Adaptador de engate rápido em latão de 2 1/2´ x 1 1/2´</v>
          </cell>
          <cell r="D4100" t="str">
            <v>un</v>
          </cell>
          <cell r="E4100">
            <v>27.86</v>
          </cell>
          <cell r="F4100">
            <v>3.63</v>
          </cell>
          <cell r="G4100">
            <v>31.49</v>
          </cell>
        </row>
        <row r="4101">
          <cell r="A4101" t="str">
            <v>50.01.170</v>
          </cell>
          <cell r="B4101">
            <v>0</v>
          </cell>
          <cell r="C4101" t="str">
            <v>Adaptador de engate rápido em latão de 2 1/2´ x 2 1/2´</v>
          </cell>
          <cell r="D4101" t="str">
            <v>un</v>
          </cell>
          <cell r="E4101">
            <v>39.01</v>
          </cell>
          <cell r="F4101">
            <v>3.63</v>
          </cell>
          <cell r="G4101">
            <v>42.64</v>
          </cell>
        </row>
        <row r="4102">
          <cell r="A4102" t="str">
            <v>50.01.180</v>
          </cell>
          <cell r="B4102">
            <v>0</v>
          </cell>
          <cell r="C4102" t="str">
            <v>Hidrante de coluna com duas saídas, 4´x 2 1/2´ - simples</v>
          </cell>
          <cell r="D4102" t="str">
            <v>un</v>
          </cell>
          <cell r="E4102">
            <v>1031.3800000000001</v>
          </cell>
          <cell r="F4102">
            <v>46.36</v>
          </cell>
          <cell r="G4102">
            <v>1077.74</v>
          </cell>
        </row>
        <row r="4103">
          <cell r="A4103" t="str">
            <v>50.01.190</v>
          </cell>
          <cell r="B4103">
            <v>0</v>
          </cell>
          <cell r="C4103" t="str">
            <v>Tampão de engate rápido em latão, DN= 2 1/2´, com corrente</v>
          </cell>
          <cell r="D4103" t="str">
            <v>un</v>
          </cell>
          <cell r="E4103">
            <v>52.52</v>
          </cell>
          <cell r="F4103">
            <v>3.63</v>
          </cell>
          <cell r="G4103">
            <v>56.15</v>
          </cell>
        </row>
        <row r="4104">
          <cell r="A4104" t="str">
            <v>50.01.200</v>
          </cell>
          <cell r="B4104">
            <v>0</v>
          </cell>
          <cell r="C4104" t="str">
            <v>Tampão de engate rápido em latão, DN= 1 1/2´, com corrente</v>
          </cell>
          <cell r="D4104" t="str">
            <v>un</v>
          </cell>
          <cell r="E4104">
            <v>34.159999999999997</v>
          </cell>
          <cell r="F4104">
            <v>3.63</v>
          </cell>
          <cell r="G4104">
            <v>37.79</v>
          </cell>
        </row>
        <row r="4105">
          <cell r="A4105" t="str">
            <v>50.01.210</v>
          </cell>
          <cell r="B4105">
            <v>0</v>
          </cell>
          <cell r="C4105" t="str">
            <v>Chave para conexão de engate rápido</v>
          </cell>
          <cell r="D4105" t="str">
            <v>un</v>
          </cell>
          <cell r="E4105">
            <v>11.34</v>
          </cell>
          <cell r="F4105">
            <v>0.48</v>
          </cell>
          <cell r="G4105">
            <v>11.82</v>
          </cell>
        </row>
        <row r="4106">
          <cell r="A4106" t="str">
            <v>50.01.220</v>
          </cell>
          <cell r="B4106">
            <v>0</v>
          </cell>
          <cell r="C4106" t="str">
            <v>Esguicho latão com engate rápido, DN= 1 1/2´, jato regulável</v>
          </cell>
          <cell r="D4106" t="str">
            <v>un</v>
          </cell>
          <cell r="E4106">
            <v>114.07</v>
          </cell>
          <cell r="F4106">
            <v>3.63</v>
          </cell>
          <cell r="G4106">
            <v>117.7</v>
          </cell>
        </row>
        <row r="4107">
          <cell r="A4107" t="str">
            <v>50.01.320</v>
          </cell>
          <cell r="B4107">
            <v>0</v>
          </cell>
          <cell r="C4107" t="str">
            <v>Abrigo de hidrante de 1 1/2´ completo - inclusive mangueira de 30 m (2 x 15 m)</v>
          </cell>
          <cell r="D4107" t="str">
            <v>un</v>
          </cell>
          <cell r="E4107">
            <v>1146.67</v>
          </cell>
          <cell r="F4107">
            <v>188.81</v>
          </cell>
          <cell r="G4107">
            <v>1335.48</v>
          </cell>
        </row>
        <row r="4108">
          <cell r="A4108" t="str">
            <v>50.01.330</v>
          </cell>
          <cell r="B4108">
            <v>0</v>
          </cell>
          <cell r="C4108" t="str">
            <v>Abrigo de hidrante de 2 1/2´ completo - inclusive mangueira de 30 m (2 x 15 m)</v>
          </cell>
          <cell r="D4108" t="str">
            <v>un</v>
          </cell>
          <cell r="E4108">
            <v>1419.4</v>
          </cell>
          <cell r="F4108">
            <v>188.81</v>
          </cell>
          <cell r="G4108">
            <v>1608.21</v>
          </cell>
        </row>
        <row r="4109">
          <cell r="A4109" t="str">
            <v>50.01.340</v>
          </cell>
          <cell r="B4109">
            <v>0</v>
          </cell>
          <cell r="C4109" t="str">
            <v>Abrigo para registro de recalque tipo coluna, completo - inclusive tubulações e válvulas</v>
          </cell>
          <cell r="D4109" t="str">
            <v>un</v>
          </cell>
          <cell r="E4109">
            <v>1458.56</v>
          </cell>
          <cell r="F4109">
            <v>568.77</v>
          </cell>
          <cell r="G4109">
            <v>2027.33</v>
          </cell>
        </row>
        <row r="4110">
          <cell r="A4110" t="str">
            <v>50.02</v>
          </cell>
          <cell r="B4110" t="str">
            <v>Registro e válvula controladora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</row>
        <row r="4111">
          <cell r="A4111" t="str">
            <v>50.02.020</v>
          </cell>
          <cell r="B4111">
            <v>0</v>
          </cell>
          <cell r="C4111" t="str">
            <v>Bico de sprinkler cromado pendente com rompimento da ampola a 68°C</v>
          </cell>
          <cell r="D4111" t="str">
            <v>un</v>
          </cell>
          <cell r="E4111">
            <v>17.440000000000001</v>
          </cell>
          <cell r="F4111">
            <v>12.65</v>
          </cell>
          <cell r="G4111">
            <v>30.09</v>
          </cell>
        </row>
        <row r="4112">
          <cell r="A4112" t="str">
            <v>50.02.050</v>
          </cell>
          <cell r="B4112">
            <v>0</v>
          </cell>
          <cell r="C4112" t="str">
            <v>Alarme hidráulico tipo gongo</v>
          </cell>
          <cell r="D4112" t="str">
            <v>un</v>
          </cell>
          <cell r="E4112">
            <v>515.54</v>
          </cell>
          <cell r="F4112">
            <v>18.16</v>
          </cell>
          <cell r="G4112">
            <v>533.70000000000005</v>
          </cell>
        </row>
        <row r="4113">
          <cell r="A4113" t="str">
            <v>50.02.060</v>
          </cell>
          <cell r="B4113">
            <v>0</v>
          </cell>
          <cell r="C4113" t="str">
            <v>Bico de sprinkler tipo ´Up Right´ com rompimento da ampola a 68º C</v>
          </cell>
          <cell r="D4113" t="str">
            <v>un</v>
          </cell>
          <cell r="E4113">
            <v>19.84</v>
          </cell>
          <cell r="F4113">
            <v>12.65</v>
          </cell>
          <cell r="G4113">
            <v>32.49</v>
          </cell>
        </row>
        <row r="4114">
          <cell r="A4114" t="str">
            <v>50.02.080</v>
          </cell>
          <cell r="B4114">
            <v>0</v>
          </cell>
          <cell r="C4114" t="str">
            <v>Válvula de governo completa com alarme VGA, corpo em ferro fundido, extremidades flangeadas e DN = 6’</v>
          </cell>
          <cell r="D4114" t="str">
            <v>un</v>
          </cell>
          <cell r="E4114">
            <v>5381.92</v>
          </cell>
          <cell r="F4114">
            <v>108.93</v>
          </cell>
          <cell r="G4114">
            <v>5490.85</v>
          </cell>
        </row>
        <row r="4115">
          <cell r="A4115" t="str">
            <v>50.05</v>
          </cell>
          <cell r="B4115" t="str">
            <v>Iluminação e sinalização de emergência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</row>
        <row r="4116">
          <cell r="A4116" t="str">
            <v>50.05.021</v>
          </cell>
          <cell r="B4116">
            <v>0</v>
          </cell>
          <cell r="C4116" t="str">
            <v>Fonte eletroímã para interligar à central do sistema de detecção e alarme de incêndio</v>
          </cell>
          <cell r="D4116" t="str">
            <v>un</v>
          </cell>
          <cell r="E4116">
            <v>244.93</v>
          </cell>
          <cell r="F4116">
            <v>34.590000000000003</v>
          </cell>
          <cell r="G4116">
            <v>279.52</v>
          </cell>
        </row>
        <row r="4117">
          <cell r="A4117" t="str">
            <v>50.05.022</v>
          </cell>
          <cell r="B4117">
            <v>0</v>
          </cell>
          <cell r="C4117" t="str">
            <v>Destravador magnético (Eletroímã) para porta corta-fogo de 24 Vcc</v>
          </cell>
          <cell r="D4117" t="str">
            <v>un</v>
          </cell>
          <cell r="E4117">
            <v>232</v>
          </cell>
          <cell r="F4117">
            <v>27.67</v>
          </cell>
          <cell r="G4117">
            <v>259.67</v>
          </cell>
        </row>
        <row r="4118">
          <cell r="A4118" t="str">
            <v>50.05.060</v>
          </cell>
          <cell r="B4118">
            <v>0</v>
          </cell>
          <cell r="C4118" t="str">
            <v>Central de iluminação de emergência, completa, para até 6.000 W</v>
          </cell>
          <cell r="D4118" t="str">
            <v>un</v>
          </cell>
          <cell r="E4118">
            <v>13492.88</v>
          </cell>
          <cell r="F4118">
            <v>10.98</v>
          </cell>
          <cell r="G4118">
            <v>13503.86</v>
          </cell>
        </row>
        <row r="4119">
          <cell r="A4119" t="str">
            <v>50.05.070</v>
          </cell>
          <cell r="B4119">
            <v>0</v>
          </cell>
          <cell r="C4119" t="str">
            <v>Luminária para unidade centralizada pendente completa com lâmpadas fluorescentes compactas de 9 W</v>
          </cell>
          <cell r="D4119" t="str">
            <v>un</v>
          </cell>
          <cell r="E4119">
            <v>186.61</v>
          </cell>
          <cell r="F4119">
            <v>17.3</v>
          </cell>
          <cell r="G4119">
            <v>203.91</v>
          </cell>
        </row>
        <row r="4120">
          <cell r="A4120" t="str">
            <v>50.05.080</v>
          </cell>
          <cell r="B4120">
            <v>0</v>
          </cell>
          <cell r="C4120" t="str">
            <v>Luminária para unidade centralizada de sobrepor completa com lâmpada fluorescente compacta de 15 W</v>
          </cell>
          <cell r="D4120" t="str">
            <v>un</v>
          </cell>
          <cell r="E4120">
            <v>83.3</v>
          </cell>
          <cell r="F4120">
            <v>17.3</v>
          </cell>
          <cell r="G4120">
            <v>100.6</v>
          </cell>
        </row>
        <row r="4121">
          <cell r="A4121" t="str">
            <v>50.05.160</v>
          </cell>
          <cell r="B4121">
            <v>0</v>
          </cell>
          <cell r="C4121" t="str">
            <v>Módulo para adaptação de luminária de emergência, autonomia 90 minutos para lâmpada fluorescente de 32 W</v>
          </cell>
          <cell r="D4121" t="str">
            <v>un</v>
          </cell>
          <cell r="E4121">
            <v>177.39</v>
          </cell>
          <cell r="F4121">
            <v>10.38</v>
          </cell>
          <cell r="G4121">
            <v>187.77</v>
          </cell>
        </row>
        <row r="4122">
          <cell r="A4122" t="str">
            <v>50.05.170</v>
          </cell>
          <cell r="B4122">
            <v>0</v>
          </cell>
          <cell r="C4122" t="str">
            <v>Acionador manual tipo quebra vidro, em caixa plástica</v>
          </cell>
          <cell r="D4122" t="str">
            <v>un</v>
          </cell>
          <cell r="E4122">
            <v>42.82</v>
          </cell>
          <cell r="F4122">
            <v>10.38</v>
          </cell>
          <cell r="G4122">
            <v>53.2</v>
          </cell>
        </row>
        <row r="4123">
          <cell r="A4123" t="str">
            <v>50.05.210</v>
          </cell>
          <cell r="B4123">
            <v>0</v>
          </cell>
          <cell r="C4123" t="str">
            <v>Detector termovelocimétrico endereçável com base endereçável</v>
          </cell>
          <cell r="D4123" t="str">
            <v>un</v>
          </cell>
          <cell r="E4123">
            <v>162.05000000000001</v>
          </cell>
          <cell r="F4123">
            <v>10.38</v>
          </cell>
          <cell r="G4123">
            <v>172.43</v>
          </cell>
        </row>
        <row r="4124">
          <cell r="A4124" t="str">
            <v>50.05.214</v>
          </cell>
          <cell r="B4124">
            <v>0</v>
          </cell>
          <cell r="C4124" t="str">
            <v>Detector de gás liquefeito (GLP), gás natural (GN) ou derivados de metano</v>
          </cell>
          <cell r="D4124" t="str">
            <v>un</v>
          </cell>
          <cell r="E4124">
            <v>370.94</v>
          </cell>
          <cell r="F4124">
            <v>10.38</v>
          </cell>
          <cell r="G4124">
            <v>381.32</v>
          </cell>
        </row>
        <row r="4125">
          <cell r="A4125" t="str">
            <v>50.05.230</v>
          </cell>
          <cell r="B4125">
            <v>0</v>
          </cell>
          <cell r="C4125" t="str">
            <v>Sirene audiovisual tipo endereçável</v>
          </cell>
          <cell r="D4125" t="str">
            <v>un</v>
          </cell>
          <cell r="E4125">
            <v>218.43</v>
          </cell>
          <cell r="F4125">
            <v>10.38</v>
          </cell>
          <cell r="G4125">
            <v>228.81</v>
          </cell>
        </row>
        <row r="4126">
          <cell r="A4126" t="str">
            <v>50.05.240</v>
          </cell>
          <cell r="B4126">
            <v>0</v>
          </cell>
          <cell r="C4126" t="str">
            <v>Luminária para balizamento ou aclaramento de sobrepor completa com lâmpada fluorescente compacta de 9 W</v>
          </cell>
          <cell r="D4126" t="str">
            <v>un</v>
          </cell>
          <cell r="E4126">
            <v>105.77</v>
          </cell>
          <cell r="F4126">
            <v>17.3</v>
          </cell>
          <cell r="G4126">
            <v>123.07</v>
          </cell>
        </row>
        <row r="4127">
          <cell r="A4127" t="str">
            <v>50.05.250</v>
          </cell>
          <cell r="B4127">
            <v>0</v>
          </cell>
          <cell r="C4127" t="str">
            <v>Central de iluminação de emergência, completa, autonomia 1 hora, para até 240 W</v>
          </cell>
          <cell r="D4127" t="str">
            <v>un</v>
          </cell>
          <cell r="E4127">
            <v>551.05999999999995</v>
          </cell>
          <cell r="F4127">
            <v>10.98</v>
          </cell>
          <cell r="G4127">
            <v>562.04</v>
          </cell>
        </row>
        <row r="4128">
          <cell r="A4128" t="str">
            <v>50.05.260</v>
          </cell>
          <cell r="B4128">
            <v>0</v>
          </cell>
          <cell r="C4128" t="str">
            <v>Bloco autônomo de iluminação de emergência com autonomia mínima de 1 hora, equipado com 2 lâmpadas de 11 W</v>
          </cell>
          <cell r="D4128" t="str">
            <v>un</v>
          </cell>
          <cell r="E4128">
            <v>194.27</v>
          </cell>
          <cell r="F4128">
            <v>10.98</v>
          </cell>
          <cell r="G4128">
            <v>205.25</v>
          </cell>
        </row>
        <row r="4129">
          <cell r="A4129" t="str">
            <v>50.05.270</v>
          </cell>
          <cell r="B4129">
            <v>0</v>
          </cell>
          <cell r="C4129" t="str">
            <v>Central de detecção e alarme de incêndio completa, autonomia de 1 hora para 12 laços, 220 V/12 V</v>
          </cell>
          <cell r="D4129" t="str">
            <v>un</v>
          </cell>
          <cell r="E4129">
            <v>572.41999999999996</v>
          </cell>
          <cell r="F4129">
            <v>10.98</v>
          </cell>
          <cell r="G4129">
            <v>583.4</v>
          </cell>
        </row>
        <row r="4130">
          <cell r="A4130" t="str">
            <v>50.05.280</v>
          </cell>
          <cell r="B4130">
            <v>0</v>
          </cell>
          <cell r="C4130" t="str">
            <v>Sirene tipo corneta de 12 V</v>
          </cell>
          <cell r="D4130" t="str">
            <v>un</v>
          </cell>
          <cell r="E4130">
            <v>41.85</v>
          </cell>
          <cell r="F4130">
            <v>10.38</v>
          </cell>
          <cell r="G4130">
            <v>52.23</v>
          </cell>
        </row>
        <row r="4131">
          <cell r="A4131" t="str">
            <v>50.05.310</v>
          </cell>
          <cell r="B4131">
            <v>0</v>
          </cell>
          <cell r="C4131" t="str">
            <v>Bloco autônomo de iluminação de emergência com autonomia mínima de 3 horas, equipado com 2 faróis de lâmpadas de 21/55 W</v>
          </cell>
          <cell r="D4131" t="str">
            <v>un</v>
          </cell>
          <cell r="E4131">
            <v>457.75</v>
          </cell>
          <cell r="F4131">
            <v>10.98</v>
          </cell>
          <cell r="G4131">
            <v>468.73</v>
          </cell>
        </row>
        <row r="4132">
          <cell r="A4132" t="str">
            <v>50.05.400</v>
          </cell>
          <cell r="B4132">
            <v>0</v>
          </cell>
          <cell r="C4132" t="str">
            <v>Sirene eletrônica em caixa metálica de 4 x 4</v>
          </cell>
          <cell r="D4132" t="str">
            <v>un</v>
          </cell>
          <cell r="E4132">
            <v>82.72</v>
          </cell>
          <cell r="F4132">
            <v>38.049999999999997</v>
          </cell>
          <cell r="G4132">
            <v>120.77</v>
          </cell>
        </row>
        <row r="4133">
          <cell r="A4133" t="str">
            <v>50.05.430</v>
          </cell>
          <cell r="B4133">
            <v>0</v>
          </cell>
          <cell r="C4133" t="str">
            <v>Detector óptico de fumaça com base endereçável</v>
          </cell>
          <cell r="D4133" t="str">
            <v>un</v>
          </cell>
          <cell r="E4133">
            <v>118.12</v>
          </cell>
          <cell r="F4133">
            <v>34.590000000000003</v>
          </cell>
          <cell r="G4133">
            <v>152.71</v>
          </cell>
        </row>
        <row r="4134">
          <cell r="A4134" t="str">
            <v>50.05.440</v>
          </cell>
          <cell r="B4134">
            <v>0</v>
          </cell>
          <cell r="C4134" t="str">
            <v>Painel repetidor de detecção e alarme de incêndio tipo endereçável</v>
          </cell>
          <cell r="D4134" t="str">
            <v>un</v>
          </cell>
          <cell r="E4134">
            <v>1263.49</v>
          </cell>
          <cell r="F4134">
            <v>10.38</v>
          </cell>
          <cell r="G4134">
            <v>1273.8699999999999</v>
          </cell>
        </row>
        <row r="4135">
          <cell r="A4135" t="str">
            <v>50.05.450</v>
          </cell>
          <cell r="B4135">
            <v>0</v>
          </cell>
          <cell r="C4135" t="str">
            <v>Acionador manual quebra-vidro endereçável</v>
          </cell>
          <cell r="D4135" t="str">
            <v>un</v>
          </cell>
          <cell r="E4135">
            <v>116.93</v>
          </cell>
          <cell r="F4135">
            <v>10.38</v>
          </cell>
          <cell r="G4135">
            <v>127.31</v>
          </cell>
        </row>
        <row r="4136">
          <cell r="A4136" t="str">
            <v>50.05.470</v>
          </cell>
          <cell r="B4136">
            <v>0</v>
          </cell>
          <cell r="C4136" t="str">
            <v>Módulo isolador, módulo endereçador para áudio visual</v>
          </cell>
          <cell r="D4136" t="str">
            <v>un</v>
          </cell>
          <cell r="E4136">
            <v>253.75</v>
          </cell>
          <cell r="F4136">
            <v>17.3</v>
          </cell>
          <cell r="G4136">
            <v>271.05</v>
          </cell>
        </row>
        <row r="4137">
          <cell r="A4137" t="str">
            <v>50.05.490</v>
          </cell>
          <cell r="B4137">
            <v>0</v>
          </cell>
          <cell r="C4137" t="str">
            <v>Sinalizador audiovisual endereçável com LED</v>
          </cell>
          <cell r="D4137" t="str">
            <v>un</v>
          </cell>
          <cell r="E4137">
            <v>174.02</v>
          </cell>
          <cell r="F4137">
            <v>10.38</v>
          </cell>
          <cell r="G4137">
            <v>184.4</v>
          </cell>
        </row>
        <row r="4138">
          <cell r="A4138" t="str">
            <v>50.10</v>
          </cell>
          <cell r="B4138" t="str">
            <v>Extintores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</row>
        <row r="4139">
          <cell r="A4139" t="str">
            <v>50.10.030</v>
          </cell>
          <cell r="B4139">
            <v>0</v>
          </cell>
          <cell r="C4139" t="str">
            <v>Extintor sobre rodas de gás carbônico - capacidade de 10 kg</v>
          </cell>
          <cell r="D4139" t="str">
            <v>un</v>
          </cell>
          <cell r="E4139">
            <v>775.94</v>
          </cell>
          <cell r="F4139">
            <v>15.41</v>
          </cell>
          <cell r="G4139">
            <v>791.35</v>
          </cell>
        </row>
        <row r="4140">
          <cell r="A4140" t="str">
            <v>50.10.050</v>
          </cell>
          <cell r="B4140">
            <v>0</v>
          </cell>
          <cell r="C4140" t="str">
            <v>Extintor sobre rodas de gás carbônico - capacidade de 25 kg</v>
          </cell>
          <cell r="D4140" t="str">
            <v>un</v>
          </cell>
          <cell r="E4140">
            <v>3477.08</v>
          </cell>
          <cell r="F4140">
            <v>15.41</v>
          </cell>
          <cell r="G4140">
            <v>3492.49</v>
          </cell>
        </row>
        <row r="4141">
          <cell r="A4141" t="str">
            <v>50.10.058</v>
          </cell>
          <cell r="B4141">
            <v>0</v>
          </cell>
          <cell r="C4141" t="str">
            <v>Extintor manual de pó químico seco BC - capacidade de 4 kg</v>
          </cell>
          <cell r="D4141" t="str">
            <v>un</v>
          </cell>
          <cell r="E4141">
            <v>97.21</v>
          </cell>
          <cell r="F4141">
            <v>15.41</v>
          </cell>
          <cell r="G4141">
            <v>112.62</v>
          </cell>
        </row>
        <row r="4142">
          <cell r="A4142" t="str">
            <v>50.10.060</v>
          </cell>
          <cell r="B4142">
            <v>0</v>
          </cell>
          <cell r="C4142" t="str">
            <v>Extintor manual de pó químico seco BC - capacidade de 8 kg</v>
          </cell>
          <cell r="D4142" t="str">
            <v>un</v>
          </cell>
          <cell r="E4142">
            <v>134.02000000000001</v>
          </cell>
          <cell r="F4142">
            <v>15.41</v>
          </cell>
          <cell r="G4142">
            <v>149.43</v>
          </cell>
        </row>
        <row r="4143">
          <cell r="A4143" t="str">
            <v>50.10.080</v>
          </cell>
          <cell r="B4143">
            <v>0</v>
          </cell>
          <cell r="C4143" t="str">
            <v>Extintor manual de pó químico seco BC - capacidade de 12 kg</v>
          </cell>
          <cell r="D4143" t="str">
            <v>un</v>
          </cell>
          <cell r="E4143">
            <v>159.97999999999999</v>
          </cell>
          <cell r="F4143">
            <v>15.41</v>
          </cell>
          <cell r="G4143">
            <v>175.39</v>
          </cell>
        </row>
        <row r="4144">
          <cell r="A4144" t="str">
            <v>50.10.090</v>
          </cell>
          <cell r="B4144">
            <v>0</v>
          </cell>
          <cell r="C4144" t="str">
            <v>Extintor sobre rodas de pó químico seco 20 BC - capacidade de 20 kg</v>
          </cell>
          <cell r="D4144" t="str">
            <v>un</v>
          </cell>
          <cell r="E4144">
            <v>673.43</v>
          </cell>
          <cell r="F4144">
            <v>0</v>
          </cell>
          <cell r="G4144">
            <v>673.43</v>
          </cell>
        </row>
        <row r="4145">
          <cell r="A4145" t="str">
            <v>50.10.100</v>
          </cell>
          <cell r="B4145">
            <v>0</v>
          </cell>
          <cell r="C4145" t="str">
            <v>Extintor manual de água pressurizada - capacidade de 10 litros</v>
          </cell>
          <cell r="D4145" t="str">
            <v>un</v>
          </cell>
          <cell r="E4145">
            <v>96.87</v>
          </cell>
          <cell r="F4145">
            <v>15.41</v>
          </cell>
          <cell r="G4145">
            <v>112.28</v>
          </cell>
        </row>
        <row r="4146">
          <cell r="A4146" t="str">
            <v>50.10.110</v>
          </cell>
          <cell r="B4146">
            <v>0</v>
          </cell>
          <cell r="C4146" t="str">
            <v>Extintor manual de pó químico seco ABC - capacidade de 4 kg</v>
          </cell>
          <cell r="D4146" t="str">
            <v>un</v>
          </cell>
          <cell r="E4146">
            <v>130.16999999999999</v>
          </cell>
          <cell r="F4146">
            <v>15.41</v>
          </cell>
          <cell r="G4146">
            <v>145.58000000000001</v>
          </cell>
        </row>
        <row r="4147">
          <cell r="A4147" t="str">
            <v>50.10.120</v>
          </cell>
          <cell r="B4147">
            <v>0</v>
          </cell>
          <cell r="C4147" t="str">
            <v>Extintor manual de pó químico seco ABC - capacidade de 6 kg</v>
          </cell>
          <cell r="D4147" t="str">
            <v>un</v>
          </cell>
          <cell r="E4147">
            <v>146.94</v>
          </cell>
          <cell r="F4147">
            <v>15.41</v>
          </cell>
          <cell r="G4147">
            <v>162.35</v>
          </cell>
        </row>
        <row r="4148">
          <cell r="A4148" t="str">
            <v>50.10.140</v>
          </cell>
          <cell r="B4148">
            <v>0</v>
          </cell>
          <cell r="C4148" t="str">
            <v>Extintor manual de gás carbônico 5 BC - capacidade de 6 kg</v>
          </cell>
          <cell r="D4148" t="str">
            <v>un</v>
          </cell>
          <cell r="E4148">
            <v>335.53</v>
          </cell>
          <cell r="F4148">
            <v>15.41</v>
          </cell>
          <cell r="G4148">
            <v>350.94</v>
          </cell>
        </row>
        <row r="4149">
          <cell r="A4149" t="str">
            <v>50.10.210</v>
          </cell>
          <cell r="B4149">
            <v>0</v>
          </cell>
          <cell r="C4149" t="str">
            <v>Suporte para extintor de piso em fibra de vidro</v>
          </cell>
          <cell r="D4149" t="str">
            <v>un</v>
          </cell>
          <cell r="E4149">
            <v>101.96</v>
          </cell>
          <cell r="F4149">
            <v>1.47</v>
          </cell>
          <cell r="G4149">
            <v>103.43</v>
          </cell>
        </row>
        <row r="4150">
          <cell r="A4150" t="str">
            <v>50.10.220</v>
          </cell>
          <cell r="B4150">
            <v>0</v>
          </cell>
          <cell r="C4150" t="str">
            <v>Suporte para extintor de piso em aço inoxidável</v>
          </cell>
          <cell r="D4150" t="str">
            <v>un</v>
          </cell>
          <cell r="E4150">
            <v>240.39</v>
          </cell>
          <cell r="F4150">
            <v>1.47</v>
          </cell>
          <cell r="G4150">
            <v>241.86</v>
          </cell>
        </row>
        <row r="4151">
          <cell r="A4151" t="str">
            <v>50.20</v>
          </cell>
          <cell r="B4151" t="str">
            <v>Reparos, conservações e complementos - GRUPO 50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</row>
        <row r="4152">
          <cell r="A4152" t="str">
            <v>50.20.110</v>
          </cell>
          <cell r="B4152">
            <v>0</v>
          </cell>
          <cell r="C4152" t="str">
            <v>Recarga de extintor de água pressurizada</v>
          </cell>
          <cell r="D4152" t="str">
            <v>l</v>
          </cell>
          <cell r="E4152">
            <v>2.75</v>
          </cell>
          <cell r="F4152">
            <v>0</v>
          </cell>
          <cell r="G4152">
            <v>2.75</v>
          </cell>
        </row>
        <row r="4153">
          <cell r="A4153" t="str">
            <v>50.20.120</v>
          </cell>
          <cell r="B4153">
            <v>0</v>
          </cell>
          <cell r="C4153" t="str">
            <v>Recarga de extintor de gás carbônico</v>
          </cell>
          <cell r="D4153" t="str">
            <v>kg</v>
          </cell>
          <cell r="E4153">
            <v>10.38</v>
          </cell>
          <cell r="F4153">
            <v>0</v>
          </cell>
          <cell r="G4153">
            <v>10.38</v>
          </cell>
        </row>
        <row r="4154">
          <cell r="A4154" t="str">
            <v>50.20.130</v>
          </cell>
          <cell r="B4154">
            <v>0</v>
          </cell>
          <cell r="C4154" t="str">
            <v>Recarga de extintor de pó químico seco</v>
          </cell>
          <cell r="D4154" t="str">
            <v>kg</v>
          </cell>
          <cell r="E4154">
            <v>9.1199999999999992</v>
          </cell>
          <cell r="F4154">
            <v>0</v>
          </cell>
          <cell r="G4154">
            <v>9.1199999999999992</v>
          </cell>
        </row>
        <row r="4155">
          <cell r="A4155" t="str">
            <v>50.20.160</v>
          </cell>
          <cell r="B4155">
            <v>0</v>
          </cell>
          <cell r="C4155" t="str">
            <v>Pintura de extintor de gás carbônico, pó químico seco, ou água pressurizada, com capacidade acima de 12 kg até 20 kg</v>
          </cell>
          <cell r="D4155" t="str">
            <v>un</v>
          </cell>
          <cell r="E4155">
            <v>26.99</v>
          </cell>
          <cell r="F4155">
            <v>0</v>
          </cell>
          <cell r="G4155">
            <v>26.99</v>
          </cell>
        </row>
        <row r="4156">
          <cell r="A4156" t="str">
            <v>50.20.170</v>
          </cell>
          <cell r="B4156">
            <v>0</v>
          </cell>
          <cell r="C4156" t="str">
            <v>Pintura de extintor de gás carbônico, pó químico seco, ou água pressurizada, com capacidade até 12 kg</v>
          </cell>
          <cell r="D4156" t="str">
            <v>un</v>
          </cell>
          <cell r="E4156">
            <v>18.09</v>
          </cell>
          <cell r="F4156">
            <v>0</v>
          </cell>
          <cell r="G4156">
            <v>18.09</v>
          </cell>
        </row>
        <row r="4157">
          <cell r="A4157" t="str">
            <v>50.20.200</v>
          </cell>
          <cell r="B4157">
            <v>0</v>
          </cell>
          <cell r="C4157" t="str">
            <v>Recolocação de bico de sprinkler</v>
          </cell>
          <cell r="D4157" t="str">
            <v>un</v>
          </cell>
          <cell r="E4157">
            <v>0.05</v>
          </cell>
          <cell r="F4157">
            <v>12.65</v>
          </cell>
          <cell r="G4157">
            <v>12.7</v>
          </cell>
        </row>
        <row r="4158">
          <cell r="A4158" t="str">
            <v>54</v>
          </cell>
          <cell r="B4158" t="str">
            <v>PAVIMENTAÇÃO E PASSEIO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</row>
        <row r="4159">
          <cell r="A4159" t="str">
            <v>54.01</v>
          </cell>
          <cell r="B4159" t="str">
            <v>Pavimentação preparo de base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</row>
        <row r="4160">
          <cell r="A4160" t="str">
            <v>54.01.010</v>
          </cell>
          <cell r="B4160">
            <v>0</v>
          </cell>
          <cell r="C4160" t="str">
            <v>Regularização e compactação mecanizada de superfície, sem controle do proctor normal</v>
          </cell>
          <cell r="D4160" t="str">
            <v>m²</v>
          </cell>
          <cell r="E4160">
            <v>1.82</v>
          </cell>
          <cell r="F4160">
            <v>0.12</v>
          </cell>
          <cell r="G4160">
            <v>1.94</v>
          </cell>
        </row>
        <row r="4161">
          <cell r="A4161" t="str">
            <v>54.01.030</v>
          </cell>
          <cell r="B4161">
            <v>0</v>
          </cell>
          <cell r="C4161" t="str">
            <v>Abertura e preparo de caixa até 40 cm, compactação do subleito mínimo de 95% do PN e transporte até o raio de 1,0 km</v>
          </cell>
          <cell r="D4161" t="str">
            <v>m²</v>
          </cell>
          <cell r="E4161">
            <v>14.32</v>
          </cell>
          <cell r="F4161">
            <v>0.23</v>
          </cell>
          <cell r="G4161">
            <v>14.55</v>
          </cell>
        </row>
        <row r="4162">
          <cell r="A4162" t="str">
            <v>54.01.050</v>
          </cell>
          <cell r="B4162">
            <v>0</v>
          </cell>
          <cell r="C4162" t="str">
            <v>Compactação do subleito mínimo de 95% do PN</v>
          </cell>
          <cell r="D4162" t="str">
            <v>m³</v>
          </cell>
          <cell r="E4162">
            <v>10.88</v>
          </cell>
          <cell r="F4162">
            <v>0.48</v>
          </cell>
          <cell r="G4162">
            <v>11.36</v>
          </cell>
        </row>
        <row r="4163">
          <cell r="A4163" t="str">
            <v>54.01.200</v>
          </cell>
          <cell r="B4163">
            <v>0</v>
          </cell>
          <cell r="C4163" t="str">
            <v>Base de macadame hidráulico</v>
          </cell>
          <cell r="D4163" t="str">
            <v>m³</v>
          </cell>
          <cell r="E4163">
            <v>161.02000000000001</v>
          </cell>
          <cell r="F4163">
            <v>22.14</v>
          </cell>
          <cell r="G4163">
            <v>183.16</v>
          </cell>
        </row>
        <row r="4164">
          <cell r="A4164" t="str">
            <v>54.01.210</v>
          </cell>
          <cell r="B4164">
            <v>0</v>
          </cell>
          <cell r="C4164" t="str">
            <v>Base de brita graduada</v>
          </cell>
          <cell r="D4164" t="str">
            <v>m³</v>
          </cell>
          <cell r="E4164">
            <v>126.5</v>
          </cell>
          <cell r="F4164">
            <v>14.76</v>
          </cell>
          <cell r="G4164">
            <v>141.26</v>
          </cell>
        </row>
        <row r="4165">
          <cell r="A4165" t="str">
            <v>54.01.220</v>
          </cell>
          <cell r="B4165">
            <v>0</v>
          </cell>
          <cell r="C4165" t="str">
            <v>Base de bica corrida</v>
          </cell>
          <cell r="D4165" t="str">
            <v>m³</v>
          </cell>
          <cell r="E4165">
            <v>110.9</v>
          </cell>
          <cell r="F4165">
            <v>2.27</v>
          </cell>
          <cell r="G4165">
            <v>113.17</v>
          </cell>
        </row>
        <row r="4166">
          <cell r="A4166" t="str">
            <v>54.01.230</v>
          </cell>
          <cell r="B4166">
            <v>0</v>
          </cell>
          <cell r="C4166" t="str">
            <v>Base de macadame betuminoso</v>
          </cell>
          <cell r="D4166" t="str">
            <v>m³</v>
          </cell>
          <cell r="E4166">
            <v>441.55</v>
          </cell>
          <cell r="F4166">
            <v>11.07</v>
          </cell>
          <cell r="G4166">
            <v>452.62</v>
          </cell>
        </row>
        <row r="4167">
          <cell r="A4167" t="str">
            <v>54.01.300</v>
          </cell>
          <cell r="B4167">
            <v>0</v>
          </cell>
          <cell r="C4167" t="str">
            <v>Pavimento de concreto rolado (concreto pobre) para base de pavimento rígido</v>
          </cell>
          <cell r="D4167" t="str">
            <v>m³</v>
          </cell>
          <cell r="E4167">
            <v>178.04</v>
          </cell>
          <cell r="F4167">
            <v>0</v>
          </cell>
          <cell r="G4167">
            <v>178.04</v>
          </cell>
        </row>
        <row r="4168">
          <cell r="A4168" t="str">
            <v>54.01.400</v>
          </cell>
          <cell r="B4168">
            <v>0</v>
          </cell>
          <cell r="C4168" t="str">
            <v>Abertura de caixa até 25 cm, inclui escavação, compactação, transporte e preparo do sub-leito</v>
          </cell>
          <cell r="D4168" t="str">
            <v>m²</v>
          </cell>
          <cell r="E4168">
            <v>11.97</v>
          </cell>
          <cell r="F4168">
            <v>0.33</v>
          </cell>
          <cell r="G4168">
            <v>12.3</v>
          </cell>
        </row>
        <row r="4169">
          <cell r="A4169" t="str">
            <v>54.01.410</v>
          </cell>
          <cell r="B4169">
            <v>0</v>
          </cell>
          <cell r="C4169" t="str">
            <v>Varrição de pavimento para recapeamento</v>
          </cell>
          <cell r="D4169" t="str">
            <v>m²</v>
          </cell>
          <cell r="E4169">
            <v>0</v>
          </cell>
          <cell r="F4169">
            <v>0.59</v>
          </cell>
          <cell r="G4169">
            <v>0.59</v>
          </cell>
        </row>
        <row r="4170">
          <cell r="A4170" t="str">
            <v>54.02</v>
          </cell>
          <cell r="B4170" t="str">
            <v>Pavimentação com pedrisco e revestimento primário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</row>
        <row r="4171">
          <cell r="A4171" t="str">
            <v>54.02.030</v>
          </cell>
          <cell r="B4171">
            <v>0</v>
          </cell>
          <cell r="C4171" t="str">
            <v>Revestimento primário com pedra britada, compactação mínima de 95% do PN</v>
          </cell>
          <cell r="D4171" t="str">
            <v>m³</v>
          </cell>
          <cell r="E4171">
            <v>61.77</v>
          </cell>
          <cell r="F4171">
            <v>9.44</v>
          </cell>
          <cell r="G4171">
            <v>71.209999999999994</v>
          </cell>
        </row>
        <row r="4172">
          <cell r="A4172" t="str">
            <v>54.03</v>
          </cell>
          <cell r="B4172" t="str">
            <v>Pavimentação flexível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</row>
        <row r="4173">
          <cell r="A4173" t="str">
            <v>54.03.200</v>
          </cell>
          <cell r="B4173">
            <v>0</v>
          </cell>
          <cell r="C4173" t="str">
            <v>Concreto asfáltico usinado a quente - Blinder</v>
          </cell>
          <cell r="D4173" t="str">
            <v>m³</v>
          </cell>
          <cell r="E4173">
            <v>732.44</v>
          </cell>
          <cell r="F4173">
            <v>12.3</v>
          </cell>
          <cell r="G4173">
            <v>744.74</v>
          </cell>
        </row>
        <row r="4174">
          <cell r="A4174" t="str">
            <v>54.03.210</v>
          </cell>
          <cell r="B4174">
            <v>0</v>
          </cell>
          <cell r="C4174" t="str">
            <v>Camada de rolamento em concreto betuminoso usinado quente - CBUQ</v>
          </cell>
          <cell r="D4174" t="str">
            <v>m³</v>
          </cell>
          <cell r="E4174">
            <v>762.63</v>
          </cell>
          <cell r="F4174">
            <v>12.3</v>
          </cell>
          <cell r="G4174">
            <v>774.93</v>
          </cell>
        </row>
        <row r="4175">
          <cell r="A4175" t="str">
            <v>54.03.221</v>
          </cell>
          <cell r="B4175">
            <v>0</v>
          </cell>
          <cell r="C4175" t="str">
            <v>Restauração de pavimento asfáltico com concreto betuminoso usinado quente - CBUQ</v>
          </cell>
          <cell r="D4175" t="str">
            <v>m³</v>
          </cell>
          <cell r="E4175">
            <v>703.91</v>
          </cell>
          <cell r="F4175">
            <v>12.3</v>
          </cell>
          <cell r="G4175">
            <v>716.21</v>
          </cell>
        </row>
        <row r="4176">
          <cell r="A4176" t="str">
            <v>54.03.230</v>
          </cell>
          <cell r="B4176">
            <v>0</v>
          </cell>
          <cell r="C4176" t="str">
            <v>Imprimação betuminosa ligante</v>
          </cell>
          <cell r="D4176" t="str">
            <v>m²</v>
          </cell>
          <cell r="E4176">
            <v>3.39</v>
          </cell>
          <cell r="F4176">
            <v>7.0000000000000007E-2</v>
          </cell>
          <cell r="G4176">
            <v>3.46</v>
          </cell>
        </row>
        <row r="4177">
          <cell r="A4177" t="str">
            <v>54.03.240</v>
          </cell>
          <cell r="B4177">
            <v>0</v>
          </cell>
          <cell r="C4177" t="str">
            <v>Imprimação betuminosa impermeabilizante</v>
          </cell>
          <cell r="D4177" t="str">
            <v>m²</v>
          </cell>
          <cell r="E4177">
            <v>7.24</v>
          </cell>
          <cell r="F4177">
            <v>0.09</v>
          </cell>
          <cell r="G4177">
            <v>7.33</v>
          </cell>
        </row>
        <row r="4178">
          <cell r="A4178" t="str">
            <v>54.03.250</v>
          </cell>
          <cell r="B4178">
            <v>0</v>
          </cell>
          <cell r="C4178" t="str">
            <v>Revestimento de pré-misturado a quente</v>
          </cell>
          <cell r="D4178" t="str">
            <v>m³</v>
          </cell>
          <cell r="E4178">
            <v>580.71</v>
          </cell>
          <cell r="F4178">
            <v>12.3</v>
          </cell>
          <cell r="G4178">
            <v>593.01</v>
          </cell>
        </row>
        <row r="4179">
          <cell r="A4179" t="str">
            <v>54.03.260</v>
          </cell>
          <cell r="B4179">
            <v>0</v>
          </cell>
          <cell r="C4179" t="str">
            <v>Revestimento de pré-misturado a frio</v>
          </cell>
          <cell r="D4179" t="str">
            <v>m³</v>
          </cell>
          <cell r="E4179">
            <v>519.87</v>
          </cell>
          <cell r="F4179">
            <v>29.52</v>
          </cell>
          <cell r="G4179">
            <v>549.39</v>
          </cell>
        </row>
        <row r="4180">
          <cell r="A4180" t="str">
            <v>54.04</v>
          </cell>
          <cell r="B4180" t="str">
            <v>Pavimentação em paralelepípedos e blocos de concreto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</row>
        <row r="4181">
          <cell r="A4181" t="str">
            <v>54.04.030</v>
          </cell>
          <cell r="B4181">
            <v>0</v>
          </cell>
          <cell r="C4181" t="str">
            <v>Pavimentação em paralelepípedo, sem rejunte</v>
          </cell>
          <cell r="D4181" t="str">
            <v>m²</v>
          </cell>
          <cell r="E4181">
            <v>161.4</v>
          </cell>
          <cell r="F4181">
            <v>18.82</v>
          </cell>
          <cell r="G4181">
            <v>180.22</v>
          </cell>
        </row>
        <row r="4182">
          <cell r="A4182" t="str">
            <v>54.04.040</v>
          </cell>
          <cell r="B4182">
            <v>0</v>
          </cell>
          <cell r="C4182" t="str">
            <v>Rejuntamento de paralelepípedo com areia</v>
          </cell>
          <cell r="D4182" t="str">
            <v>m²</v>
          </cell>
          <cell r="E4182">
            <v>8.19</v>
          </cell>
          <cell r="F4182">
            <v>1.47</v>
          </cell>
          <cell r="G4182">
            <v>9.66</v>
          </cell>
        </row>
        <row r="4183">
          <cell r="A4183" t="str">
            <v>54.04.050</v>
          </cell>
          <cell r="B4183">
            <v>0</v>
          </cell>
          <cell r="C4183" t="str">
            <v>Rejuntamento de paralelepípedo com argamassa de cimento e areia 1:3</v>
          </cell>
          <cell r="D4183" t="str">
            <v>m²</v>
          </cell>
          <cell r="E4183">
            <v>5.87</v>
          </cell>
          <cell r="F4183">
            <v>4.58</v>
          </cell>
          <cell r="G4183">
            <v>10.45</v>
          </cell>
        </row>
        <row r="4184">
          <cell r="A4184" t="str">
            <v>54.04.060</v>
          </cell>
          <cell r="B4184">
            <v>0</v>
          </cell>
          <cell r="C4184" t="str">
            <v>Rejuntamento de paralelepípedo com asfalto e pedrisco</v>
          </cell>
          <cell r="D4184" t="str">
            <v>m²</v>
          </cell>
          <cell r="E4184">
            <v>23.35</v>
          </cell>
          <cell r="F4184">
            <v>3.69</v>
          </cell>
          <cell r="G4184">
            <v>27.04</v>
          </cell>
        </row>
        <row r="4185">
          <cell r="A4185" t="str">
            <v>54.04.340</v>
          </cell>
          <cell r="B4185">
            <v>0</v>
          </cell>
          <cell r="C4185" t="str">
            <v>Pavimentação em lajota de concreto 35 MPa, espessura 6 cm, tipos: raquete, retangular, sextavado e 16 faces, com rejunte em areia</v>
          </cell>
          <cell r="D4185" t="str">
            <v>m²</v>
          </cell>
          <cell r="E4185">
            <v>42.51</v>
          </cell>
          <cell r="F4185">
            <v>14.14</v>
          </cell>
          <cell r="G4185">
            <v>56.65</v>
          </cell>
        </row>
        <row r="4186">
          <cell r="A4186" t="str">
            <v>54.04.350</v>
          </cell>
          <cell r="B4186">
            <v>0</v>
          </cell>
          <cell r="C4186" t="str">
            <v>Pavimentação em lajota de concreto 35 MPa, espessura 8 cm, tipos: raquete, retangular, sextavado e 16 faces, com rejunte em areia</v>
          </cell>
          <cell r="D4186" t="str">
            <v>m²</v>
          </cell>
          <cell r="E4186">
            <v>48.72</v>
          </cell>
          <cell r="F4186">
            <v>18.850000000000001</v>
          </cell>
          <cell r="G4186">
            <v>67.569999999999993</v>
          </cell>
        </row>
        <row r="4187">
          <cell r="A4187" t="str">
            <v>54.04.360</v>
          </cell>
          <cell r="B4187">
            <v>0</v>
          </cell>
          <cell r="C4187" t="str">
            <v>Bloco diagonal em concreto tipo piso drenante para plantio de grama - 50 x 50 x 10 cm</v>
          </cell>
          <cell r="D4187" t="str">
            <v>m²</v>
          </cell>
          <cell r="E4187">
            <v>53.68</v>
          </cell>
          <cell r="F4187">
            <v>6.95</v>
          </cell>
          <cell r="G4187">
            <v>60.63</v>
          </cell>
        </row>
        <row r="4188">
          <cell r="A4188" t="str">
            <v>54.06</v>
          </cell>
          <cell r="B4188" t="str">
            <v>Guias e sarjetas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</row>
        <row r="4189">
          <cell r="A4189" t="str">
            <v>54.06.020</v>
          </cell>
          <cell r="B4189">
            <v>0</v>
          </cell>
          <cell r="C4189" t="str">
            <v>Guia pré-moldada curva tipo PMSP 100 - fck 25 MPa</v>
          </cell>
          <cell r="D4189" t="str">
            <v>m</v>
          </cell>
          <cell r="E4189">
            <v>30.42</v>
          </cell>
          <cell r="F4189">
            <v>8.9</v>
          </cell>
          <cell r="G4189">
            <v>39.32</v>
          </cell>
        </row>
        <row r="4190">
          <cell r="A4190" t="str">
            <v>54.06.040</v>
          </cell>
          <cell r="B4190">
            <v>0</v>
          </cell>
          <cell r="C4190" t="str">
            <v>Guia pré-moldada reta tipo PMSP 100 - fck 25 MPa</v>
          </cell>
          <cell r="D4190" t="str">
            <v>m</v>
          </cell>
          <cell r="E4190">
            <v>28.48</v>
          </cell>
          <cell r="F4190">
            <v>8.9</v>
          </cell>
          <cell r="G4190">
            <v>37.380000000000003</v>
          </cell>
        </row>
        <row r="4191">
          <cell r="A4191" t="str">
            <v>54.06.100</v>
          </cell>
          <cell r="B4191">
            <v>0</v>
          </cell>
          <cell r="C4191" t="str">
            <v>Base em concreto com fck de 20 MPa, para guias, sarjetas ou sarjetões</v>
          </cell>
          <cell r="D4191" t="str">
            <v>m³</v>
          </cell>
          <cell r="E4191">
            <v>289.97000000000003</v>
          </cell>
          <cell r="F4191">
            <v>32.01</v>
          </cell>
          <cell r="G4191">
            <v>321.98</v>
          </cell>
        </row>
        <row r="4192">
          <cell r="A4192" t="str">
            <v>54.06.110</v>
          </cell>
          <cell r="B4192">
            <v>0</v>
          </cell>
          <cell r="C4192" t="str">
            <v>Base em concreto com fck de 25 MPa, para guias, sarjetas ou sarjetões</v>
          </cell>
          <cell r="D4192" t="str">
            <v>m³</v>
          </cell>
          <cell r="E4192">
            <v>296.35000000000002</v>
          </cell>
          <cell r="F4192">
            <v>32.01</v>
          </cell>
          <cell r="G4192">
            <v>328.36</v>
          </cell>
        </row>
        <row r="4193">
          <cell r="A4193" t="str">
            <v>54.06.150</v>
          </cell>
          <cell r="B4193">
            <v>0</v>
          </cell>
          <cell r="C4193" t="str">
            <v>Execução de perfil extrusado no local</v>
          </cell>
          <cell r="D4193" t="str">
            <v>m³</v>
          </cell>
          <cell r="E4193">
            <v>847.55</v>
          </cell>
          <cell r="F4193">
            <v>0</v>
          </cell>
          <cell r="G4193">
            <v>847.55</v>
          </cell>
        </row>
        <row r="4194">
          <cell r="A4194" t="str">
            <v>54.06.160</v>
          </cell>
          <cell r="B4194">
            <v>0</v>
          </cell>
          <cell r="C4194" t="str">
            <v>Sarjeta ou sarjetão moldado no local, tipo PMSP em concreto com fck 20 MPa</v>
          </cell>
          <cell r="D4194" t="str">
            <v>m³</v>
          </cell>
          <cell r="E4194">
            <v>379.8</v>
          </cell>
          <cell r="F4194">
            <v>65.28</v>
          </cell>
          <cell r="G4194">
            <v>445.08</v>
          </cell>
        </row>
        <row r="4195">
          <cell r="A4195" t="str">
            <v>54.06.170</v>
          </cell>
          <cell r="B4195">
            <v>0</v>
          </cell>
          <cell r="C4195" t="str">
            <v>Sarjeta ou sarjetão moldado no local, tipo PMSP em concreto com fck 25 MPa</v>
          </cell>
          <cell r="D4195" t="str">
            <v>m³</v>
          </cell>
          <cell r="E4195">
            <v>386.18</v>
          </cell>
          <cell r="F4195">
            <v>65.28</v>
          </cell>
          <cell r="G4195">
            <v>451.46</v>
          </cell>
        </row>
        <row r="4196">
          <cell r="A4196" t="str">
            <v>54.07</v>
          </cell>
          <cell r="B4196" t="str">
            <v>Calçadas e passeios.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</row>
        <row r="4197">
          <cell r="A4197" t="str">
            <v>54.07.040</v>
          </cell>
          <cell r="B4197">
            <v>0</v>
          </cell>
          <cell r="C4197" t="str">
            <v>Passeio em mosaico português</v>
          </cell>
          <cell r="D4197" t="str">
            <v>m²</v>
          </cell>
          <cell r="E4197">
            <v>168.91</v>
          </cell>
          <cell r="F4197">
            <v>0</v>
          </cell>
          <cell r="G4197">
            <v>168.91</v>
          </cell>
        </row>
        <row r="4198">
          <cell r="A4198" t="str">
            <v>54.07.100</v>
          </cell>
          <cell r="B4198">
            <v>0</v>
          </cell>
          <cell r="C4198" t="str">
            <v>Piso em ladrilho hidráulico preto, branco e cinza 20 x 20 cm, assentado com argamassa mista</v>
          </cell>
          <cell r="D4198" t="str">
            <v>m²</v>
          </cell>
          <cell r="E4198">
            <v>63.67</v>
          </cell>
          <cell r="F4198">
            <v>46.92</v>
          </cell>
          <cell r="G4198">
            <v>110.59</v>
          </cell>
        </row>
        <row r="4199">
          <cell r="A4199" t="str">
            <v>54.07.110</v>
          </cell>
          <cell r="B4199">
            <v>0</v>
          </cell>
          <cell r="C4199" t="str">
            <v>Piso em ladrilho hidráulico preto, branco e cinza 20 x 20 cm, assentado com argamassa colante industrializada</v>
          </cell>
          <cell r="D4199" t="str">
            <v>m²</v>
          </cell>
          <cell r="E4199">
            <v>53.18</v>
          </cell>
          <cell r="F4199">
            <v>8.31</v>
          </cell>
          <cell r="G4199">
            <v>61.49</v>
          </cell>
        </row>
        <row r="4200">
          <cell r="A4200" t="str">
            <v>54.07.120</v>
          </cell>
          <cell r="B4200">
            <v>0</v>
          </cell>
          <cell r="C4200" t="str">
            <v>Piso em ladrilho hidráulico várias cores 20 x 20 cm, assentado com argamassa mista</v>
          </cell>
          <cell r="D4200" t="str">
            <v>m²</v>
          </cell>
          <cell r="E4200">
            <v>66.73</v>
          </cell>
          <cell r="F4200">
            <v>46.92</v>
          </cell>
          <cell r="G4200">
            <v>113.65</v>
          </cell>
        </row>
        <row r="4201">
          <cell r="A4201" t="str">
            <v>54.07.130</v>
          </cell>
          <cell r="B4201">
            <v>0</v>
          </cell>
          <cell r="C4201" t="str">
            <v>Piso em ladrilho hidráulico várias cores 20 x 20 cm, assentado com argamassa colante industrializada</v>
          </cell>
          <cell r="D4201" t="str">
            <v>m²</v>
          </cell>
          <cell r="E4201">
            <v>56.24</v>
          </cell>
          <cell r="F4201">
            <v>8.31</v>
          </cell>
          <cell r="G4201">
            <v>64.55</v>
          </cell>
        </row>
        <row r="4202">
          <cell r="A4202" t="str">
            <v>54.07.200</v>
          </cell>
          <cell r="B4202">
            <v>0</v>
          </cell>
          <cell r="C4202" t="str">
            <v>Rejuntamento de piso em ladrilho hidráulico (20 x 20 x 1,8 cm) com cimento branco, juntas de 2 mm</v>
          </cell>
          <cell r="D4202" t="str">
            <v>m²</v>
          </cell>
          <cell r="E4202">
            <v>1</v>
          </cell>
          <cell r="F4202">
            <v>7.42</v>
          </cell>
          <cell r="G4202">
            <v>8.42</v>
          </cell>
        </row>
        <row r="4203">
          <cell r="A4203" t="str">
            <v>54.07.210</v>
          </cell>
          <cell r="B4203">
            <v>0</v>
          </cell>
          <cell r="C4203" t="str">
            <v>Rejuntamento de piso em ladrilho hidráulico (20 x 20 x 1,8 cm) com argamassa industrializada para rejunte, juntas de 2 mm</v>
          </cell>
          <cell r="D4203" t="str">
            <v>m²</v>
          </cell>
          <cell r="E4203">
            <v>2.2799999999999998</v>
          </cell>
          <cell r="F4203">
            <v>7.42</v>
          </cell>
          <cell r="G4203">
            <v>9.6999999999999993</v>
          </cell>
        </row>
        <row r="4204">
          <cell r="A4204" t="str">
            <v>54.07.240</v>
          </cell>
          <cell r="B4204">
            <v>0</v>
          </cell>
          <cell r="C4204" t="str">
            <v>Rejuntamento de piso em ladrilho hidráulico (30 x 30 x 2,5 cm), com cimento branco, juntas de 2 mm</v>
          </cell>
          <cell r="D4204" t="str">
            <v>m²</v>
          </cell>
          <cell r="E4204">
            <v>1.08</v>
          </cell>
          <cell r="F4204">
            <v>7.42</v>
          </cell>
          <cell r="G4204">
            <v>8.5</v>
          </cell>
        </row>
        <row r="4205">
          <cell r="A4205" t="str">
            <v>54.07.260</v>
          </cell>
          <cell r="B4205">
            <v>0</v>
          </cell>
          <cell r="C4205" t="str">
            <v>Piso em ladrilho hidráulico tipo rampa várias cores 30 x 30 cm, antiderrapante, assentado com argamassa mista</v>
          </cell>
          <cell r="D4205" t="str">
            <v>m²</v>
          </cell>
          <cell r="E4205">
            <v>68.87</v>
          </cell>
          <cell r="F4205">
            <v>21.06</v>
          </cell>
          <cell r="G4205">
            <v>89.93</v>
          </cell>
        </row>
        <row r="4206">
          <cell r="A4206" t="str">
            <v>54.20</v>
          </cell>
          <cell r="B4206" t="str">
            <v>Reparos, conservações e complementos - GRUPO 54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</row>
        <row r="4207">
          <cell r="A4207" t="str">
            <v>54.20.040</v>
          </cell>
          <cell r="B4207">
            <v>0</v>
          </cell>
          <cell r="C4207" t="str">
            <v>Bate-roda em concreto pré-moldado</v>
          </cell>
          <cell r="D4207" t="str">
            <v>m</v>
          </cell>
          <cell r="E4207">
            <v>61.88</v>
          </cell>
          <cell r="F4207">
            <v>10.16</v>
          </cell>
          <cell r="G4207">
            <v>72.040000000000006</v>
          </cell>
        </row>
        <row r="4208">
          <cell r="A4208" t="str">
            <v>54.20.100</v>
          </cell>
          <cell r="B4208">
            <v>0</v>
          </cell>
          <cell r="C4208" t="str">
            <v>Reassentamento de guia pré-moldada reta e/ou curva</v>
          </cell>
          <cell r="D4208" t="str">
            <v>m</v>
          </cell>
          <cell r="E4208">
            <v>5.84</v>
          </cell>
          <cell r="F4208">
            <v>8.9</v>
          </cell>
          <cell r="G4208">
            <v>14.74</v>
          </cell>
        </row>
        <row r="4209">
          <cell r="A4209" t="str">
            <v>54.20.110</v>
          </cell>
          <cell r="B4209">
            <v>0</v>
          </cell>
          <cell r="C4209" t="str">
            <v>Reassentamento de paralelepípedos, sem rejunte</v>
          </cell>
          <cell r="D4209" t="str">
            <v>m²</v>
          </cell>
          <cell r="E4209">
            <v>7.95</v>
          </cell>
          <cell r="F4209">
            <v>18.82</v>
          </cell>
          <cell r="G4209">
            <v>26.77</v>
          </cell>
        </row>
        <row r="4210">
          <cell r="A4210" t="str">
            <v>54.20.120</v>
          </cell>
          <cell r="B4210">
            <v>0</v>
          </cell>
          <cell r="C4210" t="str">
            <v>Reassentamento de pavimentação em lajota de concreto, espessura 6 cm, com rejunte em areia</v>
          </cell>
          <cell r="D4210" t="str">
            <v>m²</v>
          </cell>
          <cell r="E4210">
            <v>5.12</v>
          </cell>
          <cell r="F4210">
            <v>11.62</v>
          </cell>
          <cell r="G4210">
            <v>16.739999999999998</v>
          </cell>
        </row>
        <row r="4211">
          <cell r="A4211" t="str">
            <v>54.20.130</v>
          </cell>
          <cell r="B4211">
            <v>0</v>
          </cell>
          <cell r="C4211" t="str">
            <v>Reassentamento de pavimentação em lajota de concreto, espessura 8 cm, com rejunte em areia</v>
          </cell>
          <cell r="D4211" t="str">
            <v>m²</v>
          </cell>
          <cell r="E4211">
            <v>5.19</v>
          </cell>
          <cell r="F4211">
            <v>13.46</v>
          </cell>
          <cell r="G4211">
            <v>18.649999999999999</v>
          </cell>
        </row>
        <row r="4212">
          <cell r="A4212" t="str">
            <v>54.20.140</v>
          </cell>
          <cell r="B4212">
            <v>0</v>
          </cell>
          <cell r="C4212" t="str">
            <v>Reassentamento de pavimentação em lajota de concreto, espessura 10 cm, com rejunte em areia</v>
          </cell>
          <cell r="D4212" t="str">
            <v>m²</v>
          </cell>
          <cell r="E4212">
            <v>5.3</v>
          </cell>
          <cell r="F4212">
            <v>16.16</v>
          </cell>
          <cell r="G4212">
            <v>21.46</v>
          </cell>
        </row>
        <row r="4213">
          <cell r="A4213" t="str">
            <v>55</v>
          </cell>
          <cell r="B4213" t="str">
            <v>LIMPEZA E ARREMATE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</row>
        <row r="4214">
          <cell r="A4214" t="str">
            <v>55.01</v>
          </cell>
          <cell r="B4214" t="str">
            <v>Limpeza de obra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</row>
        <row r="4215">
          <cell r="A4215" t="str">
            <v>55.01.020</v>
          </cell>
          <cell r="B4215">
            <v>0</v>
          </cell>
          <cell r="C4215" t="str">
            <v>Limpeza final da obra</v>
          </cell>
          <cell r="D4215" t="str">
            <v>m²</v>
          </cell>
          <cell r="E4215">
            <v>0</v>
          </cell>
          <cell r="F4215">
            <v>10.33</v>
          </cell>
          <cell r="G4215">
            <v>10.33</v>
          </cell>
        </row>
        <row r="4216">
          <cell r="A4216" t="str">
            <v>55.01.030</v>
          </cell>
          <cell r="B4216">
            <v>0</v>
          </cell>
          <cell r="C4216" t="str">
            <v>Limpeza complementar com hidrojateamento</v>
          </cell>
          <cell r="D4216" t="str">
            <v>m²</v>
          </cell>
          <cell r="E4216">
            <v>1.7</v>
          </cell>
          <cell r="F4216">
            <v>4.28</v>
          </cell>
          <cell r="G4216">
            <v>5.98</v>
          </cell>
        </row>
        <row r="4217">
          <cell r="A4217" t="str">
            <v>55.01.070</v>
          </cell>
          <cell r="B4217">
            <v>0</v>
          </cell>
          <cell r="C4217" t="str">
            <v>Limpeza complementar e especial de piso com produtos químicos</v>
          </cell>
          <cell r="D4217" t="str">
            <v>m²</v>
          </cell>
          <cell r="E4217">
            <v>0.41</v>
          </cell>
          <cell r="F4217">
            <v>2.95</v>
          </cell>
          <cell r="G4217">
            <v>3.36</v>
          </cell>
        </row>
        <row r="4218">
          <cell r="A4218" t="str">
            <v>55.01.080</v>
          </cell>
          <cell r="B4218">
            <v>0</v>
          </cell>
          <cell r="C4218" t="str">
            <v>Limpeza complementar e especial de peças e aparelhos sanitários</v>
          </cell>
          <cell r="D4218" t="str">
            <v>un</v>
          </cell>
          <cell r="E4218">
            <v>0</v>
          </cell>
          <cell r="F4218">
            <v>11.81</v>
          </cell>
          <cell r="G4218">
            <v>11.81</v>
          </cell>
        </row>
        <row r="4219">
          <cell r="A4219" t="str">
            <v>55.01.100</v>
          </cell>
          <cell r="B4219">
            <v>0</v>
          </cell>
          <cell r="C4219" t="str">
            <v>Limpeza complementar e especial de vidros</v>
          </cell>
          <cell r="D4219" t="str">
            <v>m²</v>
          </cell>
          <cell r="E4219">
            <v>0</v>
          </cell>
          <cell r="F4219">
            <v>11.07</v>
          </cell>
          <cell r="G4219">
            <v>11.07</v>
          </cell>
        </row>
        <row r="4220">
          <cell r="A4220" t="str">
            <v>55.01.130</v>
          </cell>
          <cell r="B4220">
            <v>0</v>
          </cell>
          <cell r="C4220" t="str">
            <v>Limpeza e lavagem de superfície revestida com material cerâmico ou pastilhas por hidrojateamento com rejuntamento</v>
          </cell>
          <cell r="D4220" t="str">
            <v>m²</v>
          </cell>
          <cell r="E4220">
            <v>4.59</v>
          </cell>
          <cell r="F4220">
            <v>4.28</v>
          </cell>
          <cell r="G4220">
            <v>8.8699999999999992</v>
          </cell>
        </row>
        <row r="4221">
          <cell r="A4221" t="str">
            <v>55.01.140</v>
          </cell>
          <cell r="B4221">
            <v>0</v>
          </cell>
          <cell r="C4221" t="str">
            <v>Limpeza de superfície com hidrojateamento</v>
          </cell>
          <cell r="D4221" t="str">
            <v>m²</v>
          </cell>
          <cell r="E4221">
            <v>4.8499999999999996</v>
          </cell>
          <cell r="F4221">
            <v>0</v>
          </cell>
          <cell r="G4221">
            <v>4.8499999999999996</v>
          </cell>
        </row>
        <row r="4222">
          <cell r="A4222" t="str">
            <v>55.02</v>
          </cell>
          <cell r="B4222" t="str">
            <v>Limpeza e desinfecção sanitária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</row>
        <row r="4223">
          <cell r="A4223" t="str">
            <v>55.02.010</v>
          </cell>
          <cell r="B4223">
            <v>0</v>
          </cell>
          <cell r="C4223" t="str">
            <v>Limpeza de caixa de inspeção</v>
          </cell>
          <cell r="D4223" t="str">
            <v>un</v>
          </cell>
          <cell r="E4223">
            <v>0</v>
          </cell>
          <cell r="F4223">
            <v>4.43</v>
          </cell>
          <cell r="G4223">
            <v>4.43</v>
          </cell>
        </row>
        <row r="4224">
          <cell r="A4224" t="str">
            <v>55.02.020</v>
          </cell>
          <cell r="B4224">
            <v>0</v>
          </cell>
          <cell r="C4224" t="str">
            <v>Limpeza de fossa</v>
          </cell>
          <cell r="D4224" t="str">
            <v>m³</v>
          </cell>
          <cell r="E4224">
            <v>116.62</v>
          </cell>
          <cell r="F4224">
            <v>0</v>
          </cell>
          <cell r="G4224">
            <v>116.62</v>
          </cell>
        </row>
        <row r="4225">
          <cell r="A4225" t="str">
            <v>55.02.040</v>
          </cell>
          <cell r="B4225">
            <v>0</v>
          </cell>
          <cell r="C4225" t="str">
            <v>Limpeza e desobstrução de boca de lobo</v>
          </cell>
          <cell r="D4225" t="str">
            <v>un</v>
          </cell>
          <cell r="E4225">
            <v>0</v>
          </cell>
          <cell r="F4225">
            <v>15.27</v>
          </cell>
          <cell r="G4225">
            <v>15.27</v>
          </cell>
        </row>
        <row r="4226">
          <cell r="A4226" t="str">
            <v>55.02.050</v>
          </cell>
          <cell r="B4226">
            <v>0</v>
          </cell>
          <cell r="C4226" t="str">
            <v>Limpeza e desobstrução de canaletas ou tubulações de águas pluviais</v>
          </cell>
          <cell r="D4226" t="str">
            <v>m</v>
          </cell>
          <cell r="E4226">
            <v>0</v>
          </cell>
          <cell r="F4226">
            <v>7.63</v>
          </cell>
          <cell r="G4226">
            <v>7.63</v>
          </cell>
        </row>
        <row r="4227">
          <cell r="A4227" t="str">
            <v>55.02.060</v>
          </cell>
          <cell r="B4227">
            <v>0</v>
          </cell>
          <cell r="C4227" t="str">
            <v>Limpeza e desentupimento manual de tubulação de esgoto predial</v>
          </cell>
          <cell r="D4227" t="str">
            <v>m</v>
          </cell>
          <cell r="E4227">
            <v>0</v>
          </cell>
          <cell r="F4227">
            <v>8.83</v>
          </cell>
          <cell r="G4227">
            <v>8.83</v>
          </cell>
        </row>
        <row r="4228">
          <cell r="A4228" t="str">
            <v>55.10</v>
          </cell>
          <cell r="B4228" t="str">
            <v>Remoção de entulho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</row>
        <row r="4229">
          <cell r="A4229" t="str">
            <v>55.10.030</v>
          </cell>
          <cell r="B4229">
            <v>0</v>
          </cell>
          <cell r="C4229" t="str">
            <v>Locação de duto coletor de entulho</v>
          </cell>
          <cell r="D4229" t="str">
            <v>mxmês</v>
          </cell>
          <cell r="E4229">
            <v>54.77</v>
          </cell>
          <cell r="F4229">
            <v>0</v>
          </cell>
          <cell r="G4229">
            <v>54.77</v>
          </cell>
        </row>
        <row r="4230">
          <cell r="A4230" t="str">
            <v>61</v>
          </cell>
          <cell r="B4230" t="str">
            <v>CONFORTO MECÂNICO, EQUIPAMENTO E SISTEMA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</row>
        <row r="4231">
          <cell r="A4231" t="str">
            <v>61.01</v>
          </cell>
          <cell r="B4231" t="str">
            <v>Elevador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</row>
        <row r="4232">
          <cell r="A4232" t="str">
            <v>61.01.670</v>
          </cell>
          <cell r="B4232">
            <v>0</v>
          </cell>
          <cell r="C4232" t="str">
            <v>Elevador para passageiros, uso interno com capacidade mínima de 600 kg para duas paradas, portas unilaterais</v>
          </cell>
          <cell r="D4232" t="str">
            <v>cj</v>
          </cell>
          <cell r="E4232">
            <v>64685</v>
          </cell>
          <cell r="F4232">
            <v>0</v>
          </cell>
          <cell r="G4232">
            <v>64685</v>
          </cell>
        </row>
        <row r="4233">
          <cell r="A4233" t="str">
            <v>61.01.680</v>
          </cell>
          <cell r="B4233">
            <v>0</v>
          </cell>
          <cell r="C4233" t="str">
            <v>Elevador para passageiros, uso interno com capacidade mínima de 600 kg para três paradas, portas unilaterais</v>
          </cell>
          <cell r="D4233" t="str">
            <v>cj</v>
          </cell>
          <cell r="E4233">
            <v>70553</v>
          </cell>
          <cell r="F4233">
            <v>0</v>
          </cell>
          <cell r="G4233">
            <v>70553</v>
          </cell>
        </row>
        <row r="4234">
          <cell r="A4234" t="str">
            <v>61.01.690</v>
          </cell>
          <cell r="B4234">
            <v>0</v>
          </cell>
          <cell r="C4234" t="str">
            <v>Elevador para passageiros, uso interno com capacidade mínima de 600 kg para três paradas, portas bilaterais</v>
          </cell>
          <cell r="D4234" t="str">
            <v>cj</v>
          </cell>
          <cell r="E4234">
            <v>75047</v>
          </cell>
          <cell r="F4234">
            <v>0</v>
          </cell>
          <cell r="G4234">
            <v>75047</v>
          </cell>
        </row>
        <row r="4235">
          <cell r="A4235" t="str">
            <v>61.01.760</v>
          </cell>
          <cell r="B4235">
            <v>0</v>
          </cell>
          <cell r="C4235" t="str">
            <v>Elevador para passageiros, uso interno com capacidade mínima de 600 kg para quatro paradas, portas bilaterais</v>
          </cell>
          <cell r="D4235" t="str">
            <v>cj</v>
          </cell>
          <cell r="E4235">
            <v>83000</v>
          </cell>
          <cell r="F4235">
            <v>0</v>
          </cell>
          <cell r="G4235">
            <v>83000</v>
          </cell>
        </row>
        <row r="4236">
          <cell r="A4236" t="str">
            <v>61.01.770</v>
          </cell>
          <cell r="B4236">
            <v>0</v>
          </cell>
          <cell r="C4236" t="str">
            <v>Elevador para passageiros, uso interno com capacidade mínima de 600 kg para quatro paradas, portas unilaterais</v>
          </cell>
          <cell r="D4236" t="str">
            <v>cj</v>
          </cell>
          <cell r="E4236">
            <v>77232</v>
          </cell>
          <cell r="F4236">
            <v>0</v>
          </cell>
          <cell r="G4236">
            <v>77232</v>
          </cell>
        </row>
        <row r="4237">
          <cell r="A4237" t="str">
            <v>61.01.800</v>
          </cell>
          <cell r="B4237">
            <v>0</v>
          </cell>
          <cell r="C4237" t="str">
            <v>Fechamento em vidro laminado para caixa de elevador</v>
          </cell>
          <cell r="D4237" t="str">
            <v>m²</v>
          </cell>
          <cell r="E4237">
            <v>439.3</v>
          </cell>
          <cell r="F4237">
            <v>0</v>
          </cell>
          <cell r="G4237">
            <v>439.3</v>
          </cell>
        </row>
        <row r="4238">
          <cell r="A4238" t="str">
            <v>61.01.820</v>
          </cell>
          <cell r="B4238">
            <v>0</v>
          </cell>
          <cell r="C4238" t="str">
            <v>Elevador para 9 passageiros com 2 paradas, acessos justapostos, sem casa de máquinas</v>
          </cell>
          <cell r="D4238" t="str">
            <v>cj</v>
          </cell>
          <cell r="E4238">
            <v>118353.59</v>
          </cell>
          <cell r="F4238">
            <v>0</v>
          </cell>
          <cell r="G4238">
            <v>118353.59</v>
          </cell>
        </row>
        <row r="4239">
          <cell r="A4239" t="str">
            <v>61.10</v>
          </cell>
          <cell r="B4239" t="str">
            <v>Climatização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</row>
        <row r="4240">
          <cell r="A4240" t="str">
            <v>61.10.001</v>
          </cell>
          <cell r="B4240">
            <v>0</v>
          </cell>
          <cell r="C4240" t="str">
            <v>Resfriadora de líquidos (Chiller), com compressor e condensação à ar, capacidade de 120 TR</v>
          </cell>
          <cell r="D4240" t="str">
            <v>un</v>
          </cell>
          <cell r="E4240">
            <v>232550.97</v>
          </cell>
          <cell r="F4240">
            <v>22402.45</v>
          </cell>
          <cell r="G4240">
            <v>254953.42</v>
          </cell>
        </row>
        <row r="4241">
          <cell r="A4241" t="str">
            <v>61.10.010</v>
          </cell>
          <cell r="B4241">
            <v>0</v>
          </cell>
          <cell r="C4241" t="str">
            <v>Resfriadora de líquidos (Chiller), com compressor e condensação à ar, capacidade de 200-210 TR</v>
          </cell>
          <cell r="D4241" t="str">
            <v>un</v>
          </cell>
          <cell r="E4241">
            <v>379250.69</v>
          </cell>
          <cell r="F4241">
            <v>21695.55</v>
          </cell>
          <cell r="G4241">
            <v>400946.24</v>
          </cell>
        </row>
        <row r="4242">
          <cell r="A4242" t="str">
            <v>61.10.100</v>
          </cell>
          <cell r="B4242">
            <v>0</v>
          </cell>
          <cell r="C4242" t="str">
            <v>Tratamento de ar (Fan-Coil) tipo Air Handling Unit de concepção modular, capacidade de 10 TR</v>
          </cell>
          <cell r="D4242" t="str">
            <v>un</v>
          </cell>
          <cell r="E4242">
            <v>14447.41</v>
          </cell>
          <cell r="F4242">
            <v>2647.1</v>
          </cell>
          <cell r="G4242">
            <v>17094.509999999998</v>
          </cell>
        </row>
        <row r="4243">
          <cell r="A4243" t="str">
            <v>61.10.110</v>
          </cell>
          <cell r="B4243">
            <v>0</v>
          </cell>
          <cell r="C4243" t="str">
            <v>Tratamento de ar (Fan-Coil) tipo Air Handling Unit de concepção modular, capacidade de 40 TR</v>
          </cell>
          <cell r="D4243" t="str">
            <v>un</v>
          </cell>
          <cell r="E4243">
            <v>54424.55</v>
          </cell>
          <cell r="F4243">
            <v>5793.56</v>
          </cell>
          <cell r="G4243">
            <v>60218.11</v>
          </cell>
        </row>
        <row r="4244">
          <cell r="A4244" t="str">
            <v>61.10.120</v>
          </cell>
          <cell r="B4244">
            <v>0</v>
          </cell>
          <cell r="C4244" t="str">
            <v>Tratamento de ar (Fan-Coil) tipo Air Handling Unit de concepção modular, capacidade de 50 TR</v>
          </cell>
          <cell r="D4244" t="str">
            <v>un</v>
          </cell>
          <cell r="E4244">
            <v>36737.730000000003</v>
          </cell>
          <cell r="F4244">
            <v>7061.45</v>
          </cell>
          <cell r="G4244">
            <v>43799.18</v>
          </cell>
        </row>
        <row r="4245">
          <cell r="A4245" t="str">
            <v>61.10.130</v>
          </cell>
          <cell r="B4245">
            <v>0</v>
          </cell>
          <cell r="C4245" t="str">
            <v>Tratamento de ar (Fan-Coil) tipo Air Handling Unit de concepção modular, capacidade de 56 TR</v>
          </cell>
          <cell r="D4245" t="str">
            <v>un</v>
          </cell>
          <cell r="E4245">
            <v>44162.17</v>
          </cell>
          <cell r="F4245">
            <v>7431.17</v>
          </cell>
          <cell r="G4245">
            <v>51593.34</v>
          </cell>
        </row>
        <row r="4246">
          <cell r="A4246" t="str">
            <v>61.10.200</v>
          </cell>
          <cell r="B4246">
            <v>0</v>
          </cell>
          <cell r="C4246" t="str">
            <v>Tratamento de ar compacta Fancolete Hidrônico tipo piso-teto, vazão de ar nominal 637 m³/h, capacidade de refrigeração 14.000 Btu/h - 1,2 TR</v>
          </cell>
          <cell r="D4246" t="str">
            <v>un</v>
          </cell>
          <cell r="E4246">
            <v>2644.46</v>
          </cell>
          <cell r="F4246">
            <v>448.48</v>
          </cell>
          <cell r="G4246">
            <v>3092.94</v>
          </cell>
        </row>
        <row r="4247">
          <cell r="A4247" t="str">
            <v>61.10.210</v>
          </cell>
          <cell r="B4247">
            <v>0</v>
          </cell>
          <cell r="C4247" t="str">
            <v>Tratamento de ar compacta Fancolete Hidrônico tipo piso-teto, vazão de ar nominal 1.215 m³/h, capacidade de refrigeração 25.000 Btu/h - 2,1 TR</v>
          </cell>
          <cell r="D4247" t="str">
            <v>un</v>
          </cell>
          <cell r="E4247">
            <v>3025.72</v>
          </cell>
          <cell r="F4247">
            <v>560.6</v>
          </cell>
          <cell r="G4247">
            <v>3586.32</v>
          </cell>
        </row>
        <row r="4248">
          <cell r="A4248" t="str">
            <v>61.10.220</v>
          </cell>
          <cell r="B4248">
            <v>0</v>
          </cell>
          <cell r="C4248" t="str">
            <v>Tratamento de ar compacta Fancolete Hidrônico tipo piso-teto, vazão de ar nominal 1.758 m³/h, capacidade de refrigeração 36.000 Btu/h - 3,0 TR</v>
          </cell>
          <cell r="D4248" t="str">
            <v>un</v>
          </cell>
          <cell r="E4248">
            <v>3223.66</v>
          </cell>
          <cell r="F4248">
            <v>672.72</v>
          </cell>
          <cell r="G4248">
            <v>3896.38</v>
          </cell>
        </row>
        <row r="4249">
          <cell r="A4249" t="str">
            <v>61.10.230</v>
          </cell>
          <cell r="B4249">
            <v>0</v>
          </cell>
          <cell r="C4249" t="str">
            <v>Tratamento de ar compacta Fancolete Hidrônico tipo piso-teto, vazão de ar nominal 2.166 m³/h, capacidade de refrigeração 48.000 Btu/h - 4,0 TR</v>
          </cell>
          <cell r="D4249" t="str">
            <v>un</v>
          </cell>
          <cell r="E4249">
            <v>3370.82</v>
          </cell>
          <cell r="F4249">
            <v>728.78</v>
          </cell>
          <cell r="G4249">
            <v>4099.6000000000004</v>
          </cell>
        </row>
        <row r="4250">
          <cell r="A4250" t="str">
            <v>61.10.250</v>
          </cell>
          <cell r="B4250">
            <v>0</v>
          </cell>
          <cell r="C4250" t="str">
            <v>Tratamento de ar compacta Fancolete Hidrônico tipo cassete, capacidade de refrigeração 20.000 Btu/h - 1,6 TR</v>
          </cell>
          <cell r="D4250" t="str">
            <v>un</v>
          </cell>
          <cell r="E4250">
            <v>2618.4</v>
          </cell>
          <cell r="F4250">
            <v>350.99</v>
          </cell>
          <cell r="G4250">
            <v>2969.39</v>
          </cell>
        </row>
        <row r="4251">
          <cell r="A4251" t="str">
            <v>61.10.260</v>
          </cell>
          <cell r="B4251">
            <v>0</v>
          </cell>
          <cell r="C4251" t="str">
            <v>Tratamento de ar compacta Fancolete Hidrônico tipo cassete, capacidade de refrigeração 25.000 Btu/h - 2,1 TR</v>
          </cell>
          <cell r="D4251" t="str">
            <v>un</v>
          </cell>
          <cell r="E4251">
            <v>2977.78</v>
          </cell>
          <cell r="F4251">
            <v>350.99</v>
          </cell>
          <cell r="G4251">
            <v>3328.77</v>
          </cell>
        </row>
        <row r="4252">
          <cell r="A4252" t="str">
            <v>61.10.270</v>
          </cell>
          <cell r="B4252">
            <v>0</v>
          </cell>
          <cell r="C4252" t="str">
            <v>Tratamento de ar compacta Fancolete Hidrônico tipo cassete, capacidade de refrigeração 32.000 Btu/h - 2,6 TR</v>
          </cell>
          <cell r="D4252" t="str">
            <v>un</v>
          </cell>
          <cell r="E4252">
            <v>3394.56</v>
          </cell>
          <cell r="F4252">
            <v>350.99</v>
          </cell>
          <cell r="G4252">
            <v>3745.55</v>
          </cell>
        </row>
        <row r="4253">
          <cell r="A4253" t="str">
            <v>61.10.300</v>
          </cell>
          <cell r="B4253">
            <v>0</v>
          </cell>
          <cell r="C4253" t="str">
            <v>Duto flexível aluminizado, seção circular - Ø 10cm (4")</v>
          </cell>
          <cell r="D4253" t="str">
            <v>m</v>
          </cell>
          <cell r="E4253">
            <v>7.92</v>
          </cell>
          <cell r="F4253">
            <v>9.75</v>
          </cell>
          <cell r="G4253">
            <v>17.670000000000002</v>
          </cell>
        </row>
        <row r="4254">
          <cell r="A4254" t="str">
            <v>61.10.310</v>
          </cell>
          <cell r="B4254">
            <v>0</v>
          </cell>
          <cell r="C4254" t="str">
            <v>Duto flexível aluminizado, seção circular - Ø 15cm (6")</v>
          </cell>
          <cell r="D4254" t="str">
            <v>m</v>
          </cell>
          <cell r="E4254">
            <v>11.49</v>
          </cell>
          <cell r="F4254">
            <v>9.75</v>
          </cell>
          <cell r="G4254">
            <v>21.24</v>
          </cell>
        </row>
        <row r="4255">
          <cell r="A4255" t="str">
            <v>61.10.320</v>
          </cell>
          <cell r="B4255">
            <v>0</v>
          </cell>
          <cell r="C4255" t="str">
            <v>Duto flexível aluminizado, seção circular - Ø 20cm (8")</v>
          </cell>
          <cell r="D4255" t="str">
            <v>m</v>
          </cell>
          <cell r="E4255">
            <v>15.05</v>
          </cell>
          <cell r="F4255">
            <v>9.75</v>
          </cell>
          <cell r="G4255">
            <v>24.8</v>
          </cell>
        </row>
        <row r="4256">
          <cell r="A4256" t="str">
            <v>61.10.400</v>
          </cell>
          <cell r="B4256">
            <v>0</v>
          </cell>
          <cell r="C4256" t="str">
            <v>Damper corta fogo (DCF) tipo comporta, com elemento fusível e chave fim de curso.</v>
          </cell>
          <cell r="D4256" t="str">
            <v>m²</v>
          </cell>
          <cell r="E4256">
            <v>3205.88</v>
          </cell>
          <cell r="F4256">
            <v>0</v>
          </cell>
          <cell r="G4256">
            <v>3205.88</v>
          </cell>
        </row>
        <row r="4257">
          <cell r="A4257" t="str">
            <v>61.10.401</v>
          </cell>
          <cell r="B4257">
            <v>0</v>
          </cell>
          <cell r="C4257" t="str">
            <v>Damper de regulagem manual, tamanho: 0,10 m² a 0,14 m²</v>
          </cell>
          <cell r="D4257" t="str">
            <v>m²</v>
          </cell>
          <cell r="E4257">
            <v>808.75</v>
          </cell>
          <cell r="F4257">
            <v>91.15</v>
          </cell>
          <cell r="G4257">
            <v>899.9</v>
          </cell>
        </row>
        <row r="4258">
          <cell r="A4258" t="str">
            <v>61.10.402</v>
          </cell>
          <cell r="B4258">
            <v>0</v>
          </cell>
          <cell r="C4258" t="str">
            <v>Damper de regulagem manual, tamanho: 0,15 m² a 0,20 m²</v>
          </cell>
          <cell r="D4258" t="str">
            <v>m²</v>
          </cell>
          <cell r="E4258">
            <v>653.07000000000005</v>
          </cell>
          <cell r="F4258">
            <v>70.44</v>
          </cell>
          <cell r="G4258">
            <v>723.51</v>
          </cell>
        </row>
        <row r="4259">
          <cell r="A4259" t="str">
            <v>61.10.403</v>
          </cell>
          <cell r="B4259">
            <v>0</v>
          </cell>
          <cell r="C4259" t="str">
            <v>Damper de regulagem manual, tamanho: 0,21 m² a 0,40 m²</v>
          </cell>
          <cell r="D4259" t="str">
            <v>m²</v>
          </cell>
          <cell r="E4259">
            <v>530.51</v>
          </cell>
          <cell r="F4259">
            <v>62.16</v>
          </cell>
          <cell r="G4259">
            <v>592.66999999999996</v>
          </cell>
        </row>
        <row r="4260">
          <cell r="A4260" t="str">
            <v>61.10.404</v>
          </cell>
          <cell r="B4260">
            <v>0</v>
          </cell>
          <cell r="C4260" t="str">
            <v>Damper de regulagem manual, tamanho: 25x15cm</v>
          </cell>
          <cell r="D4260" t="str">
            <v>un</v>
          </cell>
          <cell r="E4260">
            <v>52.73</v>
          </cell>
          <cell r="F4260">
            <v>33.14</v>
          </cell>
          <cell r="G4260">
            <v>85.87</v>
          </cell>
        </row>
        <row r="4261">
          <cell r="A4261" t="str">
            <v>61.10.410</v>
          </cell>
          <cell r="B4261">
            <v>0</v>
          </cell>
          <cell r="C4261" t="str">
            <v>Serviço de instalação de Damper Corta Fogo</v>
          </cell>
          <cell r="D4261" t="str">
            <v>un</v>
          </cell>
          <cell r="E4261">
            <v>0</v>
          </cell>
          <cell r="F4261">
            <v>266.04000000000002</v>
          </cell>
          <cell r="G4261">
            <v>266.04000000000002</v>
          </cell>
        </row>
        <row r="4262">
          <cell r="A4262" t="str">
            <v>61.10.420</v>
          </cell>
          <cell r="B4262">
            <v>0</v>
          </cell>
          <cell r="C4262" t="str">
            <v>Motor (atuador) a ser acoplado ao Damper corta fogo</v>
          </cell>
          <cell r="D4262" t="str">
            <v>un</v>
          </cell>
          <cell r="E4262">
            <v>980.95</v>
          </cell>
          <cell r="F4262">
            <v>103.77</v>
          </cell>
          <cell r="G4262">
            <v>1084.72</v>
          </cell>
        </row>
        <row r="4263">
          <cell r="A4263" t="str">
            <v>61.10.430</v>
          </cell>
          <cell r="B4263">
            <v>0</v>
          </cell>
          <cell r="C4263" t="str">
            <v>Tanque de compensação pressurizado, capacidade (volume mínimo) de 250 litros</v>
          </cell>
          <cell r="D4263" t="str">
            <v>un</v>
          </cell>
          <cell r="E4263">
            <v>4265.78</v>
          </cell>
          <cell r="F4263">
            <v>1121.2</v>
          </cell>
          <cell r="G4263">
            <v>5386.98</v>
          </cell>
        </row>
        <row r="4264">
          <cell r="A4264" t="str">
            <v>61.10.440</v>
          </cell>
          <cell r="B4264">
            <v>0</v>
          </cell>
          <cell r="C4264" t="str">
            <v>Registro de regulagem de vazão de ar</v>
          </cell>
          <cell r="D4264" t="str">
            <v>un</v>
          </cell>
          <cell r="E4264">
            <v>138.56</v>
          </cell>
          <cell r="F4264">
            <v>33.14</v>
          </cell>
          <cell r="G4264">
            <v>171.7</v>
          </cell>
        </row>
        <row r="4265">
          <cell r="A4265" t="str">
            <v>61.10.510</v>
          </cell>
          <cell r="B4265">
            <v>0</v>
          </cell>
          <cell r="C4265" t="str">
            <v>Difusor de ar de longo alcance tipo Jet-Nozzles, vazão de ar 1.330 m³/h</v>
          </cell>
          <cell r="D4265" t="str">
            <v>un</v>
          </cell>
          <cell r="E4265">
            <v>731.63</v>
          </cell>
          <cell r="F4265">
            <v>95.29</v>
          </cell>
          <cell r="G4265">
            <v>826.92</v>
          </cell>
        </row>
        <row r="4266">
          <cell r="A4266" t="str">
            <v>61.10.511</v>
          </cell>
          <cell r="B4266">
            <v>0</v>
          </cell>
          <cell r="C4266" t="str">
            <v>Difusor para insuflamento de ar com plenum, multivias e colarinho</v>
          </cell>
          <cell r="D4266" t="str">
            <v>m²</v>
          </cell>
          <cell r="E4266">
            <v>1363.18</v>
          </cell>
          <cell r="F4266">
            <v>145.02000000000001</v>
          </cell>
          <cell r="G4266">
            <v>1508.2</v>
          </cell>
        </row>
        <row r="4267">
          <cell r="A4267" t="str">
            <v>61.10.512</v>
          </cell>
          <cell r="B4267">
            <v>0</v>
          </cell>
          <cell r="C4267" t="str">
            <v>Difusor para insuflamento de ar com plenum, com 2 aberturas</v>
          </cell>
          <cell r="D4267" t="str">
            <v>m</v>
          </cell>
          <cell r="E4267">
            <v>1905.46</v>
          </cell>
          <cell r="F4267">
            <v>34.590000000000003</v>
          </cell>
          <cell r="G4267">
            <v>1940.05</v>
          </cell>
        </row>
        <row r="4268">
          <cell r="A4268" t="str">
            <v>61.10.513</v>
          </cell>
          <cell r="B4268">
            <v>0</v>
          </cell>
          <cell r="C4268" t="str">
            <v>Difusor de plástico, diâmetro Ø 15 cm</v>
          </cell>
          <cell r="D4268" t="str">
            <v>un</v>
          </cell>
          <cell r="E4268">
            <v>58.56</v>
          </cell>
          <cell r="F4268">
            <v>33.14</v>
          </cell>
          <cell r="G4268">
            <v>91.7</v>
          </cell>
        </row>
        <row r="4269">
          <cell r="A4269" t="str">
            <v>61.10.514</v>
          </cell>
          <cell r="B4269">
            <v>0</v>
          </cell>
          <cell r="C4269" t="str">
            <v>Difusor de plástico, diâmetro 20 cm</v>
          </cell>
          <cell r="D4269" t="str">
            <v>un</v>
          </cell>
          <cell r="E4269">
            <v>68.91</v>
          </cell>
          <cell r="F4269">
            <v>33.14</v>
          </cell>
          <cell r="G4269">
            <v>102.05</v>
          </cell>
        </row>
        <row r="4270">
          <cell r="A4270" t="str">
            <v>61.10.530</v>
          </cell>
          <cell r="B4270">
            <v>0</v>
          </cell>
          <cell r="C4270" t="str">
            <v>Difusor de insuflação de ar tipo direcional, medindo 30 x 30 cm</v>
          </cell>
          <cell r="D4270" t="str">
            <v>un</v>
          </cell>
          <cell r="E4270">
            <v>231.7</v>
          </cell>
          <cell r="F4270">
            <v>33.14</v>
          </cell>
          <cell r="G4270">
            <v>264.83999999999997</v>
          </cell>
        </row>
        <row r="4271">
          <cell r="A4271" t="str">
            <v>61.10.550</v>
          </cell>
          <cell r="B4271">
            <v>0</v>
          </cell>
          <cell r="C4271" t="str">
            <v>Difusor de insuflação de ar tipo direcional, medindo 45 x 15 cm</v>
          </cell>
          <cell r="D4271" t="str">
            <v>un</v>
          </cell>
          <cell r="E4271">
            <v>181.44</v>
          </cell>
          <cell r="F4271">
            <v>33.14</v>
          </cell>
          <cell r="G4271">
            <v>214.58</v>
          </cell>
        </row>
        <row r="4272">
          <cell r="A4272" t="str">
            <v>61.10.567</v>
          </cell>
          <cell r="B4272">
            <v>0</v>
          </cell>
          <cell r="C4272" t="str">
            <v>Grelha de porta, tamanho: 0,14 m² a 0,30 m²</v>
          </cell>
          <cell r="D4272" t="str">
            <v>m²</v>
          </cell>
          <cell r="E4272">
            <v>783.62</v>
          </cell>
          <cell r="F4272">
            <v>91.15</v>
          </cell>
          <cell r="G4272">
            <v>874.77</v>
          </cell>
        </row>
        <row r="4273">
          <cell r="A4273" t="str">
            <v>61.10.568</v>
          </cell>
          <cell r="B4273">
            <v>0</v>
          </cell>
          <cell r="C4273" t="str">
            <v>Grelha de porta, tamanho: 0,07 m² a 0,13 m²</v>
          </cell>
          <cell r="D4273" t="str">
            <v>m²</v>
          </cell>
          <cell r="E4273">
            <v>1048.72</v>
          </cell>
          <cell r="F4273">
            <v>120.15</v>
          </cell>
          <cell r="G4273">
            <v>1168.8699999999999</v>
          </cell>
        </row>
        <row r="4274">
          <cell r="A4274" t="str">
            <v>61.10.569</v>
          </cell>
          <cell r="B4274">
            <v>0</v>
          </cell>
          <cell r="C4274" t="str">
            <v>Grelha de porta, tamanho: 0,03 m² a 0,06 m²</v>
          </cell>
          <cell r="D4274" t="str">
            <v>m²</v>
          </cell>
          <cell r="E4274">
            <v>1706.96</v>
          </cell>
          <cell r="F4274">
            <v>198.86</v>
          </cell>
          <cell r="G4274">
            <v>1905.82</v>
          </cell>
        </row>
        <row r="4275">
          <cell r="A4275" t="str">
            <v>61.10.570</v>
          </cell>
          <cell r="B4275">
            <v>0</v>
          </cell>
          <cell r="C4275" t="str">
            <v>Grelha de insuflação de ar em alumínio anodizado, de dupla deflexão horizontal</v>
          </cell>
          <cell r="D4275" t="str">
            <v>m²</v>
          </cell>
          <cell r="E4275">
            <v>1013.31</v>
          </cell>
          <cell r="F4275">
            <v>33.14</v>
          </cell>
          <cell r="G4275">
            <v>1046.45</v>
          </cell>
        </row>
        <row r="4276">
          <cell r="A4276" t="str">
            <v>61.10.574</v>
          </cell>
          <cell r="B4276">
            <v>0</v>
          </cell>
          <cell r="C4276" t="str">
            <v>Grelha de retorno/exaustão com registro, tamanho: 0,03 m² a 0,06 m²</v>
          </cell>
          <cell r="D4276" t="str">
            <v>m²</v>
          </cell>
          <cell r="E4276">
            <v>1291.6400000000001</v>
          </cell>
          <cell r="F4276">
            <v>149.15</v>
          </cell>
          <cell r="G4276">
            <v>1440.79</v>
          </cell>
        </row>
        <row r="4277">
          <cell r="A4277" t="str">
            <v>61.10.575</v>
          </cell>
          <cell r="B4277">
            <v>0</v>
          </cell>
          <cell r="C4277" t="str">
            <v>Grelha de retorno/exaustão com registro, tamanho: 0,07 m² a 0,13 m²</v>
          </cell>
          <cell r="D4277" t="str">
            <v>m²</v>
          </cell>
          <cell r="E4277">
            <v>882.48</v>
          </cell>
          <cell r="F4277">
            <v>103.59</v>
          </cell>
          <cell r="G4277">
            <v>986.07</v>
          </cell>
        </row>
        <row r="4278">
          <cell r="A4278" t="str">
            <v>61.10.576</v>
          </cell>
          <cell r="B4278">
            <v>0</v>
          </cell>
          <cell r="C4278" t="str">
            <v>Grelha de retorno/exaustão com registro, tamanho: 0,14 m² a 0,19 m²</v>
          </cell>
          <cell r="D4278" t="str">
            <v>m²</v>
          </cell>
          <cell r="E4278">
            <v>715.61</v>
          </cell>
          <cell r="F4278">
            <v>82.86</v>
          </cell>
          <cell r="G4278">
            <v>798.47</v>
          </cell>
        </row>
        <row r="4279">
          <cell r="A4279" t="str">
            <v>61.10.577</v>
          </cell>
          <cell r="B4279">
            <v>0</v>
          </cell>
          <cell r="C4279" t="str">
            <v>Grelha de retorno/exaustão com registro, tamanho: 0,20 m² a 0,40 m²</v>
          </cell>
          <cell r="D4279" t="str">
            <v>m²</v>
          </cell>
          <cell r="E4279">
            <v>611.03</v>
          </cell>
          <cell r="F4279">
            <v>70.44</v>
          </cell>
          <cell r="G4279">
            <v>681.47</v>
          </cell>
        </row>
        <row r="4280">
          <cell r="A4280" t="str">
            <v>61.10.578</v>
          </cell>
          <cell r="B4280">
            <v>0</v>
          </cell>
          <cell r="C4280" t="str">
            <v>Grelha de retorno/exaustão com registro, tamanho: 0,41 m² a 0,65 m²</v>
          </cell>
          <cell r="D4280" t="str">
            <v>m²</v>
          </cell>
          <cell r="E4280">
            <v>527.58000000000004</v>
          </cell>
          <cell r="F4280">
            <v>62.16</v>
          </cell>
          <cell r="G4280">
            <v>589.74</v>
          </cell>
        </row>
        <row r="4281">
          <cell r="A4281" t="str">
            <v>61.10.581</v>
          </cell>
          <cell r="B4281">
            <v>0</v>
          </cell>
          <cell r="C4281" t="str">
            <v>Veneziana com tela e filtro G4</v>
          </cell>
          <cell r="D4281" t="str">
            <v>m²</v>
          </cell>
          <cell r="E4281">
            <v>708.69</v>
          </cell>
          <cell r="F4281">
            <v>82.86</v>
          </cell>
          <cell r="G4281">
            <v>791.55</v>
          </cell>
        </row>
        <row r="4282">
          <cell r="A4282" t="str">
            <v>61.10.582</v>
          </cell>
          <cell r="B4282">
            <v>0</v>
          </cell>
          <cell r="C4282" t="str">
            <v>Veneziana com tela</v>
          </cell>
          <cell r="D4282" t="str">
            <v>m²</v>
          </cell>
          <cell r="E4282">
            <v>426.16</v>
          </cell>
          <cell r="F4282">
            <v>49.72</v>
          </cell>
          <cell r="G4282">
            <v>475.88</v>
          </cell>
        </row>
        <row r="4283">
          <cell r="A4283" t="str">
            <v>61.10.583</v>
          </cell>
          <cell r="B4283">
            <v>0</v>
          </cell>
          <cell r="C4283" t="str">
            <v>Veneziana com tela, tamanho 38,5x33 cm</v>
          </cell>
          <cell r="D4283" t="str">
            <v>un</v>
          </cell>
          <cell r="E4283">
            <v>97.14</v>
          </cell>
          <cell r="F4283">
            <v>37.29</v>
          </cell>
          <cell r="G4283">
            <v>134.43</v>
          </cell>
        </row>
        <row r="4284">
          <cell r="A4284" t="str">
            <v>61.10.584</v>
          </cell>
          <cell r="B4284">
            <v>0</v>
          </cell>
          <cell r="C4284" t="str">
            <v>Veneziana com tela, tamanho 78,5x33 cm</v>
          </cell>
          <cell r="D4284" t="str">
            <v>un</v>
          </cell>
          <cell r="E4284">
            <v>148.63999999999999</v>
          </cell>
          <cell r="F4284">
            <v>49.72</v>
          </cell>
          <cell r="G4284">
            <v>198.36</v>
          </cell>
        </row>
        <row r="4285">
          <cell r="A4285" t="str">
            <v>61.12</v>
          </cell>
          <cell r="B4285" t="str">
            <v>Exaustão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</row>
        <row r="4286">
          <cell r="A4286" t="str">
            <v>61.12.120</v>
          </cell>
          <cell r="B4286">
            <v>0</v>
          </cell>
          <cell r="C4286" t="str">
            <v>Exaustor eólico vazão de ar 4.000 m³/h e ventos a 10 km/h</v>
          </cell>
          <cell r="D4286" t="str">
            <v>un</v>
          </cell>
          <cell r="E4286">
            <v>377.9</v>
          </cell>
          <cell r="F4286">
            <v>0</v>
          </cell>
          <cell r="G4286">
            <v>377.9</v>
          </cell>
        </row>
        <row r="4287">
          <cell r="A4287" t="str">
            <v>61.14</v>
          </cell>
          <cell r="B4287" t="str">
            <v>Ventilação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</row>
        <row r="4288">
          <cell r="A4288" t="str">
            <v>61.14.005</v>
          </cell>
          <cell r="B4288">
            <v>0</v>
          </cell>
          <cell r="C4288" t="str">
            <v>Caixa ventiladora com ventilador centrífugo, vazão 4.600 m³/h, pressão 30 mmCA - 220 / 380 V / 60HZ</v>
          </cell>
          <cell r="D4288" t="str">
            <v>un</v>
          </cell>
          <cell r="E4288">
            <v>9386.42</v>
          </cell>
          <cell r="F4288">
            <v>1681.8</v>
          </cell>
          <cell r="G4288">
            <v>11068.22</v>
          </cell>
        </row>
        <row r="4289">
          <cell r="A4289" t="str">
            <v>61.14.015</v>
          </cell>
          <cell r="B4289">
            <v>0</v>
          </cell>
          <cell r="C4289" t="str">
            <v>Caixa ventiladora com ventilador centrífugo, vazão 28.000 m³/h, pressão 30 mmCA - 220 / 380 V / 60HZ</v>
          </cell>
          <cell r="D4289" t="str">
            <v>un</v>
          </cell>
          <cell r="E4289">
            <v>27252.62</v>
          </cell>
          <cell r="F4289">
            <v>3924.2</v>
          </cell>
          <cell r="G4289">
            <v>31176.82</v>
          </cell>
        </row>
        <row r="4290">
          <cell r="A4290" t="str">
            <v>61.14.040</v>
          </cell>
          <cell r="B4290">
            <v>0</v>
          </cell>
          <cell r="C4290" t="str">
            <v>Caixa ventiladora com ventilador centrífugo, vazão 4.400 m³/h, pressão 35 mmCA - 220/380 V / 60Hz</v>
          </cell>
          <cell r="D4290" t="str">
            <v>un</v>
          </cell>
          <cell r="E4290">
            <v>3638.8</v>
          </cell>
          <cell r="F4290">
            <v>207.54</v>
          </cell>
          <cell r="G4290">
            <v>3846.34</v>
          </cell>
        </row>
        <row r="4291">
          <cell r="A4291" t="str">
            <v>61.14.050</v>
          </cell>
          <cell r="B4291">
            <v>0</v>
          </cell>
          <cell r="C4291" t="str">
            <v>Caixa ventiladora com ventilador centrífugo, vazão 8.800 m³/h, pressão 35 mmCA - 220/380 V / 60Hz</v>
          </cell>
          <cell r="D4291" t="str">
            <v>un</v>
          </cell>
          <cell r="E4291">
            <v>5104.0600000000004</v>
          </cell>
          <cell r="F4291">
            <v>207.54</v>
          </cell>
          <cell r="G4291">
            <v>5311.6</v>
          </cell>
        </row>
        <row r="4292">
          <cell r="A4292" t="str">
            <v>61.14.060</v>
          </cell>
          <cell r="B4292">
            <v>0</v>
          </cell>
          <cell r="C4292" t="str">
            <v>Caixa ventiladora com ventilador centrífugo, vazão 700 m³/h, pressão 35 mmCA - 220/380 V / 60Hz</v>
          </cell>
          <cell r="D4292" t="str">
            <v>un</v>
          </cell>
          <cell r="E4292">
            <v>2231.2600000000002</v>
          </cell>
          <cell r="F4292">
            <v>207.54</v>
          </cell>
          <cell r="G4292">
            <v>2438.8000000000002</v>
          </cell>
        </row>
        <row r="4293">
          <cell r="A4293" t="str">
            <v>61.14.070</v>
          </cell>
          <cell r="B4293">
            <v>0</v>
          </cell>
          <cell r="C4293" t="str">
            <v>Caixa ventiladora com ventilador centrífugo, vazão 1.710 m³/h, pressão 35 mmCA - 220/380 V / 60Hz</v>
          </cell>
          <cell r="D4293" t="str">
            <v>un</v>
          </cell>
          <cell r="E4293">
            <v>2648.86</v>
          </cell>
          <cell r="F4293">
            <v>207.54</v>
          </cell>
          <cell r="G4293">
            <v>2856.4</v>
          </cell>
        </row>
        <row r="4294">
          <cell r="A4294" t="str">
            <v>61.14.080</v>
          </cell>
          <cell r="B4294">
            <v>0</v>
          </cell>
          <cell r="C4294" t="str">
            <v>Caixa ventiladora com ventilador centrífugo, vazão 1.190 m³/h, pressão 35 mmCA - 220/380 V / 60Hz</v>
          </cell>
          <cell r="D4294" t="str">
            <v>un</v>
          </cell>
          <cell r="E4294">
            <v>2670.28</v>
          </cell>
          <cell r="F4294">
            <v>207.54</v>
          </cell>
          <cell r="G4294">
            <v>2877.82</v>
          </cell>
        </row>
        <row r="4295">
          <cell r="A4295" t="str">
            <v>61.14.100</v>
          </cell>
          <cell r="B4295">
            <v>0</v>
          </cell>
          <cell r="C4295" t="str">
            <v>Ventilador centrífugo de dupla aspiração "limite-load", vazão 20.000 m³/h, pressão 50 mmCA - 380/660 V / 60 Hz</v>
          </cell>
          <cell r="D4295" t="str">
            <v>un</v>
          </cell>
          <cell r="E4295">
            <v>8668.76</v>
          </cell>
          <cell r="F4295">
            <v>488.9</v>
          </cell>
          <cell r="G4295">
            <v>9157.66</v>
          </cell>
        </row>
        <row r="4296">
          <cell r="A4296" t="str">
            <v>61.15</v>
          </cell>
          <cell r="B4296" t="str">
            <v>Controles para Fan-Coil e CAG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</row>
        <row r="4297">
          <cell r="A4297" t="str">
            <v>61.15.010</v>
          </cell>
          <cell r="B4297">
            <v>0</v>
          </cell>
          <cell r="C4297" t="str">
            <v>Fonte de alimentação universal bivolt com saída de 24 V - 1,5 A - 35 W</v>
          </cell>
          <cell r="D4297" t="str">
            <v>un</v>
          </cell>
          <cell r="E4297">
            <v>56.64</v>
          </cell>
          <cell r="F4297">
            <v>1.72</v>
          </cell>
          <cell r="G4297">
            <v>58.36</v>
          </cell>
        </row>
        <row r="4298">
          <cell r="A4298" t="str">
            <v>61.15.020</v>
          </cell>
          <cell r="B4298">
            <v>0</v>
          </cell>
          <cell r="C4298" t="str">
            <v>Tomada simples de sobrepor universal 2P+T - 10 A - 250 V</v>
          </cell>
          <cell r="D4298" t="str">
            <v>un</v>
          </cell>
          <cell r="E4298">
            <v>9.52</v>
          </cell>
          <cell r="F4298">
            <v>10.38</v>
          </cell>
          <cell r="G4298">
            <v>19.899999999999999</v>
          </cell>
        </row>
        <row r="4299">
          <cell r="A4299" t="str">
            <v>61.15.030</v>
          </cell>
          <cell r="B4299">
            <v>0</v>
          </cell>
          <cell r="C4299" t="str">
            <v>Transformador abaixador, entrada 110/220V, saída 24V+24V, corrente secundário 6A</v>
          </cell>
          <cell r="D4299" t="str">
            <v>un</v>
          </cell>
          <cell r="E4299">
            <v>136.44999999999999</v>
          </cell>
          <cell r="F4299">
            <v>1.72</v>
          </cell>
          <cell r="G4299">
            <v>138.16999999999999</v>
          </cell>
        </row>
        <row r="4300">
          <cell r="A4300" t="str">
            <v>61.15.040</v>
          </cell>
          <cell r="B4300">
            <v>0</v>
          </cell>
          <cell r="C4300" t="str">
            <v>Atuador Floating de 40Nm, sinal de controle 3 e 2 pontos, tensão de entrada AC/DC 24V, IP 54</v>
          </cell>
          <cell r="D4300" t="str">
            <v>un</v>
          </cell>
          <cell r="E4300">
            <v>1035.54</v>
          </cell>
          <cell r="F4300">
            <v>11.03</v>
          </cell>
          <cell r="G4300">
            <v>1046.57</v>
          </cell>
        </row>
        <row r="4301">
          <cell r="A4301" t="str">
            <v>61.15.050</v>
          </cell>
          <cell r="B4301">
            <v>0</v>
          </cell>
          <cell r="C4301" t="str">
            <v>Válvula motorizada esfera, com duas vias atuador floating, diâmetro 1 1/2"</v>
          </cell>
          <cell r="D4301" t="str">
            <v>un</v>
          </cell>
          <cell r="E4301">
            <v>927.26</v>
          </cell>
          <cell r="F4301">
            <v>16.55</v>
          </cell>
          <cell r="G4301">
            <v>943.81</v>
          </cell>
        </row>
        <row r="4302">
          <cell r="A4302" t="str">
            <v>61.15.060</v>
          </cell>
          <cell r="B4302">
            <v>0</v>
          </cell>
          <cell r="C4302" t="str">
            <v>Válvula de balanceamento diâmetro 1 " a 2-1/2"</v>
          </cell>
          <cell r="D4302" t="str">
            <v>un</v>
          </cell>
          <cell r="E4302">
            <v>392.49</v>
          </cell>
          <cell r="F4302">
            <v>12.97</v>
          </cell>
          <cell r="G4302">
            <v>405.46</v>
          </cell>
        </row>
        <row r="4303">
          <cell r="A4303" t="str">
            <v>61.15.070</v>
          </cell>
          <cell r="B4303">
            <v>0</v>
          </cell>
          <cell r="C4303" t="str">
            <v>Válvula borboleta na configuração wafer motorizada atuador floating diâmetro 3'' a 4"</v>
          </cell>
          <cell r="D4303" t="str">
            <v>un</v>
          </cell>
          <cell r="E4303">
            <v>1349.69</v>
          </cell>
          <cell r="F4303">
            <v>16.55</v>
          </cell>
          <cell r="G4303">
            <v>1366.24</v>
          </cell>
        </row>
        <row r="4304">
          <cell r="A4304" t="str">
            <v>61.15.080</v>
          </cell>
          <cell r="B4304">
            <v>0</v>
          </cell>
          <cell r="C4304" t="str">
            <v>Válvula duas vias on/off retorno elétrico diâmetro 1/2" a 3/4"</v>
          </cell>
          <cell r="D4304" t="str">
            <v>un</v>
          </cell>
          <cell r="E4304">
            <v>172.2</v>
          </cell>
          <cell r="F4304">
            <v>16.55</v>
          </cell>
          <cell r="G4304">
            <v>188.75</v>
          </cell>
        </row>
        <row r="4305">
          <cell r="A4305" t="str">
            <v>61.15.090</v>
          </cell>
          <cell r="B4305">
            <v>0</v>
          </cell>
          <cell r="C4305" t="str">
            <v>Válvula esfera motorizada de duas vias de atuador proporcional diâmetro 2" a 2-1/2"</v>
          </cell>
          <cell r="D4305" t="str">
            <v>un</v>
          </cell>
          <cell r="E4305">
            <v>1180.54</v>
          </cell>
          <cell r="F4305">
            <v>16.55</v>
          </cell>
          <cell r="G4305">
            <v>1197.0899999999999</v>
          </cell>
        </row>
        <row r="4306">
          <cell r="A4306" t="str">
            <v>61.15.100</v>
          </cell>
          <cell r="B4306">
            <v>0</v>
          </cell>
          <cell r="C4306" t="str">
            <v>Atuador proporcional de 10 Nm, tensão de entrada AC/DC 24 V - IP 54</v>
          </cell>
          <cell r="D4306" t="str">
            <v>un</v>
          </cell>
          <cell r="E4306">
            <v>457.93</v>
          </cell>
          <cell r="F4306">
            <v>11.03</v>
          </cell>
          <cell r="G4306">
            <v>468.96</v>
          </cell>
        </row>
        <row r="4307">
          <cell r="A4307" t="str">
            <v>61.15.110</v>
          </cell>
          <cell r="B4307">
            <v>0</v>
          </cell>
          <cell r="C4307" t="str">
            <v>Válvula esfera duas vias flangeada Ø3''</v>
          </cell>
          <cell r="D4307" t="str">
            <v>un</v>
          </cell>
          <cell r="E4307">
            <v>1292.49</v>
          </cell>
          <cell r="F4307">
            <v>12.97</v>
          </cell>
          <cell r="G4307">
            <v>1305.46</v>
          </cell>
        </row>
        <row r="4308">
          <cell r="A4308" t="str">
            <v>61.15.120</v>
          </cell>
          <cell r="B4308">
            <v>0</v>
          </cell>
          <cell r="C4308" t="str">
            <v>Acoplador a relé 24 VCC/VAC - 1 contato reversível</v>
          </cell>
          <cell r="D4308" t="str">
            <v>un</v>
          </cell>
          <cell r="E4308">
            <v>57.76</v>
          </cell>
          <cell r="F4308">
            <v>5.2</v>
          </cell>
          <cell r="G4308">
            <v>62.96</v>
          </cell>
        </row>
        <row r="4309">
          <cell r="A4309" t="str">
            <v>61.15.130</v>
          </cell>
          <cell r="B4309">
            <v>0</v>
          </cell>
          <cell r="C4309" t="str">
            <v>Chave de fluxo para ar</v>
          </cell>
          <cell r="D4309" t="str">
            <v>un</v>
          </cell>
          <cell r="E4309">
            <v>97.16</v>
          </cell>
          <cell r="F4309">
            <v>55.42</v>
          </cell>
          <cell r="G4309">
            <v>152.58000000000001</v>
          </cell>
        </row>
        <row r="4310">
          <cell r="A4310" t="str">
            <v>61.15.140</v>
          </cell>
          <cell r="B4310">
            <v>0</v>
          </cell>
          <cell r="C4310" t="str">
            <v>Repetidor de sinal I/I e V/I</v>
          </cell>
          <cell r="D4310" t="str">
            <v>un</v>
          </cell>
          <cell r="E4310">
            <v>1015.22</v>
          </cell>
          <cell r="F4310">
            <v>36.99</v>
          </cell>
          <cell r="G4310">
            <v>1052.21</v>
          </cell>
        </row>
        <row r="4311">
          <cell r="A4311" t="str">
            <v>61.15.150</v>
          </cell>
          <cell r="B4311">
            <v>0</v>
          </cell>
          <cell r="C4311" t="str">
            <v>Relé de corrente ajustável de 0 a 200 A</v>
          </cell>
          <cell r="D4311" t="str">
            <v>un</v>
          </cell>
          <cell r="E4311">
            <v>129.96</v>
          </cell>
          <cell r="F4311">
            <v>25.95</v>
          </cell>
          <cell r="G4311">
            <v>155.91</v>
          </cell>
        </row>
        <row r="4312">
          <cell r="A4312" t="str">
            <v>61.15.160</v>
          </cell>
          <cell r="B4312">
            <v>0</v>
          </cell>
          <cell r="C4312" t="str">
            <v>Sensor de temperatura ambiente PT100 - 2 fios</v>
          </cell>
          <cell r="D4312" t="str">
            <v>un</v>
          </cell>
          <cell r="E4312">
            <v>104.04</v>
          </cell>
          <cell r="F4312">
            <v>54.13</v>
          </cell>
          <cell r="G4312">
            <v>158.16999999999999</v>
          </cell>
        </row>
        <row r="4313">
          <cell r="A4313" t="str">
            <v>61.15.162</v>
          </cell>
          <cell r="B4313">
            <v>0</v>
          </cell>
          <cell r="C4313" t="str">
            <v>Pressostato diferencial para utilização em sistemas centrais de ar condicionado, pressão diferencial de 55 a 414 kPa</v>
          </cell>
          <cell r="D4313" t="str">
            <v>un</v>
          </cell>
          <cell r="E4313">
            <v>401.77</v>
          </cell>
          <cell r="F4313">
            <v>74.760000000000005</v>
          </cell>
          <cell r="G4313">
            <v>476.53</v>
          </cell>
        </row>
        <row r="4314">
          <cell r="A4314" t="str">
            <v>61.15.164</v>
          </cell>
          <cell r="B4314">
            <v>0</v>
          </cell>
          <cell r="C4314" t="str">
            <v>Termostato de seguraça com temperatura ajustável de 90°C - 110°C</v>
          </cell>
          <cell r="D4314" t="str">
            <v>un</v>
          </cell>
          <cell r="E4314">
            <v>59.97</v>
          </cell>
          <cell r="F4314">
            <v>58.24</v>
          </cell>
          <cell r="G4314">
            <v>118.21</v>
          </cell>
        </row>
        <row r="4315">
          <cell r="A4315" t="str">
            <v>61.15.170</v>
          </cell>
          <cell r="B4315">
            <v>0</v>
          </cell>
          <cell r="C4315" t="str">
            <v>Transmissor de pressão diferencial, operação de 0 a 750 Pa</v>
          </cell>
          <cell r="D4315" t="str">
            <v>un</v>
          </cell>
          <cell r="E4315">
            <v>418.39</v>
          </cell>
          <cell r="F4315">
            <v>55.42</v>
          </cell>
          <cell r="G4315">
            <v>473.81</v>
          </cell>
        </row>
        <row r="4316">
          <cell r="A4316" t="str">
            <v>61.15.172</v>
          </cell>
          <cell r="B4316">
            <v>0</v>
          </cell>
          <cell r="C4316" t="str">
            <v>Transmissor de pressão compacto, escala de pressão 0 a 10 Bar, sinal de saída 4 - 20 mA</v>
          </cell>
          <cell r="D4316" t="str">
            <v>un</v>
          </cell>
          <cell r="E4316">
            <v>579.51</v>
          </cell>
          <cell r="F4316">
            <v>55.42</v>
          </cell>
          <cell r="G4316">
            <v>634.92999999999995</v>
          </cell>
        </row>
        <row r="4317">
          <cell r="A4317" t="str">
            <v>61.15.174</v>
          </cell>
          <cell r="B4317">
            <v>0</v>
          </cell>
          <cell r="C4317" t="str">
            <v>Transmissor de temperatura e umidade para dutos, alta precisão, corrente de 0 a 20 mA, alimentação 12Vcc a 30Vcc</v>
          </cell>
          <cell r="D4317" t="str">
            <v>un</v>
          </cell>
          <cell r="E4317">
            <v>909.5</v>
          </cell>
          <cell r="F4317">
            <v>55.42</v>
          </cell>
          <cell r="G4317">
            <v>964.92</v>
          </cell>
        </row>
        <row r="4318">
          <cell r="A4318" t="str">
            <v>61.15.180</v>
          </cell>
          <cell r="B4318">
            <v>0</v>
          </cell>
          <cell r="C4318" t="str">
            <v>Controlador lógico programável para 16 entradas/16 saídas</v>
          </cell>
          <cell r="D4318" t="str">
            <v>un</v>
          </cell>
          <cell r="E4318">
            <v>3051.4</v>
          </cell>
          <cell r="F4318">
            <v>103.76</v>
          </cell>
          <cell r="G4318">
            <v>3155.16</v>
          </cell>
        </row>
        <row r="4319">
          <cell r="A4319" t="str">
            <v>61.15.190</v>
          </cell>
          <cell r="B4319">
            <v>0</v>
          </cell>
          <cell r="C4319" t="str">
            <v>Módulo de expansão para 4 canais de saída analógica</v>
          </cell>
          <cell r="D4319" t="str">
            <v>un</v>
          </cell>
          <cell r="E4319">
            <v>2249.1999999999998</v>
          </cell>
          <cell r="F4319">
            <v>72.17</v>
          </cell>
          <cell r="G4319">
            <v>2321.37</v>
          </cell>
        </row>
        <row r="4320">
          <cell r="A4320" t="str">
            <v>61.15.195</v>
          </cell>
          <cell r="B4320">
            <v>0</v>
          </cell>
          <cell r="C4320" t="str">
            <v>Módulo de expansão para 8 canais de entrada analógico</v>
          </cell>
          <cell r="D4320" t="str">
            <v>un</v>
          </cell>
          <cell r="E4320">
            <v>3673.84</v>
          </cell>
          <cell r="F4320">
            <v>72.17</v>
          </cell>
          <cell r="G4320">
            <v>3746.01</v>
          </cell>
        </row>
        <row r="4321">
          <cell r="A4321" t="str">
            <v>61.15.200</v>
          </cell>
          <cell r="B4321">
            <v>0</v>
          </cell>
          <cell r="C4321" t="str">
            <v>Módulo de expansão para 8 canais de entrada e saída digitais</v>
          </cell>
          <cell r="D4321" t="str">
            <v>un</v>
          </cell>
          <cell r="E4321">
            <v>993.99</v>
          </cell>
          <cell r="F4321">
            <v>20.29</v>
          </cell>
          <cell r="G4321">
            <v>1014.28</v>
          </cell>
        </row>
        <row r="4322">
          <cell r="A4322" t="str">
            <v>61.20</v>
          </cell>
          <cell r="B4322" t="str">
            <v>Reparos, conservações e complementos - GRUPO 61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</row>
        <row r="4323">
          <cell r="A4323" t="str">
            <v>61.20.040</v>
          </cell>
          <cell r="B4323">
            <v>0</v>
          </cell>
          <cell r="C4323" t="str">
            <v>Cortina de ar com duas velocidades, para vão de 1,20 m</v>
          </cell>
          <cell r="D4323" t="str">
            <v>cj</v>
          </cell>
          <cell r="E4323">
            <v>574.30999999999995</v>
          </cell>
          <cell r="F4323">
            <v>9.35</v>
          </cell>
          <cell r="G4323">
            <v>583.66</v>
          </cell>
        </row>
        <row r="4324">
          <cell r="A4324" t="str">
            <v>61.20.092</v>
          </cell>
          <cell r="B4324">
            <v>0</v>
          </cell>
          <cell r="C4324" t="str">
            <v>Cortina de ar com duas velocidades, para vão de 1,50 m</v>
          </cell>
          <cell r="D4324" t="str">
            <v>cj</v>
          </cell>
          <cell r="E4324">
            <v>718.11</v>
          </cell>
          <cell r="F4324">
            <v>9.35</v>
          </cell>
          <cell r="G4324">
            <v>727.46</v>
          </cell>
        </row>
        <row r="4325">
          <cell r="A4325" t="str">
            <v>61.20.100</v>
          </cell>
          <cell r="B4325">
            <v>0</v>
          </cell>
          <cell r="C4325" t="str">
            <v>Ligação típica, (cavalete), para ar condicionado ´fancoil´, diâmetro de 1/2´</v>
          </cell>
          <cell r="D4325" t="str">
            <v>cj</v>
          </cell>
          <cell r="E4325">
            <v>652.30999999999995</v>
          </cell>
          <cell r="F4325">
            <v>382.11</v>
          </cell>
          <cell r="G4325">
            <v>1034.42</v>
          </cell>
        </row>
        <row r="4326">
          <cell r="A4326" t="str">
            <v>61.20.110</v>
          </cell>
          <cell r="B4326">
            <v>0</v>
          </cell>
          <cell r="C4326" t="str">
            <v>Ligação típica, (cavalete), para ar condicionado ´fancoil´, diâmetro de 3/4´</v>
          </cell>
          <cell r="D4326" t="str">
            <v>cj</v>
          </cell>
          <cell r="E4326">
            <v>762.93</v>
          </cell>
          <cell r="F4326">
            <v>407.41</v>
          </cell>
          <cell r="G4326">
            <v>1170.3399999999999</v>
          </cell>
        </row>
        <row r="4327">
          <cell r="A4327" t="str">
            <v>61.20.120</v>
          </cell>
          <cell r="B4327">
            <v>0</v>
          </cell>
          <cell r="C4327" t="str">
            <v>Ligação típica, (cavalete), para ar condicionado ´fancoil´, diâmetro de 1´</v>
          </cell>
          <cell r="D4327" t="str">
            <v>cj</v>
          </cell>
          <cell r="E4327">
            <v>961.48</v>
          </cell>
          <cell r="F4327">
            <v>458.02</v>
          </cell>
          <cell r="G4327">
            <v>1419.5</v>
          </cell>
        </row>
        <row r="4328">
          <cell r="A4328" t="str">
            <v>61.20.130</v>
          </cell>
          <cell r="B4328">
            <v>0</v>
          </cell>
          <cell r="C4328" t="str">
            <v>Ligação típica, (cavalete), para ar condicionado ´fancoil´, diâmetro de 1 1/4´</v>
          </cell>
          <cell r="D4328" t="str">
            <v>cj</v>
          </cell>
          <cell r="E4328">
            <v>1171.8800000000001</v>
          </cell>
          <cell r="F4328">
            <v>483.33</v>
          </cell>
          <cell r="G4328">
            <v>1655.21</v>
          </cell>
        </row>
        <row r="4329">
          <cell r="A4329" t="str">
            <v>61.20.450</v>
          </cell>
          <cell r="B4329">
            <v>0</v>
          </cell>
          <cell r="C4329" t="str">
            <v>Duto em chapa de aço galvanizado</v>
          </cell>
          <cell r="D4329" t="str">
            <v>kg</v>
          </cell>
          <cell r="E4329">
            <v>12.08</v>
          </cell>
          <cell r="F4329">
            <v>20.85</v>
          </cell>
          <cell r="G4329">
            <v>32.93</v>
          </cell>
        </row>
        <row r="4330">
          <cell r="A4330" t="str">
            <v>62</v>
          </cell>
          <cell r="B4330" t="str">
            <v>COZINHA, REFEITÓRIO E LAVANDERIA INDUSTRIAL, EQUIPAMENTO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</row>
        <row r="4331">
          <cell r="A4331" t="str">
            <v>62.04</v>
          </cell>
          <cell r="B4331" t="str">
            <v>Mobiliário e acessórios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</row>
        <row r="4332">
          <cell r="A4332" t="str">
            <v>62.04.060</v>
          </cell>
          <cell r="B4332">
            <v>0</v>
          </cell>
          <cell r="C4332" t="str">
            <v>Tanque duplo com pés em aço inoxidável de 1600 x 700 x 850 mm</v>
          </cell>
          <cell r="D4332" t="str">
            <v>un</v>
          </cell>
          <cell r="E4332">
            <v>3335.35</v>
          </cell>
          <cell r="F4332">
            <v>18.16</v>
          </cell>
          <cell r="G4332">
            <v>3353.51</v>
          </cell>
        </row>
        <row r="4333">
          <cell r="A4333" t="str">
            <v>62.04.070</v>
          </cell>
          <cell r="B4333">
            <v>0</v>
          </cell>
          <cell r="C4333" t="str">
            <v>Mesa em aço inoxidável, largura até 700 mm</v>
          </cell>
          <cell r="D4333" t="str">
            <v>m</v>
          </cell>
          <cell r="E4333">
            <v>1373.02</v>
          </cell>
          <cell r="F4333">
            <v>0</v>
          </cell>
          <cell r="G4333">
            <v>1373.02</v>
          </cell>
        </row>
        <row r="4334">
          <cell r="A4334" t="str">
            <v>62.04.090</v>
          </cell>
          <cell r="B4334">
            <v>0</v>
          </cell>
          <cell r="C4334" t="str">
            <v>Mesa lateral em aço inoxidável com prateleira inferior, largura até 700 mm</v>
          </cell>
          <cell r="D4334" t="str">
            <v>m</v>
          </cell>
          <cell r="E4334">
            <v>1465.64</v>
          </cell>
          <cell r="F4334">
            <v>0</v>
          </cell>
          <cell r="G4334">
            <v>1465.64</v>
          </cell>
        </row>
        <row r="4335">
          <cell r="A4335" t="str">
            <v>62.20</v>
          </cell>
          <cell r="B4335" t="str">
            <v>Reparos, conservações e complementos - GRUPO 62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</row>
        <row r="4336">
          <cell r="A4336" t="str">
            <v>62.20.330</v>
          </cell>
          <cell r="B4336">
            <v>0</v>
          </cell>
          <cell r="C4336" t="str">
            <v>Coifa em aço inoxidável com filtro e exaustor axial - área até 3,00 m²</v>
          </cell>
          <cell r="D4336" t="str">
            <v>m²</v>
          </cell>
          <cell r="E4336">
            <v>5405.66</v>
          </cell>
          <cell r="F4336">
            <v>0</v>
          </cell>
          <cell r="G4336">
            <v>5405.66</v>
          </cell>
        </row>
        <row r="4337">
          <cell r="A4337" t="str">
            <v>62.20.340</v>
          </cell>
          <cell r="B4337">
            <v>0</v>
          </cell>
          <cell r="C4337" t="str">
            <v>Coifa em aço inoxidável com filtro e exaustor axial - área de 3,01 até 7,50 m²</v>
          </cell>
          <cell r="D4337" t="str">
            <v>m²</v>
          </cell>
          <cell r="E4337">
            <v>5598.39</v>
          </cell>
          <cell r="F4337">
            <v>0</v>
          </cell>
          <cell r="G4337">
            <v>5598.39</v>
          </cell>
        </row>
        <row r="4338">
          <cell r="A4338" t="str">
            <v>62.20.350</v>
          </cell>
          <cell r="B4338">
            <v>0</v>
          </cell>
          <cell r="C4338" t="str">
            <v>Coifa em aço inoxidável com filtro e exaustor axial - área de 7,51 até 16,00 m²</v>
          </cell>
          <cell r="D4338" t="str">
            <v>m²</v>
          </cell>
          <cell r="E4338">
            <v>3188.38</v>
          </cell>
          <cell r="F4338">
            <v>0</v>
          </cell>
          <cell r="G4338">
            <v>3188.38</v>
          </cell>
        </row>
        <row r="4339">
          <cell r="A4339" t="str">
            <v>65</v>
          </cell>
          <cell r="B4339" t="str">
            <v>RESFRIAMENTO E CONSERVAÇÃO DE MATERIAL PERECIVEL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</row>
        <row r="4340">
          <cell r="A4340" t="str">
            <v>65.01</v>
          </cell>
          <cell r="B4340" t="str">
            <v>Câmara frigorífica para resfriado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</row>
        <row r="4341">
          <cell r="A4341" t="str">
            <v>65.01.210</v>
          </cell>
          <cell r="B4341">
            <v>0</v>
          </cell>
          <cell r="C4341" t="str">
            <v>Câmara frigorífica para resfriados</v>
          </cell>
          <cell r="D4341" t="str">
            <v>m²</v>
          </cell>
          <cell r="E4341">
            <v>2416.4</v>
          </cell>
          <cell r="F4341">
            <v>0</v>
          </cell>
          <cell r="G4341">
            <v>2416.4</v>
          </cell>
        </row>
        <row r="4342">
          <cell r="A4342" t="str">
            <v>65.02</v>
          </cell>
          <cell r="B4342" t="str">
            <v>Câmara frigorífica para congelado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</row>
        <row r="4343">
          <cell r="A4343" t="str">
            <v>65.02.100</v>
          </cell>
          <cell r="B4343">
            <v>0</v>
          </cell>
          <cell r="C4343" t="str">
            <v>Câmara frigorífica para congelados</v>
          </cell>
          <cell r="D4343" t="str">
            <v>m²</v>
          </cell>
          <cell r="E4343">
            <v>2913.04</v>
          </cell>
          <cell r="F4343">
            <v>0</v>
          </cell>
          <cell r="G4343">
            <v>2913.04</v>
          </cell>
        </row>
        <row r="4344">
          <cell r="A4344" t="str">
            <v>66</v>
          </cell>
          <cell r="B4344" t="str">
            <v>SEGURANÇA, VIGILÂNCIA E CONTROLE, EQUIPAMENTO E SISTEMA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</row>
        <row r="4345">
          <cell r="A4345" t="str">
            <v>66.02</v>
          </cell>
          <cell r="B4345" t="str">
            <v>Controle de acessos e alarme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</row>
        <row r="4346">
          <cell r="A4346" t="str">
            <v>66.02.060</v>
          </cell>
          <cell r="B4346">
            <v>0</v>
          </cell>
          <cell r="C4346" t="str">
            <v>Repetidora de sinais de ocorrências, do painel sinóptico da central de alarme</v>
          </cell>
          <cell r="D4346" t="str">
            <v>un</v>
          </cell>
          <cell r="E4346">
            <v>897.85</v>
          </cell>
          <cell r="F4346">
            <v>10.38</v>
          </cell>
          <cell r="G4346">
            <v>908.23</v>
          </cell>
        </row>
        <row r="4347">
          <cell r="A4347" t="str">
            <v>66.02.090</v>
          </cell>
          <cell r="B4347">
            <v>0</v>
          </cell>
          <cell r="C4347" t="str">
            <v>Detector de metais, tipo portal, microprocessado</v>
          </cell>
          <cell r="D4347" t="str">
            <v>un</v>
          </cell>
          <cell r="E4347">
            <v>6014.65</v>
          </cell>
          <cell r="F4347">
            <v>0</v>
          </cell>
          <cell r="G4347">
            <v>6014.65</v>
          </cell>
        </row>
        <row r="4348">
          <cell r="A4348" t="str">
            <v>66.02.130</v>
          </cell>
          <cell r="B4348">
            <v>0</v>
          </cell>
          <cell r="C4348" t="str">
            <v>Porteiro eletrônico com um interfone</v>
          </cell>
          <cell r="D4348" t="str">
            <v>cj</v>
          </cell>
          <cell r="E4348">
            <v>132.41</v>
          </cell>
          <cell r="F4348">
            <v>34.590000000000003</v>
          </cell>
          <cell r="G4348">
            <v>167</v>
          </cell>
        </row>
        <row r="4349">
          <cell r="A4349" t="str">
            <v>66.02.239</v>
          </cell>
          <cell r="B4349">
            <v>0</v>
          </cell>
          <cell r="C4349" t="str">
            <v>Sistema eletrônico de automatização de portão deslizante, para esforços até 800 kg</v>
          </cell>
          <cell r="D4349" t="str">
            <v>cj</v>
          </cell>
          <cell r="E4349">
            <v>2616.67</v>
          </cell>
          <cell r="F4349">
            <v>0</v>
          </cell>
          <cell r="G4349">
            <v>2616.67</v>
          </cell>
        </row>
        <row r="4350">
          <cell r="A4350" t="str">
            <v>66.02.240</v>
          </cell>
          <cell r="B4350">
            <v>0</v>
          </cell>
          <cell r="C4350" t="str">
            <v>Sistema eletrônico de automatização de portão deslizante, para esforços maior de 800 kg e até 1400 kg</v>
          </cell>
          <cell r="D4350" t="str">
            <v>cj</v>
          </cell>
          <cell r="E4350">
            <v>3423.03</v>
          </cell>
          <cell r="F4350">
            <v>0</v>
          </cell>
          <cell r="G4350">
            <v>3423.03</v>
          </cell>
        </row>
        <row r="4351">
          <cell r="A4351" t="str">
            <v>66.02.460</v>
          </cell>
          <cell r="B4351">
            <v>0</v>
          </cell>
          <cell r="C4351" t="str">
            <v>Vídeo porteiro eletrônico colorido, com um interfone e fechadura elétrica</v>
          </cell>
          <cell r="D4351" t="str">
            <v>cj</v>
          </cell>
          <cell r="E4351">
            <v>1106.54</v>
          </cell>
          <cell r="F4351">
            <v>86.48</v>
          </cell>
          <cell r="G4351">
            <v>1193.02</v>
          </cell>
        </row>
        <row r="4352">
          <cell r="A4352" t="str">
            <v>66.02.500</v>
          </cell>
          <cell r="B4352">
            <v>0</v>
          </cell>
          <cell r="C4352" t="str">
            <v>Central de alarme microprocessada, para até 125 zonas</v>
          </cell>
          <cell r="D4352" t="str">
            <v>un</v>
          </cell>
          <cell r="E4352">
            <v>1889.88</v>
          </cell>
          <cell r="F4352">
            <v>10.38</v>
          </cell>
          <cell r="G4352">
            <v>1900.26</v>
          </cell>
        </row>
        <row r="4353">
          <cell r="A4353" t="str">
            <v>66.02.560</v>
          </cell>
          <cell r="B4353">
            <v>0</v>
          </cell>
          <cell r="C4353" t="str">
            <v>Controlador de acesso com identificação por impressão digital (biometria) e software de gerenciamento</v>
          </cell>
          <cell r="D4353" t="str">
            <v>cj</v>
          </cell>
          <cell r="E4353">
            <v>2379.83</v>
          </cell>
          <cell r="F4353">
            <v>482.5</v>
          </cell>
          <cell r="G4353">
            <v>2862.33</v>
          </cell>
        </row>
        <row r="4354">
          <cell r="A4354" t="str">
            <v>66.08</v>
          </cell>
          <cell r="B4354" t="str">
            <v>Equipamentos para sistema de segurança, vigilância e controle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</row>
        <row r="4355">
          <cell r="A4355" t="str">
            <v>66.08.042</v>
          </cell>
          <cell r="B4355">
            <v>0</v>
          </cell>
          <cell r="C4355" t="str">
            <v>Câmera fixa compacta de 1/3", colorida, com lente varifocal, para áreas internas e externas</v>
          </cell>
          <cell r="D4355" t="str">
            <v>un</v>
          </cell>
          <cell r="E4355">
            <v>755.32</v>
          </cell>
          <cell r="F4355">
            <v>148.26</v>
          </cell>
          <cell r="G4355">
            <v>903.58</v>
          </cell>
        </row>
        <row r="4356">
          <cell r="A4356" t="str">
            <v>66.08.049</v>
          </cell>
          <cell r="B4356">
            <v>0</v>
          </cell>
          <cell r="C4356" t="str">
            <v>Câmera IP HD 1.3 MP, com dome de proteção e lente varifocal, para áreas internas e externas</v>
          </cell>
          <cell r="D4356" t="str">
            <v>un</v>
          </cell>
          <cell r="E4356">
            <v>3127.07</v>
          </cell>
          <cell r="F4356">
            <v>148.26</v>
          </cell>
          <cell r="G4356">
            <v>3275.33</v>
          </cell>
        </row>
        <row r="4357">
          <cell r="A4357" t="str">
            <v>66.08.061</v>
          </cell>
          <cell r="B4357">
            <v>0</v>
          </cell>
          <cell r="C4357" t="str">
            <v>Mesa controladora híbrida para até 32 câmeras IPs com teclado e joystick, compatível com sistema de CFTV, IP ou analógico</v>
          </cell>
          <cell r="D4357" t="str">
            <v>un</v>
          </cell>
          <cell r="E4357">
            <v>2782.93</v>
          </cell>
          <cell r="F4357">
            <v>807.76</v>
          </cell>
          <cell r="G4357">
            <v>3590.69</v>
          </cell>
        </row>
        <row r="4358">
          <cell r="A4358" t="str">
            <v>66.08.081</v>
          </cell>
          <cell r="B4358">
            <v>0</v>
          </cell>
          <cell r="C4358" t="str">
            <v>Mesa de apoio para até 6 monitores de 21,5"</v>
          </cell>
          <cell r="D4358" t="str">
            <v>un</v>
          </cell>
          <cell r="E4358">
            <v>6080.04</v>
          </cell>
          <cell r="F4358">
            <v>31.72</v>
          </cell>
          <cell r="G4358">
            <v>6111.76</v>
          </cell>
        </row>
        <row r="4359">
          <cell r="A4359" t="str">
            <v>66.08.100</v>
          </cell>
          <cell r="B4359">
            <v>0</v>
          </cell>
          <cell r="C4359" t="str">
            <v>Rack fechado padrão metálico, 19 x 12 Us x 470 mm</v>
          </cell>
          <cell r="D4359" t="str">
            <v>un</v>
          </cell>
          <cell r="E4359">
            <v>566.07000000000005</v>
          </cell>
          <cell r="F4359">
            <v>252.43</v>
          </cell>
          <cell r="G4359">
            <v>818.5</v>
          </cell>
        </row>
        <row r="4360">
          <cell r="A4360" t="str">
            <v>66.08.110</v>
          </cell>
          <cell r="B4360">
            <v>0</v>
          </cell>
          <cell r="C4360" t="str">
            <v>Rack fechado padrão metálico, 19 x 20 Us x 470 mm</v>
          </cell>
          <cell r="D4360" t="str">
            <v>un</v>
          </cell>
          <cell r="E4360">
            <v>1052.6300000000001</v>
          </cell>
          <cell r="F4360">
            <v>252.43</v>
          </cell>
          <cell r="G4360">
            <v>1305.06</v>
          </cell>
        </row>
        <row r="4361">
          <cell r="A4361" t="str">
            <v>66.08.111</v>
          </cell>
          <cell r="B4361">
            <v>0</v>
          </cell>
          <cell r="C4361" t="str">
            <v>Rack fechado de piso padrão metálico, 19 x 24 Us x 570 mm</v>
          </cell>
          <cell r="D4361" t="str">
            <v>un</v>
          </cell>
          <cell r="E4361">
            <v>882.65</v>
          </cell>
          <cell r="F4361">
            <v>252.43</v>
          </cell>
          <cell r="G4361">
            <v>1135.08</v>
          </cell>
        </row>
        <row r="4362">
          <cell r="A4362" t="str">
            <v>66.08.115</v>
          </cell>
          <cell r="B4362">
            <v>0</v>
          </cell>
          <cell r="C4362" t="str">
            <v>Rack fechado de piso padrão metálico, 19 x 44 Us x 770 mm</v>
          </cell>
          <cell r="D4362" t="str">
            <v>un</v>
          </cell>
          <cell r="E4362">
            <v>1958.26</v>
          </cell>
          <cell r="F4362">
            <v>504.85</v>
          </cell>
          <cell r="G4362">
            <v>2463.11</v>
          </cell>
        </row>
        <row r="4363">
          <cell r="A4363" t="str">
            <v>66.08.131</v>
          </cell>
          <cell r="B4363">
            <v>0</v>
          </cell>
          <cell r="C4363" t="str">
            <v>Monitor LCD ou LED colorido, tela plana de 21,5"</v>
          </cell>
          <cell r="D4363" t="str">
            <v>un</v>
          </cell>
          <cell r="E4363">
            <v>716.58</v>
          </cell>
          <cell r="F4363">
            <v>8.0500000000000007</v>
          </cell>
          <cell r="G4363">
            <v>724.63</v>
          </cell>
        </row>
        <row r="4364">
          <cell r="A4364" t="str">
            <v>66.08.240</v>
          </cell>
          <cell r="B4364">
            <v>0</v>
          </cell>
          <cell r="C4364" t="str">
            <v>Filtro passivo e misturador de sinais VHF / UHF / CATV</v>
          </cell>
          <cell r="D4364" t="str">
            <v>un</v>
          </cell>
          <cell r="E4364">
            <v>7.42</v>
          </cell>
          <cell r="F4364">
            <v>17.3</v>
          </cell>
          <cell r="G4364">
            <v>24.72</v>
          </cell>
        </row>
        <row r="4365">
          <cell r="A4365" t="str">
            <v>66.08.250</v>
          </cell>
          <cell r="B4365">
            <v>0</v>
          </cell>
          <cell r="C4365" t="str">
            <v>Receptor de sinais via satélite para 8 canais (rack)</v>
          </cell>
          <cell r="D4365" t="str">
            <v>un</v>
          </cell>
          <cell r="E4365">
            <v>3423.03</v>
          </cell>
          <cell r="F4365">
            <v>138.36000000000001</v>
          </cell>
          <cell r="G4365">
            <v>3561.39</v>
          </cell>
        </row>
        <row r="4366">
          <cell r="A4366" t="str">
            <v>66.08.254</v>
          </cell>
          <cell r="B4366">
            <v>0</v>
          </cell>
          <cell r="C4366" t="str">
            <v>Receptor de sinais via satélite para acesso em rede local, sem fio</v>
          </cell>
          <cell r="D4366" t="str">
            <v>un</v>
          </cell>
          <cell r="E4366">
            <v>1238.03</v>
          </cell>
          <cell r="F4366">
            <v>138.36000000000001</v>
          </cell>
          <cell r="G4366">
            <v>1376.39</v>
          </cell>
        </row>
        <row r="4367">
          <cell r="A4367" t="str">
            <v>66.08.260</v>
          </cell>
          <cell r="B4367">
            <v>0</v>
          </cell>
          <cell r="C4367" t="str">
            <v>Modulador de canais VHF / UHF / CATV / CFTV</v>
          </cell>
          <cell r="D4367" t="str">
            <v>un</v>
          </cell>
          <cell r="E4367">
            <v>199.51</v>
          </cell>
          <cell r="F4367">
            <v>34.590000000000003</v>
          </cell>
          <cell r="G4367">
            <v>234.1</v>
          </cell>
        </row>
        <row r="4368">
          <cell r="A4368" t="str">
            <v>66.08.270</v>
          </cell>
          <cell r="B4368">
            <v>0</v>
          </cell>
          <cell r="C4368" t="str">
            <v>Amplificador de linha VHF / UHF com conector de F-50 dB</v>
          </cell>
          <cell r="D4368" t="str">
            <v>un</v>
          </cell>
          <cell r="E4368">
            <v>384.77</v>
          </cell>
          <cell r="F4368">
            <v>10.38</v>
          </cell>
          <cell r="G4368">
            <v>395.15</v>
          </cell>
        </row>
        <row r="4369">
          <cell r="A4369" t="str">
            <v>66.08.322</v>
          </cell>
          <cell r="B4369">
            <v>0</v>
          </cell>
          <cell r="C4369" t="str">
            <v>Câmara fixa com domo e suporte de fixação, sensor de imagem CMOS, função WDR</v>
          </cell>
          <cell r="D4369" t="str">
            <v>un</v>
          </cell>
          <cell r="E4369">
            <v>9937.7099999999991</v>
          </cell>
          <cell r="F4369">
            <v>148.26</v>
          </cell>
          <cell r="G4369">
            <v>10085.969999999999</v>
          </cell>
        </row>
        <row r="4370">
          <cell r="A4370" t="str">
            <v>66.08.340</v>
          </cell>
          <cell r="B4370">
            <v>0</v>
          </cell>
          <cell r="C4370" t="str">
            <v>Unidade de disco rígido (HD) externo de 5 TB</v>
          </cell>
          <cell r="D4370" t="str">
            <v>un</v>
          </cell>
          <cell r="E4370">
            <v>1090.73</v>
          </cell>
          <cell r="F4370">
            <v>2.68</v>
          </cell>
          <cell r="G4370">
            <v>1093.4100000000001</v>
          </cell>
        </row>
        <row r="4371">
          <cell r="A4371" t="str">
            <v>66.08.350</v>
          </cell>
          <cell r="B4371">
            <v>0</v>
          </cell>
          <cell r="C4371" t="str">
            <v>Unidade de disco rígido (HD) externo de 8 TB</v>
          </cell>
          <cell r="D4371" t="str">
            <v>un</v>
          </cell>
          <cell r="E4371">
            <v>1879.68</v>
          </cell>
          <cell r="F4371">
            <v>2.68</v>
          </cell>
          <cell r="G4371">
            <v>1882.36</v>
          </cell>
        </row>
        <row r="4372">
          <cell r="A4372" t="str">
            <v>66.08.400</v>
          </cell>
          <cell r="B4372">
            <v>0</v>
          </cell>
          <cell r="C4372" t="str">
            <v>Estação de monitoramento "WorkStation" para até 3 monitores – memória ram de 8 GB</v>
          </cell>
          <cell r="D4372" t="str">
            <v>cj</v>
          </cell>
          <cell r="E4372">
            <v>6782.31</v>
          </cell>
          <cell r="F4372">
            <v>191.73</v>
          </cell>
          <cell r="G4372">
            <v>6974.04</v>
          </cell>
        </row>
        <row r="4373">
          <cell r="A4373" t="str">
            <v>66.08.401</v>
          </cell>
          <cell r="B4373">
            <v>0</v>
          </cell>
          <cell r="C4373" t="str">
            <v>Estação de monitoramento "WorkStation" para até 3 monitores – memória ram de 16 GB</v>
          </cell>
          <cell r="D4373" t="str">
            <v>cj</v>
          </cell>
          <cell r="E4373">
            <v>9474.01</v>
          </cell>
          <cell r="F4373">
            <v>191.73</v>
          </cell>
          <cell r="G4373">
            <v>9665.74</v>
          </cell>
        </row>
        <row r="4374">
          <cell r="A4374" t="str">
            <v>66.08.600</v>
          </cell>
          <cell r="B4374">
            <v>0</v>
          </cell>
          <cell r="C4374" t="str">
            <v>Unidade gerenciadora digital de vídeo em rede (NVR) de até 8 câmeras IP, armazenamento de 6 TB, 1 interface de rede Fast Ethernet</v>
          </cell>
          <cell r="D4374" t="str">
            <v>un</v>
          </cell>
          <cell r="E4374">
            <v>1105.7</v>
          </cell>
          <cell r="F4374">
            <v>127.81</v>
          </cell>
          <cell r="G4374">
            <v>1233.51</v>
          </cell>
        </row>
        <row r="4375">
          <cell r="A4375" t="str">
            <v>66.08.610</v>
          </cell>
          <cell r="B4375">
            <v>0</v>
          </cell>
          <cell r="C4375" t="str">
            <v>Unidade gerenciadora digital de vídeo em rede (NVR) de até 16 câmeras IP, armazenamento de 12 TB, 1 interface de rede Gigabit Ethernet e 4 entradas de alarme</v>
          </cell>
          <cell r="D4375" t="str">
            <v>un</v>
          </cell>
          <cell r="E4375">
            <v>1397.03</v>
          </cell>
          <cell r="F4375">
            <v>191.73</v>
          </cell>
          <cell r="G4375">
            <v>1588.76</v>
          </cell>
        </row>
        <row r="4376">
          <cell r="A4376" t="str">
            <v>66.08.620</v>
          </cell>
          <cell r="B4376">
            <v>0</v>
          </cell>
          <cell r="C4376" t="str">
            <v>Unidade gerenciadora digital vídeo em rede (NVR) de até 32 câmeras IP, armazenamento de 48 TB, 2 interface de rede Gigabit Ethernet e 16 entradas de alarme</v>
          </cell>
          <cell r="D4376" t="str">
            <v>un</v>
          </cell>
          <cell r="E4376">
            <v>3417.03</v>
          </cell>
          <cell r="F4376">
            <v>252.43</v>
          </cell>
          <cell r="G4376">
            <v>3669.46</v>
          </cell>
        </row>
        <row r="4377">
          <cell r="A4377" t="str">
            <v>66.20</v>
          </cell>
          <cell r="B4377" t="str">
            <v>Reparos, conservações e complementos - GRUPO 66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</row>
        <row r="4378">
          <cell r="A4378" t="str">
            <v>66.20.150</v>
          </cell>
          <cell r="B4378">
            <v>0</v>
          </cell>
          <cell r="C4378" t="str">
            <v>Guia organizadora de cabos para rack, 19´ 1 U</v>
          </cell>
          <cell r="D4378" t="str">
            <v>un</v>
          </cell>
          <cell r="E4378">
            <v>13.86</v>
          </cell>
          <cell r="F4378">
            <v>10.1</v>
          </cell>
          <cell r="G4378">
            <v>23.96</v>
          </cell>
        </row>
        <row r="4379">
          <cell r="A4379" t="str">
            <v>66.20.170</v>
          </cell>
          <cell r="B4379">
            <v>0</v>
          </cell>
          <cell r="C4379" t="str">
            <v>Guia organizadora de cabos para rack, 19´ 2 U</v>
          </cell>
          <cell r="D4379" t="str">
            <v>un</v>
          </cell>
          <cell r="E4379">
            <v>21.88</v>
          </cell>
          <cell r="F4379">
            <v>10.1</v>
          </cell>
          <cell r="G4379">
            <v>31.98</v>
          </cell>
        </row>
        <row r="4380">
          <cell r="A4380" t="str">
            <v>66.20.180</v>
          </cell>
          <cell r="B4380">
            <v>0</v>
          </cell>
          <cell r="C4380" t="str">
            <v>Caixa de proteção com suporte para câmera fixa interna ou externa</v>
          </cell>
          <cell r="D4380" t="str">
            <v>un</v>
          </cell>
          <cell r="E4380">
            <v>28.76</v>
          </cell>
          <cell r="F4380">
            <v>41.47</v>
          </cell>
          <cell r="G4380">
            <v>70.23</v>
          </cell>
        </row>
        <row r="4381">
          <cell r="A4381" t="str">
            <v>66.20.202</v>
          </cell>
          <cell r="B4381">
            <v>0</v>
          </cell>
          <cell r="C4381" t="str">
            <v>Instalação de câmera fixa para CFTV</v>
          </cell>
          <cell r="D4381" t="str">
            <v>un</v>
          </cell>
          <cell r="E4381">
            <v>0</v>
          </cell>
          <cell r="F4381">
            <v>148.26</v>
          </cell>
          <cell r="G4381">
            <v>148.26</v>
          </cell>
        </row>
        <row r="4382">
          <cell r="A4382" t="str">
            <v>66.20.212</v>
          </cell>
          <cell r="B4382">
            <v>0</v>
          </cell>
          <cell r="C4382" t="str">
            <v>Instalação de câmera móvel para CFTV</v>
          </cell>
          <cell r="D4382" t="str">
            <v>un</v>
          </cell>
          <cell r="E4382">
            <v>0</v>
          </cell>
          <cell r="F4382">
            <v>148.26</v>
          </cell>
          <cell r="G4382">
            <v>148.26</v>
          </cell>
        </row>
        <row r="4383">
          <cell r="A4383" t="str">
            <v>66.20.221</v>
          </cell>
          <cell r="B4383">
            <v>0</v>
          </cell>
          <cell r="C4383" t="str">
            <v>Switch Gigabit para servidor central com 24 portas frontais e 2 portas SFP, capacidade de 10/100/1000 Mbps</v>
          </cell>
          <cell r="D4383" t="str">
            <v>un</v>
          </cell>
          <cell r="E4383">
            <v>7779</v>
          </cell>
          <cell r="F4383">
            <v>13.43</v>
          </cell>
          <cell r="G4383">
            <v>7792.43</v>
          </cell>
        </row>
        <row r="4384">
          <cell r="A4384" t="str">
            <v>66.20.225</v>
          </cell>
          <cell r="B4384">
            <v>0</v>
          </cell>
          <cell r="C4384" t="str">
            <v>Switch Gigabit 24 portas com capacidade de 10/100/1000/Mbps</v>
          </cell>
          <cell r="D4384" t="str">
            <v>un</v>
          </cell>
          <cell r="E4384">
            <v>1853.39</v>
          </cell>
          <cell r="F4384">
            <v>13.43</v>
          </cell>
          <cell r="G4384">
            <v>1866.82</v>
          </cell>
        </row>
        <row r="4385">
          <cell r="A4385" t="str">
            <v>67</v>
          </cell>
          <cell r="B4385" t="str">
            <v>CAPTAÇÃO, ADUÇÃO E TRATAMENTO DE ÁGUA E ESGOTO, EQUIPAMENTO E SISTEMA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</row>
        <row r="4386">
          <cell r="A4386" t="str">
            <v>67.02</v>
          </cell>
          <cell r="B4386" t="str">
            <v>Tratamento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</row>
        <row r="4387">
          <cell r="A4387" t="str">
            <v>67.02.040</v>
          </cell>
          <cell r="B4387">
            <v>0</v>
          </cell>
          <cell r="C4387" t="str">
            <v>Medidor de vazão tipo calha Parshall com garganta W= 6´</v>
          </cell>
          <cell r="D4387" t="str">
            <v>un</v>
          </cell>
          <cell r="E4387">
            <v>1498.55</v>
          </cell>
          <cell r="F4387">
            <v>65.02</v>
          </cell>
          <cell r="G4387">
            <v>1563.57</v>
          </cell>
        </row>
        <row r="4388">
          <cell r="A4388" t="str">
            <v>67.02.160</v>
          </cell>
          <cell r="B4388">
            <v>0</v>
          </cell>
          <cell r="C4388" t="str">
            <v>Medidor de vazão tipo calha Parshall com garganta W= 3´</v>
          </cell>
          <cell r="D4388" t="str">
            <v>un</v>
          </cell>
          <cell r="E4388">
            <v>908.57</v>
          </cell>
          <cell r="F4388">
            <v>65.02</v>
          </cell>
          <cell r="G4388">
            <v>973.59</v>
          </cell>
        </row>
        <row r="4389">
          <cell r="A4389" t="str">
            <v>67.02.180</v>
          </cell>
          <cell r="B4389">
            <v>0</v>
          </cell>
          <cell r="C4389" t="str">
            <v>Grade fina em aço carbono, espaçamento de 3 cm, com barras chatas de 1´x 1/4´</v>
          </cell>
          <cell r="D4389" t="str">
            <v>m²</v>
          </cell>
          <cell r="E4389">
            <v>1091.6199999999999</v>
          </cell>
          <cell r="F4389">
            <v>7.32</v>
          </cell>
          <cell r="G4389">
            <v>1098.94</v>
          </cell>
        </row>
        <row r="4390">
          <cell r="A4390" t="str">
            <v>67.02.190</v>
          </cell>
          <cell r="B4390">
            <v>0</v>
          </cell>
          <cell r="C4390" t="str">
            <v>Grade grossa em aço carbono, espaçamento de 5 cm, com barras chatas de 1´ x 1/4´</v>
          </cell>
          <cell r="D4390" t="str">
            <v>m²</v>
          </cell>
          <cell r="E4390">
            <v>728.08</v>
          </cell>
          <cell r="F4390">
            <v>7.32</v>
          </cell>
          <cell r="G4390">
            <v>735.4</v>
          </cell>
        </row>
        <row r="4391">
          <cell r="A4391" t="str">
            <v>67.02.210</v>
          </cell>
          <cell r="B4391">
            <v>0</v>
          </cell>
          <cell r="C4391" t="str">
            <v>Tela galvanizada revestida em poliamida, malha de 10 mm</v>
          </cell>
          <cell r="D4391" t="str">
            <v>m²</v>
          </cell>
          <cell r="E4391">
            <v>477.16</v>
          </cell>
          <cell r="F4391">
            <v>7.32</v>
          </cell>
          <cell r="G4391">
            <v>484.48</v>
          </cell>
        </row>
        <row r="4392">
          <cell r="A4392" t="str">
            <v>67.02.230</v>
          </cell>
          <cell r="B4392">
            <v>0</v>
          </cell>
          <cell r="C4392" t="str">
            <v>Grade fina em aço carbono, espaçamento de 1 cm com barras chatas de 1´ x 3/8´</v>
          </cell>
          <cell r="D4392" t="str">
            <v>m²</v>
          </cell>
          <cell r="E4392">
            <v>1477.36</v>
          </cell>
          <cell r="F4392">
            <v>7.32</v>
          </cell>
          <cell r="G4392">
            <v>1484.68</v>
          </cell>
        </row>
        <row r="4393">
          <cell r="A4393" t="str">
            <v>67.02.240</v>
          </cell>
          <cell r="B4393">
            <v>0</v>
          </cell>
          <cell r="C4393" t="str">
            <v>Grade média em aço carbono, espaçamento de 2 cm com barras chatas de 1´ x 3/8´</v>
          </cell>
          <cell r="D4393" t="str">
            <v>m²</v>
          </cell>
          <cell r="E4393">
            <v>1375.64</v>
          </cell>
          <cell r="F4393">
            <v>7.32</v>
          </cell>
          <cell r="G4393">
            <v>1382.96</v>
          </cell>
        </row>
        <row r="4394">
          <cell r="A4394" t="str">
            <v>67.02.250</v>
          </cell>
          <cell r="B4394">
            <v>0</v>
          </cell>
          <cell r="C4394" t="str">
            <v>Grade grossa em aço carbono, espaçamento de 4 cm com barras chatas de 1´ x 3/8´</v>
          </cell>
          <cell r="D4394" t="str">
            <v>m²</v>
          </cell>
          <cell r="E4394">
            <v>921.92</v>
          </cell>
          <cell r="F4394">
            <v>7.32</v>
          </cell>
          <cell r="G4394">
            <v>929.24</v>
          </cell>
        </row>
        <row r="4395">
          <cell r="A4395" t="str">
            <v>67.02.280</v>
          </cell>
          <cell r="B4395">
            <v>0</v>
          </cell>
          <cell r="C4395" t="str">
            <v>Cesto em chapa de aço inoxidável com espessura de 1,5 mm e furos de 1/2´</v>
          </cell>
          <cell r="D4395" t="str">
            <v>un</v>
          </cell>
          <cell r="E4395">
            <v>713.86</v>
          </cell>
          <cell r="F4395">
            <v>3.66</v>
          </cell>
          <cell r="G4395">
            <v>717.52</v>
          </cell>
        </row>
        <row r="4396">
          <cell r="A4396" t="str">
            <v>67.02.301</v>
          </cell>
          <cell r="B4396">
            <v>0</v>
          </cell>
          <cell r="C4396" t="str">
            <v>Peneira estática em poliéster reforçado de fibra de vidro (PRFV) com tela de aço inoxidável AISI 304, malha de 1,5 mm, vazão de 50 l/s</v>
          </cell>
          <cell r="D4396" t="str">
            <v>un</v>
          </cell>
          <cell r="E4396">
            <v>16530.669999999998</v>
          </cell>
          <cell r="F4396">
            <v>130.59</v>
          </cell>
          <cell r="G4396">
            <v>16661.259999999998</v>
          </cell>
        </row>
        <row r="4397">
          <cell r="A4397" t="str">
            <v>67.02.320</v>
          </cell>
          <cell r="B4397">
            <v>0</v>
          </cell>
          <cell r="C4397" t="str">
            <v>Comporta em fibra de vidro (stop log) - espessura de 10 mm</v>
          </cell>
          <cell r="D4397" t="str">
            <v>m²</v>
          </cell>
          <cell r="E4397">
            <v>1513.95</v>
          </cell>
          <cell r="F4397">
            <v>23.7</v>
          </cell>
          <cell r="G4397">
            <v>1537.65</v>
          </cell>
        </row>
        <row r="4398">
          <cell r="A4398" t="str">
            <v>67.02.330</v>
          </cell>
          <cell r="B4398">
            <v>0</v>
          </cell>
          <cell r="C4398" t="str">
            <v>Sistema de tratamento de águas cinzas e aproveitamento de águas pluviais, para reuso em fins não potáveis, vazão de 2,00 m³/h</v>
          </cell>
          <cell r="D4398" t="str">
            <v>un</v>
          </cell>
          <cell r="E4398">
            <v>76510</v>
          </cell>
          <cell r="F4398">
            <v>0</v>
          </cell>
          <cell r="G4398">
            <v>76510</v>
          </cell>
        </row>
        <row r="4399">
          <cell r="A4399" t="str">
            <v>67.02.400</v>
          </cell>
          <cell r="B4399">
            <v>0</v>
          </cell>
          <cell r="C4399" t="str">
            <v>Tanque em fibra de vidro (PRFV) com quebra ondas, capacidade de 25.000 l e misturador interno vertical em aço inoxidável</v>
          </cell>
          <cell r="D4399" t="str">
            <v>un</v>
          </cell>
          <cell r="E4399">
            <v>51146.23</v>
          </cell>
          <cell r="F4399">
            <v>205.59</v>
          </cell>
          <cell r="G4399">
            <v>51351.82</v>
          </cell>
        </row>
        <row r="4400">
          <cell r="A4400" t="str">
            <v>67.02.410</v>
          </cell>
          <cell r="B4400">
            <v>0</v>
          </cell>
          <cell r="C4400" t="str">
            <v>Sistema de tratamento de efluente por reator anaeróbio (UASB) e Filtro aeróbio (FAS), para obras de segurança com vazão máxima horária 12 l/s</v>
          </cell>
          <cell r="D4400" t="str">
            <v>cj</v>
          </cell>
          <cell r="E4400">
            <v>256623.07</v>
          </cell>
          <cell r="F4400">
            <v>0</v>
          </cell>
          <cell r="G4400">
            <v>256623.07</v>
          </cell>
        </row>
        <row r="4401">
          <cell r="A4401" t="str">
            <v>67.02.500</v>
          </cell>
          <cell r="B4401">
            <v>0</v>
          </cell>
          <cell r="C4401" t="str">
            <v>Elaboração de projeto de sistema de estação compacta de tratamento de esgoto para vazão máxima horária 12,0 l/s e atendimento classe II, tratamento de nitrogênio e fósforo, assessoria, documentação e aprovação na CETESB</v>
          </cell>
          <cell r="D4401" t="str">
            <v>cj</v>
          </cell>
          <cell r="E4401">
            <v>88942.94</v>
          </cell>
          <cell r="F4401">
            <v>0</v>
          </cell>
          <cell r="G4401">
            <v>88942.94</v>
          </cell>
        </row>
        <row r="4402">
          <cell r="A4402" t="str">
            <v>67.02.501</v>
          </cell>
          <cell r="B4402">
            <v>0</v>
          </cell>
          <cell r="C4402" t="str">
            <v>Elaboração de projeto de sistema de estação compacta de tratamento de esgoto para vazão máxima horária 12,0 l/s e atendimento classe II, assessoria, documentação e aprovação na CETESB</v>
          </cell>
          <cell r="D4402" t="str">
            <v>cj</v>
          </cell>
          <cell r="E4402">
            <v>84562.45</v>
          </cell>
          <cell r="F4402">
            <v>0</v>
          </cell>
          <cell r="G4402">
            <v>84562.45</v>
          </cell>
        </row>
        <row r="4403">
          <cell r="A4403" t="str">
            <v>68</v>
          </cell>
          <cell r="B4403" t="str">
            <v>ELETRIFICAÇÃO, EQUIPAMENTO E SISTEMA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</row>
        <row r="4404">
          <cell r="A4404" t="str">
            <v>68.01</v>
          </cell>
          <cell r="B4404" t="str">
            <v>Posteamento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</row>
        <row r="4405">
          <cell r="A4405" t="str">
            <v>68.01.310</v>
          </cell>
          <cell r="B4405">
            <v>0</v>
          </cell>
          <cell r="C4405" t="str">
            <v>Poste de concreto duplo T, 90 kg, H = 7,50 m</v>
          </cell>
          <cell r="D4405" t="str">
            <v>un</v>
          </cell>
          <cell r="E4405">
            <v>580.42999999999995</v>
          </cell>
          <cell r="F4405">
            <v>220.58</v>
          </cell>
          <cell r="G4405">
            <v>801.01</v>
          </cell>
        </row>
        <row r="4406">
          <cell r="A4406" t="str">
            <v>68.01.330</v>
          </cell>
          <cell r="B4406">
            <v>0</v>
          </cell>
          <cell r="C4406" t="str">
            <v>Poste de concreto duplo T, 150 kg, H = 10,00 m</v>
          </cell>
          <cell r="D4406" t="str">
            <v>un</v>
          </cell>
          <cell r="E4406">
            <v>831.7</v>
          </cell>
          <cell r="F4406">
            <v>220.58</v>
          </cell>
          <cell r="G4406">
            <v>1052.28</v>
          </cell>
        </row>
        <row r="4407">
          <cell r="A4407" t="str">
            <v>68.01.360</v>
          </cell>
          <cell r="B4407">
            <v>0</v>
          </cell>
          <cell r="C4407" t="str">
            <v>Poste de concreto duplo T, 200 kg, H = 7,50 m</v>
          </cell>
          <cell r="D4407" t="str">
            <v>un</v>
          </cell>
          <cell r="E4407">
            <v>648.19000000000005</v>
          </cell>
          <cell r="F4407">
            <v>220.58</v>
          </cell>
          <cell r="G4407">
            <v>868.77</v>
          </cell>
        </row>
        <row r="4408">
          <cell r="A4408" t="str">
            <v>68.01.390</v>
          </cell>
          <cell r="B4408">
            <v>0</v>
          </cell>
          <cell r="C4408" t="str">
            <v>Poste de concreto duplo T, 200 kg, H = 11,00 m</v>
          </cell>
          <cell r="D4408" t="str">
            <v>un</v>
          </cell>
          <cell r="E4408">
            <v>894.97</v>
          </cell>
          <cell r="F4408">
            <v>220.58</v>
          </cell>
          <cell r="G4408">
            <v>1115.55</v>
          </cell>
        </row>
        <row r="4409">
          <cell r="A4409" t="str">
            <v>68.01.420</v>
          </cell>
          <cell r="B4409">
            <v>0</v>
          </cell>
          <cell r="C4409" t="str">
            <v>Poste de concreto duplo T, 300 kg, H = 7,50 m</v>
          </cell>
          <cell r="D4409" t="str">
            <v>un</v>
          </cell>
          <cell r="E4409">
            <v>723.73</v>
          </cell>
          <cell r="F4409">
            <v>220.58</v>
          </cell>
          <cell r="G4409">
            <v>944.31</v>
          </cell>
        </row>
        <row r="4410">
          <cell r="A4410" t="str">
            <v>68.01.440</v>
          </cell>
          <cell r="B4410">
            <v>0</v>
          </cell>
          <cell r="C4410" t="str">
            <v>Poste de concreto duplo T, 300 kg, H = 10,00 m</v>
          </cell>
          <cell r="D4410" t="str">
            <v>un</v>
          </cell>
          <cell r="E4410">
            <v>1041.1400000000001</v>
          </cell>
          <cell r="F4410">
            <v>220.58</v>
          </cell>
          <cell r="G4410">
            <v>1261.72</v>
          </cell>
        </row>
        <row r="4411">
          <cell r="A4411" t="str">
            <v>68.01.460</v>
          </cell>
          <cell r="B4411">
            <v>0</v>
          </cell>
          <cell r="C4411" t="str">
            <v>Poste de concreto duplo T, 300 kg, H = 12,00 m</v>
          </cell>
          <cell r="D4411" t="str">
            <v>un</v>
          </cell>
          <cell r="E4411">
            <v>1175.0899999999999</v>
          </cell>
          <cell r="F4411">
            <v>220.58</v>
          </cell>
          <cell r="G4411">
            <v>1395.67</v>
          </cell>
        </row>
        <row r="4412">
          <cell r="A4412" t="str">
            <v>68.01.510</v>
          </cell>
          <cell r="B4412">
            <v>0</v>
          </cell>
          <cell r="C4412" t="str">
            <v>Poste de concreto duplo T, 400 kg, H = 12,00 m</v>
          </cell>
          <cell r="D4412" t="str">
            <v>un</v>
          </cell>
          <cell r="E4412">
            <v>1215.5</v>
          </cell>
          <cell r="F4412">
            <v>220.58</v>
          </cell>
          <cell r="G4412">
            <v>1436.08</v>
          </cell>
        </row>
        <row r="4413">
          <cell r="A4413" t="str">
            <v>68.01.530</v>
          </cell>
          <cell r="B4413">
            <v>0</v>
          </cell>
          <cell r="C4413" t="str">
            <v>Poste de concreto duplo T, 600 kg, H = 10,00 m</v>
          </cell>
          <cell r="D4413" t="str">
            <v>un</v>
          </cell>
          <cell r="E4413">
            <v>1260.05</v>
          </cell>
          <cell r="F4413">
            <v>220.58</v>
          </cell>
          <cell r="G4413">
            <v>1480.63</v>
          </cell>
        </row>
        <row r="4414">
          <cell r="A4414" t="str">
            <v>68.01.540</v>
          </cell>
          <cell r="B4414">
            <v>0</v>
          </cell>
          <cell r="C4414" t="str">
            <v>Poste de concreto duplo T, 600 kg, H = 11,00 m</v>
          </cell>
          <cell r="D4414" t="str">
            <v>un</v>
          </cell>
          <cell r="E4414">
            <v>2053.29</v>
          </cell>
          <cell r="F4414">
            <v>220.58</v>
          </cell>
          <cell r="G4414">
            <v>2273.87</v>
          </cell>
        </row>
        <row r="4415">
          <cell r="A4415" t="str">
            <v>68.01.600</v>
          </cell>
          <cell r="B4415">
            <v>0</v>
          </cell>
          <cell r="C4415" t="str">
            <v>Poste de concreto circular, 200 kg, H = 7,00 m</v>
          </cell>
          <cell r="D4415" t="str">
            <v>un</v>
          </cell>
          <cell r="E4415">
            <v>663.13</v>
          </cell>
          <cell r="F4415">
            <v>220.58</v>
          </cell>
          <cell r="G4415">
            <v>883.71</v>
          </cell>
        </row>
        <row r="4416">
          <cell r="A4416" t="str">
            <v>68.01.610</v>
          </cell>
          <cell r="B4416">
            <v>0</v>
          </cell>
          <cell r="C4416" t="str">
            <v>Poste de concreto circular, 200 kg, H = 8,00 m</v>
          </cell>
          <cell r="D4416" t="str">
            <v>un</v>
          </cell>
          <cell r="E4416">
            <v>917.26</v>
          </cell>
          <cell r="F4416">
            <v>220.58</v>
          </cell>
          <cell r="G4416">
            <v>1137.8399999999999</v>
          </cell>
        </row>
        <row r="4417">
          <cell r="A4417" t="str">
            <v>68.01.620</v>
          </cell>
          <cell r="B4417">
            <v>0</v>
          </cell>
          <cell r="C4417" t="str">
            <v>Poste de concreto circular, 200 kg, H = 9,00 m</v>
          </cell>
          <cell r="D4417" t="str">
            <v>un</v>
          </cell>
          <cell r="E4417">
            <v>1271.56</v>
          </cell>
          <cell r="F4417">
            <v>220.58</v>
          </cell>
          <cell r="G4417">
            <v>1492.14</v>
          </cell>
        </row>
        <row r="4418">
          <cell r="A4418" t="str">
            <v>68.01.630</v>
          </cell>
          <cell r="B4418">
            <v>0</v>
          </cell>
          <cell r="C4418" t="str">
            <v>Poste de concreto circular, 200 kg, H = 10,00 m</v>
          </cell>
          <cell r="D4418" t="str">
            <v>un</v>
          </cell>
          <cell r="E4418">
            <v>1097.75</v>
          </cell>
          <cell r="F4418">
            <v>220.58</v>
          </cell>
          <cell r="G4418">
            <v>1318.33</v>
          </cell>
        </row>
        <row r="4419">
          <cell r="A4419" t="str">
            <v>68.01.640</v>
          </cell>
          <cell r="B4419">
            <v>0</v>
          </cell>
          <cell r="C4419" t="str">
            <v>Poste de concreto circular, 200 kg, H = 11,00 m</v>
          </cell>
          <cell r="D4419" t="str">
            <v>un</v>
          </cell>
          <cell r="E4419">
            <v>924.31</v>
          </cell>
          <cell r="F4419">
            <v>220.58</v>
          </cell>
          <cell r="G4419">
            <v>1144.8900000000001</v>
          </cell>
        </row>
        <row r="4420">
          <cell r="A4420" t="str">
            <v>68.01.650</v>
          </cell>
          <cell r="B4420">
            <v>0</v>
          </cell>
          <cell r="C4420" t="str">
            <v>Poste de concreto circular, 200 kg, H = 12,00 m</v>
          </cell>
          <cell r="D4420" t="str">
            <v>un</v>
          </cell>
          <cell r="E4420">
            <v>1243.06</v>
          </cell>
          <cell r="F4420">
            <v>220.58</v>
          </cell>
          <cell r="G4420">
            <v>1463.64</v>
          </cell>
        </row>
        <row r="4421">
          <cell r="A4421" t="str">
            <v>68.01.670</v>
          </cell>
          <cell r="B4421">
            <v>0</v>
          </cell>
          <cell r="C4421" t="str">
            <v>Poste de concreto circular, 300 kg, H = 9,00 m</v>
          </cell>
          <cell r="D4421" t="str">
            <v>un</v>
          </cell>
          <cell r="E4421">
            <v>906.5</v>
          </cell>
          <cell r="F4421">
            <v>220.58</v>
          </cell>
          <cell r="G4421">
            <v>1127.08</v>
          </cell>
        </row>
        <row r="4422">
          <cell r="A4422" t="str">
            <v>68.01.690</v>
          </cell>
          <cell r="B4422">
            <v>0</v>
          </cell>
          <cell r="C4422" t="str">
            <v>Poste de concreto circular, 300 kg, H = 11,00 m</v>
          </cell>
          <cell r="D4422" t="str">
            <v>un</v>
          </cell>
          <cell r="E4422">
            <v>1073.74</v>
          </cell>
          <cell r="F4422">
            <v>220.58</v>
          </cell>
          <cell r="G4422">
            <v>1294.32</v>
          </cell>
        </row>
        <row r="4423">
          <cell r="A4423" t="str">
            <v>68.01.730</v>
          </cell>
          <cell r="B4423">
            <v>0</v>
          </cell>
          <cell r="C4423" t="str">
            <v>Poste de concreto circular, 400 kg, H = 9,00 m</v>
          </cell>
          <cell r="D4423" t="str">
            <v>un</v>
          </cell>
          <cell r="E4423">
            <v>1070.1600000000001</v>
          </cell>
          <cell r="F4423">
            <v>220.58</v>
          </cell>
          <cell r="G4423">
            <v>1290.74</v>
          </cell>
        </row>
        <row r="4424">
          <cell r="A4424" t="str">
            <v>68.01.740</v>
          </cell>
          <cell r="B4424">
            <v>0</v>
          </cell>
          <cell r="C4424" t="str">
            <v>Poste de concreto circular, 400 kg, H = 10,00 m</v>
          </cell>
          <cell r="D4424" t="str">
            <v>un</v>
          </cell>
          <cell r="E4424">
            <v>1247.8900000000001</v>
          </cell>
          <cell r="F4424">
            <v>220.58</v>
          </cell>
          <cell r="G4424">
            <v>1468.47</v>
          </cell>
        </row>
        <row r="4425">
          <cell r="A4425" t="str">
            <v>68.01.750</v>
          </cell>
          <cell r="B4425">
            <v>0</v>
          </cell>
          <cell r="C4425" t="str">
            <v>Poste de concreto circular, 400 kg, H = 11,00 m</v>
          </cell>
          <cell r="D4425" t="str">
            <v>un</v>
          </cell>
          <cell r="E4425">
            <v>1359.58</v>
          </cell>
          <cell r="F4425">
            <v>220.58</v>
          </cell>
          <cell r="G4425">
            <v>1580.16</v>
          </cell>
        </row>
        <row r="4426">
          <cell r="A4426" t="str">
            <v>68.01.760</v>
          </cell>
          <cell r="B4426">
            <v>0</v>
          </cell>
          <cell r="C4426" t="str">
            <v>Poste de concreto circular, 400 kg, H = 12,00 m</v>
          </cell>
          <cell r="D4426" t="str">
            <v>un</v>
          </cell>
          <cell r="E4426">
            <v>1589.38</v>
          </cell>
          <cell r="F4426">
            <v>220.58</v>
          </cell>
          <cell r="G4426">
            <v>1809.96</v>
          </cell>
        </row>
        <row r="4427">
          <cell r="A4427" t="str">
            <v>68.01.790</v>
          </cell>
          <cell r="B4427">
            <v>0</v>
          </cell>
          <cell r="C4427" t="str">
            <v>Poste de concreto circular, 600 kg, H = 10,00 m</v>
          </cell>
          <cell r="D4427" t="str">
            <v>un</v>
          </cell>
          <cell r="E4427">
            <v>1355.41</v>
          </cell>
          <cell r="F4427">
            <v>220.58</v>
          </cell>
          <cell r="G4427">
            <v>1575.99</v>
          </cell>
        </row>
        <row r="4428">
          <cell r="A4428" t="str">
            <v>68.01.800</v>
          </cell>
          <cell r="B4428">
            <v>0</v>
          </cell>
          <cell r="C4428" t="str">
            <v>Poste de concreto circular, 600 kg, H = 11,00 m</v>
          </cell>
          <cell r="D4428" t="str">
            <v>un</v>
          </cell>
          <cell r="E4428">
            <v>1697.09</v>
          </cell>
          <cell r="F4428">
            <v>220.58</v>
          </cell>
          <cell r="G4428">
            <v>1917.67</v>
          </cell>
        </row>
        <row r="4429">
          <cell r="A4429" t="str">
            <v>68.01.810</v>
          </cell>
          <cell r="B4429">
            <v>0</v>
          </cell>
          <cell r="C4429" t="str">
            <v>Poste de concreto circular, 600 kg, H = 12,00 m</v>
          </cell>
          <cell r="D4429" t="str">
            <v>un</v>
          </cell>
          <cell r="E4429">
            <v>1809.75</v>
          </cell>
          <cell r="F4429">
            <v>220.58</v>
          </cell>
          <cell r="G4429">
            <v>2030.33</v>
          </cell>
        </row>
        <row r="4430">
          <cell r="A4430" t="str">
            <v>68.01.850</v>
          </cell>
          <cell r="B4430">
            <v>0</v>
          </cell>
          <cell r="C4430" t="str">
            <v>Poste de concreto circular, 1000 kg, H = 12,00 m</v>
          </cell>
          <cell r="D4430" t="str">
            <v>un</v>
          </cell>
          <cell r="E4430">
            <v>2651.71</v>
          </cell>
          <cell r="F4430">
            <v>220.58</v>
          </cell>
          <cell r="G4430">
            <v>2872.29</v>
          </cell>
        </row>
        <row r="4431">
          <cell r="A4431" t="str">
            <v>68.02</v>
          </cell>
          <cell r="B4431" t="str">
            <v>Estrutura específica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</row>
        <row r="4432">
          <cell r="A4432" t="str">
            <v>68.02.010</v>
          </cell>
          <cell r="B4432">
            <v>0</v>
          </cell>
          <cell r="C4432" t="str">
            <v>Estai</v>
          </cell>
          <cell r="D4432" t="str">
            <v>un</v>
          </cell>
          <cell r="E4432">
            <v>279.49</v>
          </cell>
          <cell r="F4432">
            <v>128.83000000000001</v>
          </cell>
          <cell r="G4432">
            <v>408.32</v>
          </cell>
        </row>
        <row r="4433">
          <cell r="A4433" t="str">
            <v>68.02.020</v>
          </cell>
          <cell r="B4433">
            <v>0</v>
          </cell>
          <cell r="C4433" t="str">
            <v>Estrutura tipo M1</v>
          </cell>
          <cell r="D4433" t="str">
            <v>un</v>
          </cell>
          <cell r="E4433">
            <v>236.79</v>
          </cell>
          <cell r="F4433">
            <v>154.59</v>
          </cell>
          <cell r="G4433">
            <v>391.38</v>
          </cell>
        </row>
        <row r="4434">
          <cell r="A4434" t="str">
            <v>68.02.030</v>
          </cell>
          <cell r="B4434">
            <v>0</v>
          </cell>
          <cell r="C4434" t="str">
            <v>Estrutura tipo M2</v>
          </cell>
          <cell r="D4434" t="str">
            <v>un</v>
          </cell>
          <cell r="E4434">
            <v>504.76</v>
          </cell>
          <cell r="F4434">
            <v>154.59</v>
          </cell>
          <cell r="G4434">
            <v>659.35</v>
          </cell>
        </row>
        <row r="4435">
          <cell r="A4435" t="str">
            <v>68.02.040</v>
          </cell>
          <cell r="B4435">
            <v>0</v>
          </cell>
          <cell r="C4435" t="str">
            <v>Estrutura tipo N3</v>
          </cell>
          <cell r="D4435" t="str">
            <v>un</v>
          </cell>
          <cell r="E4435">
            <v>694.83</v>
          </cell>
          <cell r="F4435">
            <v>231.89</v>
          </cell>
          <cell r="G4435">
            <v>926.72</v>
          </cell>
        </row>
        <row r="4436">
          <cell r="A4436" t="str">
            <v>68.02.050</v>
          </cell>
          <cell r="B4436">
            <v>0</v>
          </cell>
          <cell r="C4436" t="str">
            <v>Estrutura tipo M1 - N3</v>
          </cell>
          <cell r="D4436" t="str">
            <v>un</v>
          </cell>
          <cell r="E4436">
            <v>794.48</v>
          </cell>
          <cell r="F4436">
            <v>309.18</v>
          </cell>
          <cell r="G4436">
            <v>1103.6600000000001</v>
          </cell>
        </row>
        <row r="4437">
          <cell r="A4437" t="str">
            <v>68.02.060</v>
          </cell>
          <cell r="B4437">
            <v>0</v>
          </cell>
          <cell r="C4437" t="str">
            <v>Estrutura tipo M4</v>
          </cell>
          <cell r="D4437" t="str">
            <v>un</v>
          </cell>
          <cell r="E4437">
            <v>1283.97</v>
          </cell>
          <cell r="F4437">
            <v>231.89</v>
          </cell>
          <cell r="G4437">
            <v>1515.86</v>
          </cell>
        </row>
        <row r="4438">
          <cell r="A4438" t="str">
            <v>68.02.070</v>
          </cell>
          <cell r="B4438">
            <v>0</v>
          </cell>
          <cell r="C4438" t="str">
            <v>Estrutura tipo N2</v>
          </cell>
          <cell r="D4438" t="str">
            <v>un</v>
          </cell>
          <cell r="E4438">
            <v>570.96</v>
          </cell>
          <cell r="F4438">
            <v>231.89</v>
          </cell>
          <cell r="G4438">
            <v>802.85</v>
          </cell>
        </row>
        <row r="4439">
          <cell r="A4439" t="str">
            <v>68.02.090</v>
          </cell>
          <cell r="B4439">
            <v>0</v>
          </cell>
          <cell r="C4439" t="str">
            <v>Estrutura tipo N4</v>
          </cell>
          <cell r="D4439" t="str">
            <v>un</v>
          </cell>
          <cell r="E4439">
            <v>1276.31</v>
          </cell>
          <cell r="F4439">
            <v>309.18</v>
          </cell>
          <cell r="G4439">
            <v>1585.49</v>
          </cell>
        </row>
        <row r="4440">
          <cell r="A4440" t="str">
            <v>68.02.100</v>
          </cell>
          <cell r="B4440">
            <v>0</v>
          </cell>
          <cell r="C4440" t="str">
            <v>Armação secundária tipo 1C - 2R</v>
          </cell>
          <cell r="D4440" t="str">
            <v>un</v>
          </cell>
          <cell r="E4440">
            <v>56.81</v>
          </cell>
          <cell r="F4440">
            <v>103.06</v>
          </cell>
          <cell r="G4440">
            <v>159.87</v>
          </cell>
        </row>
        <row r="4441">
          <cell r="A4441" t="str">
            <v>68.02.110</v>
          </cell>
          <cell r="B4441">
            <v>0</v>
          </cell>
          <cell r="C4441" t="str">
            <v>Armação secundária tipo 1C - 3R</v>
          </cell>
          <cell r="D4441" t="str">
            <v>un</v>
          </cell>
          <cell r="E4441">
            <v>61.44</v>
          </cell>
          <cell r="F4441">
            <v>103.06</v>
          </cell>
          <cell r="G4441">
            <v>164.5</v>
          </cell>
        </row>
        <row r="4442">
          <cell r="A4442" t="str">
            <v>68.02.120</v>
          </cell>
          <cell r="B4442">
            <v>0</v>
          </cell>
          <cell r="C4442" t="str">
            <v>Armação secundária tipo 2C - 3R</v>
          </cell>
          <cell r="D4442" t="str">
            <v>un</v>
          </cell>
          <cell r="E4442">
            <v>99.87</v>
          </cell>
          <cell r="F4442">
            <v>128.83000000000001</v>
          </cell>
          <cell r="G4442">
            <v>228.7</v>
          </cell>
        </row>
        <row r="4443">
          <cell r="A4443" t="str">
            <v>68.02.130</v>
          </cell>
          <cell r="B4443">
            <v>0</v>
          </cell>
          <cell r="C4443" t="str">
            <v>Armação secundária tipo 2C - 4R</v>
          </cell>
          <cell r="D4443" t="str">
            <v>un</v>
          </cell>
          <cell r="E4443">
            <v>104.5</v>
          </cell>
          <cell r="F4443">
            <v>128.83000000000001</v>
          </cell>
          <cell r="G4443">
            <v>233.33</v>
          </cell>
        </row>
        <row r="4444">
          <cell r="A4444" t="str">
            <v>68.02.140</v>
          </cell>
          <cell r="B4444">
            <v>0</v>
          </cell>
          <cell r="C4444" t="str">
            <v>Armação secundária tipo 4C - 6R</v>
          </cell>
          <cell r="D4444" t="str">
            <v>un</v>
          </cell>
          <cell r="E4444">
            <v>199.74</v>
          </cell>
          <cell r="F4444">
            <v>154.59</v>
          </cell>
          <cell r="G4444">
            <v>354.33</v>
          </cell>
        </row>
        <row r="4445">
          <cell r="A4445" t="str">
            <v>68.20</v>
          </cell>
          <cell r="B4445" t="str">
            <v>Reparos, conservações e complementos - GRUPO 68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</row>
        <row r="4446">
          <cell r="A4446" t="str">
            <v>68.20.010</v>
          </cell>
          <cell r="B4446">
            <v>0</v>
          </cell>
          <cell r="C4446" t="str">
            <v>Recolocação de poste de madeira</v>
          </cell>
          <cell r="D4446" t="str">
            <v>un</v>
          </cell>
          <cell r="E4446">
            <v>143.28</v>
          </cell>
          <cell r="F4446">
            <v>174.67</v>
          </cell>
          <cell r="G4446">
            <v>317.95</v>
          </cell>
        </row>
        <row r="4447">
          <cell r="A4447" t="str">
            <v>68.20.040</v>
          </cell>
          <cell r="B4447">
            <v>0</v>
          </cell>
          <cell r="C4447" t="str">
            <v>Braçadeira circular em aço carbono galvanizado, diâmetro nominal de 140 até 300 mm</v>
          </cell>
          <cell r="D4447" t="str">
            <v>un</v>
          </cell>
          <cell r="E4447">
            <v>28.13</v>
          </cell>
          <cell r="F4447">
            <v>12.22</v>
          </cell>
          <cell r="G4447">
            <v>40.35</v>
          </cell>
        </row>
        <row r="4448">
          <cell r="A4448" t="str">
            <v>68.20.050</v>
          </cell>
          <cell r="B4448">
            <v>0</v>
          </cell>
          <cell r="C4448" t="str">
            <v>Cruzeta em aço carbono galvanizado perfil ´L´ 75 x 75 x 8 mm, comprimento 2500 mm</v>
          </cell>
          <cell r="D4448" t="str">
            <v>un</v>
          </cell>
          <cell r="E4448">
            <v>283.77</v>
          </cell>
          <cell r="F4448">
            <v>24.45</v>
          </cell>
          <cell r="G4448">
            <v>308.22000000000003</v>
          </cell>
        </row>
        <row r="4449">
          <cell r="A4449" t="str">
            <v>68.20.120</v>
          </cell>
          <cell r="B4449">
            <v>0</v>
          </cell>
          <cell r="C4449" t="str">
            <v>Bengala em PVC para ramal de entrada, diâmetro de 32 mm</v>
          </cell>
          <cell r="D4449" t="str">
            <v>un</v>
          </cell>
          <cell r="E4449">
            <v>14.5</v>
          </cell>
          <cell r="F4449">
            <v>24.22</v>
          </cell>
          <cell r="G4449">
            <v>38.72</v>
          </cell>
        </row>
        <row r="4450">
          <cell r="A4450" t="str">
            <v>69</v>
          </cell>
          <cell r="B4450" t="str">
            <v>TELEFONIA, LÓGICA E TRANSMISSÃO DE DADOS, EQUIPAMENTO E SISTEMA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</row>
        <row r="4451">
          <cell r="A4451" t="str">
            <v>69.03</v>
          </cell>
          <cell r="B4451" t="str">
            <v>Distribuição e comando, caixas e equipamentos específicos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</row>
        <row r="4452">
          <cell r="A4452" t="str">
            <v>69.03.090</v>
          </cell>
          <cell r="B4452">
            <v>0</v>
          </cell>
          <cell r="C4452" t="str">
            <v>Aparelho telefônico multifrequencial, com teclas ´FLASH´, ´HOOK´, ´PAUSE´, ´LND´, ´MODE´</v>
          </cell>
          <cell r="D4452" t="str">
            <v>un</v>
          </cell>
          <cell r="E4452">
            <v>46.73</v>
          </cell>
          <cell r="F4452">
            <v>0</v>
          </cell>
          <cell r="G4452">
            <v>46.73</v>
          </cell>
        </row>
        <row r="4453">
          <cell r="A4453" t="str">
            <v>69.03.130</v>
          </cell>
          <cell r="B4453">
            <v>0</v>
          </cell>
          <cell r="C4453" t="str">
            <v>Caixa subterrânea de entrada de telefonia, tipo R1 (60 x 35 x 50) cm, padrão TELEBRÁS, com tampa</v>
          </cell>
          <cell r="D4453" t="str">
            <v>un</v>
          </cell>
          <cell r="E4453">
            <v>205.06</v>
          </cell>
          <cell r="F4453">
            <v>44.98</v>
          </cell>
          <cell r="G4453">
            <v>250.04</v>
          </cell>
        </row>
        <row r="4454">
          <cell r="A4454" t="str">
            <v>69.03.140</v>
          </cell>
          <cell r="B4454">
            <v>0</v>
          </cell>
          <cell r="C4454" t="str">
            <v>Caixa subterrânea de entrada de telefonia, tipo R2 (107 x 52 x 50) cm, padrão TELEBRÁS, com tampa</v>
          </cell>
          <cell r="D4454" t="str">
            <v>un</v>
          </cell>
          <cell r="E4454">
            <v>449.08</v>
          </cell>
          <cell r="F4454">
            <v>95.48</v>
          </cell>
          <cell r="G4454">
            <v>544.55999999999995</v>
          </cell>
        </row>
        <row r="4455">
          <cell r="A4455" t="str">
            <v>69.03.310</v>
          </cell>
          <cell r="B4455">
            <v>0</v>
          </cell>
          <cell r="C4455" t="str">
            <v>Caixa de tomada em poliamida e tampa para piso elevado, com 4 alojamentos para elétrica e até 8 alojamentos para telefonia e dados</v>
          </cell>
          <cell r="D4455" t="str">
            <v>un</v>
          </cell>
          <cell r="E4455">
            <v>100.09</v>
          </cell>
          <cell r="F4455">
            <v>13.84</v>
          </cell>
          <cell r="G4455">
            <v>113.93</v>
          </cell>
        </row>
        <row r="4456">
          <cell r="A4456" t="str">
            <v>69.03.340</v>
          </cell>
          <cell r="B4456">
            <v>0</v>
          </cell>
          <cell r="C4456" t="str">
            <v>Conector RJ-45 fêmea - categoria 6</v>
          </cell>
          <cell r="D4456" t="str">
            <v>un</v>
          </cell>
          <cell r="E4456">
            <v>24.9</v>
          </cell>
          <cell r="F4456">
            <v>5.2</v>
          </cell>
          <cell r="G4456">
            <v>30.1</v>
          </cell>
        </row>
        <row r="4457">
          <cell r="A4457" t="str">
            <v>69.03.360</v>
          </cell>
          <cell r="B4457">
            <v>0</v>
          </cell>
          <cell r="C4457" t="str">
            <v>Conector RJ-45 fêmea - categoria 6A</v>
          </cell>
          <cell r="D4457" t="str">
            <v>un</v>
          </cell>
          <cell r="E4457">
            <v>104.6</v>
          </cell>
          <cell r="F4457">
            <v>5.2</v>
          </cell>
          <cell r="G4457">
            <v>109.8</v>
          </cell>
        </row>
        <row r="4458">
          <cell r="A4458" t="str">
            <v>69.03.400</v>
          </cell>
          <cell r="B4458">
            <v>0</v>
          </cell>
          <cell r="C4458" t="str">
            <v>Central PABX híbrida de telefonia para 8 linhas tronco e 24 ramais digital e analógico</v>
          </cell>
          <cell r="D4458" t="str">
            <v>cj</v>
          </cell>
          <cell r="E4458">
            <v>4982.7</v>
          </cell>
          <cell r="F4458">
            <v>0</v>
          </cell>
          <cell r="G4458">
            <v>4982.7</v>
          </cell>
        </row>
        <row r="4459">
          <cell r="A4459" t="str">
            <v>69.03.410</v>
          </cell>
          <cell r="B4459">
            <v>0</v>
          </cell>
          <cell r="C4459" t="str">
            <v>Central PABX híbrida de telefonia para 8 linhas tronco e 128 ramais digital e analógico</v>
          </cell>
          <cell r="D4459" t="str">
            <v>cj</v>
          </cell>
          <cell r="E4459">
            <v>30257.48</v>
          </cell>
          <cell r="F4459">
            <v>0</v>
          </cell>
          <cell r="G4459">
            <v>30257.48</v>
          </cell>
        </row>
        <row r="4460">
          <cell r="A4460" t="str">
            <v>69.03.420</v>
          </cell>
          <cell r="B4460">
            <v>0</v>
          </cell>
          <cell r="C4460" t="str">
            <v>Central PABX híbrida de telefonia para 8 linhas tronco e 128 ramais digital e analógico, com recursos PBX Networking</v>
          </cell>
          <cell r="D4460" t="str">
            <v>cj</v>
          </cell>
          <cell r="E4460">
            <v>41219.760000000002</v>
          </cell>
          <cell r="F4460">
            <v>0</v>
          </cell>
          <cell r="G4460">
            <v>41219.760000000002</v>
          </cell>
        </row>
        <row r="4461">
          <cell r="A4461" t="str">
            <v>69.05</v>
          </cell>
          <cell r="B4461" t="str">
            <v>Estabilização de tensão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</row>
        <row r="4462">
          <cell r="A4462" t="str">
            <v>69.05.010</v>
          </cell>
          <cell r="B4462">
            <v>0</v>
          </cell>
          <cell r="C4462" t="str">
            <v>Estabilizador eletrônico de tensão, monofásico, com potência de 5 kVA</v>
          </cell>
          <cell r="D4462" t="str">
            <v>un</v>
          </cell>
          <cell r="E4462">
            <v>5721.4</v>
          </cell>
          <cell r="F4462">
            <v>51.89</v>
          </cell>
          <cell r="G4462">
            <v>5773.29</v>
          </cell>
        </row>
        <row r="4463">
          <cell r="A4463" t="str">
            <v>69.05.030</v>
          </cell>
          <cell r="B4463">
            <v>0</v>
          </cell>
          <cell r="C4463" t="str">
            <v>Estabilizador eletrônico de tensão, monofásico, com potência de 7,5 kVA</v>
          </cell>
          <cell r="D4463" t="str">
            <v>un</v>
          </cell>
          <cell r="E4463">
            <v>6885.24</v>
          </cell>
          <cell r="F4463">
            <v>51.89</v>
          </cell>
          <cell r="G4463">
            <v>6937.13</v>
          </cell>
        </row>
        <row r="4464">
          <cell r="A4464" t="str">
            <v>69.05.040</v>
          </cell>
          <cell r="B4464">
            <v>0</v>
          </cell>
          <cell r="C4464" t="str">
            <v>Estabilizador eletrônico de tensão, monofásico, com potência de 10 kVA</v>
          </cell>
          <cell r="D4464" t="str">
            <v>un</v>
          </cell>
          <cell r="E4464">
            <v>8408.32</v>
          </cell>
          <cell r="F4464">
            <v>51.89</v>
          </cell>
          <cell r="G4464">
            <v>8460.2099999999991</v>
          </cell>
        </row>
        <row r="4465">
          <cell r="A4465" t="str">
            <v>69.05.050</v>
          </cell>
          <cell r="B4465">
            <v>0</v>
          </cell>
          <cell r="C4465" t="str">
            <v>Estabilizador eletrônico de tensão, monofásico, com potência de 15 kVA</v>
          </cell>
          <cell r="D4465" t="str">
            <v>un</v>
          </cell>
          <cell r="E4465">
            <v>10983.9</v>
          </cell>
          <cell r="F4465">
            <v>51.89</v>
          </cell>
          <cell r="G4465">
            <v>11035.79</v>
          </cell>
        </row>
        <row r="4466">
          <cell r="A4466" t="str">
            <v>69.05.060</v>
          </cell>
          <cell r="B4466">
            <v>0</v>
          </cell>
          <cell r="C4466" t="str">
            <v>Estabilizador eletrônico de tensão, monofásico, com potência de 20 kVA</v>
          </cell>
          <cell r="D4466" t="str">
            <v>un</v>
          </cell>
          <cell r="E4466">
            <v>13416.4</v>
          </cell>
          <cell r="F4466">
            <v>51.89</v>
          </cell>
          <cell r="G4466">
            <v>13468.29</v>
          </cell>
        </row>
        <row r="4467">
          <cell r="A4467" t="str">
            <v>69.05.150</v>
          </cell>
          <cell r="B4467">
            <v>0</v>
          </cell>
          <cell r="C4467" t="str">
            <v>Estabilizador eletrônico de tensão, trifásico, com potência de 15 kVA</v>
          </cell>
          <cell r="D4467" t="str">
            <v>un</v>
          </cell>
          <cell r="E4467">
            <v>13730.21</v>
          </cell>
          <cell r="F4467">
            <v>51.89</v>
          </cell>
          <cell r="G4467">
            <v>13782.1</v>
          </cell>
        </row>
        <row r="4468">
          <cell r="A4468" t="str">
            <v>69.05.160</v>
          </cell>
          <cell r="B4468">
            <v>0</v>
          </cell>
          <cell r="C4468" t="str">
            <v>Estabilizador eletrônico de tensão, trifásico, com potência de 20 kVA</v>
          </cell>
          <cell r="D4468" t="str">
            <v>un</v>
          </cell>
          <cell r="E4468">
            <v>15097.46</v>
          </cell>
          <cell r="F4468">
            <v>51.89</v>
          </cell>
          <cell r="G4468">
            <v>15149.35</v>
          </cell>
        </row>
        <row r="4469">
          <cell r="A4469" t="str">
            <v>69.05.170</v>
          </cell>
          <cell r="B4469">
            <v>0</v>
          </cell>
          <cell r="C4469" t="str">
            <v>Estabilizador eletrônico de tensão, trifásico, com potência de 10 kVA, tensão de entrada 220 V e de saída 110 V</v>
          </cell>
          <cell r="D4469" t="str">
            <v>un</v>
          </cell>
          <cell r="E4469">
            <v>10002.69</v>
          </cell>
          <cell r="F4469">
            <v>51.89</v>
          </cell>
          <cell r="G4469">
            <v>10054.58</v>
          </cell>
        </row>
        <row r="4470">
          <cell r="A4470" t="str">
            <v>69.05.190</v>
          </cell>
          <cell r="B4470">
            <v>0</v>
          </cell>
          <cell r="C4470" t="str">
            <v>Estabilizador eletrônico de tensão, trifásico, com potência de 25 kVA</v>
          </cell>
          <cell r="D4470" t="str">
            <v>un</v>
          </cell>
          <cell r="E4470">
            <v>15988.82</v>
          </cell>
          <cell r="F4470">
            <v>51.89</v>
          </cell>
          <cell r="G4470">
            <v>16040.71</v>
          </cell>
        </row>
        <row r="4471">
          <cell r="A4471" t="str">
            <v>69.05.220</v>
          </cell>
          <cell r="B4471">
            <v>0</v>
          </cell>
          <cell r="C4471" t="str">
            <v>Estabilizador eletrônico de tensão, trifásico, com potência de 30 kVA</v>
          </cell>
          <cell r="D4471" t="str">
            <v>un</v>
          </cell>
          <cell r="E4471">
            <v>19578.48</v>
          </cell>
          <cell r="F4471">
            <v>51.89</v>
          </cell>
          <cell r="G4471">
            <v>19630.37</v>
          </cell>
        </row>
        <row r="4472">
          <cell r="A4472" t="str">
            <v>69.05.230</v>
          </cell>
          <cell r="B4472">
            <v>0</v>
          </cell>
          <cell r="C4472" t="str">
            <v>Estabilizador eletrônico de tensão, trifásico, com potência de 40 kVA</v>
          </cell>
          <cell r="D4472" t="str">
            <v>un</v>
          </cell>
          <cell r="E4472">
            <v>23886.69</v>
          </cell>
          <cell r="F4472">
            <v>51.89</v>
          </cell>
          <cell r="G4472">
            <v>23938.58</v>
          </cell>
        </row>
        <row r="4473">
          <cell r="A4473" t="str">
            <v>69.06</v>
          </cell>
          <cell r="B4473" t="str">
            <v>Sistemas ininterruptos de energia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</row>
        <row r="4474">
          <cell r="A4474" t="str">
            <v>69.06.020</v>
          </cell>
          <cell r="B4474">
            <v>0</v>
          </cell>
          <cell r="C4474" t="str">
            <v>Sistema ininterrupto de energia, trifásico on line de 10 kVA (220 V/220 V), com autonomia de 15 minutos</v>
          </cell>
          <cell r="D4474" t="str">
            <v>un</v>
          </cell>
          <cell r="E4474">
            <v>29514.84</v>
          </cell>
          <cell r="F4474">
            <v>97.78</v>
          </cell>
          <cell r="G4474">
            <v>29612.62</v>
          </cell>
        </row>
        <row r="4475">
          <cell r="A4475" t="str">
            <v>69.06.030</v>
          </cell>
          <cell r="B4475">
            <v>0</v>
          </cell>
          <cell r="C4475" t="str">
            <v>Sistema ininterrupto de energia, trifásico on line de 20 kVA (220 V/208 V-108 V), com autonomia 15 minutos</v>
          </cell>
          <cell r="D4475" t="str">
            <v>un</v>
          </cell>
          <cell r="E4475">
            <v>39022.6</v>
          </cell>
          <cell r="F4475">
            <v>97.78</v>
          </cell>
          <cell r="G4475">
            <v>39120.379999999997</v>
          </cell>
        </row>
        <row r="4476">
          <cell r="A4476" t="str">
            <v>69.06.040</v>
          </cell>
          <cell r="B4476">
            <v>0</v>
          </cell>
          <cell r="C4476" t="str">
            <v>Sistema ininterrupto de energia, trifásico on line senoidal de 15 kVA (208 V/110 V), com autonomia de 15 minutos</v>
          </cell>
          <cell r="D4476" t="str">
            <v>un</v>
          </cell>
          <cell r="E4476">
            <v>39471.629999999997</v>
          </cell>
          <cell r="F4476">
            <v>97.78</v>
          </cell>
          <cell r="G4476">
            <v>39569.410000000003</v>
          </cell>
        </row>
        <row r="4477">
          <cell r="A4477" t="str">
            <v>69.06.050</v>
          </cell>
          <cell r="B4477">
            <v>0</v>
          </cell>
          <cell r="C4477" t="str">
            <v>Sistema ininterrupto de energia, monofásico, com potência de 2 kVA</v>
          </cell>
          <cell r="D4477" t="str">
            <v>un</v>
          </cell>
          <cell r="E4477">
            <v>3972.32</v>
          </cell>
          <cell r="F4477">
            <v>69.180000000000007</v>
          </cell>
          <cell r="G4477">
            <v>4041.5</v>
          </cell>
        </row>
        <row r="4478">
          <cell r="A4478" t="str">
            <v>69.06.080</v>
          </cell>
          <cell r="B4478">
            <v>0</v>
          </cell>
          <cell r="C4478" t="str">
            <v>Sistema ininterrupto de energia, monofásico on line senoidal de 5 kVA (220 V/110 V), com autonomia de 15 minutos</v>
          </cell>
          <cell r="D4478" t="str">
            <v>un</v>
          </cell>
          <cell r="E4478">
            <v>12458.55</v>
          </cell>
          <cell r="F4478">
            <v>97.78</v>
          </cell>
          <cell r="G4478">
            <v>12556.33</v>
          </cell>
        </row>
        <row r="4479">
          <cell r="A4479" t="str">
            <v>69.06.100</v>
          </cell>
          <cell r="B4479">
            <v>0</v>
          </cell>
          <cell r="C4479" t="str">
            <v>Sistema ininterrupto de energia, monofásico, com potência entre 5 a 7,5 kVA</v>
          </cell>
          <cell r="D4479" t="str">
            <v>un</v>
          </cell>
          <cell r="E4479">
            <v>17246</v>
          </cell>
          <cell r="F4479">
            <v>69.180000000000007</v>
          </cell>
          <cell r="G4479">
            <v>17315.18</v>
          </cell>
        </row>
        <row r="4480">
          <cell r="A4480" t="str">
            <v>69.06.110</v>
          </cell>
          <cell r="B4480">
            <v>0</v>
          </cell>
          <cell r="C4480" t="str">
            <v>Sistema ininterrupto de energia, monofásico de 600 VA (127 V/127 V), com autonomia de 10 a 15 minutos</v>
          </cell>
          <cell r="D4480" t="str">
            <v>un</v>
          </cell>
          <cell r="E4480">
            <v>597.28</v>
          </cell>
          <cell r="F4480">
            <v>34.590000000000003</v>
          </cell>
          <cell r="G4480">
            <v>631.87</v>
          </cell>
        </row>
        <row r="4481">
          <cell r="A4481" t="str">
            <v>69.06.120</v>
          </cell>
          <cell r="B4481">
            <v>0</v>
          </cell>
          <cell r="C4481" t="str">
            <v>Sistema ininterrupto de energia, trifásico on line senoidal de 10 kVA (220 V/110 V), com autonomia de 2 horas</v>
          </cell>
          <cell r="D4481" t="str">
            <v>un</v>
          </cell>
          <cell r="E4481">
            <v>42280.14</v>
          </cell>
          <cell r="F4481">
            <v>97.78</v>
          </cell>
          <cell r="G4481">
            <v>42377.919999999998</v>
          </cell>
        </row>
        <row r="4482">
          <cell r="A4482" t="str">
            <v>69.06.130</v>
          </cell>
          <cell r="B4482">
            <v>0</v>
          </cell>
          <cell r="C4482" t="str">
            <v>Sistema ininterrupto de energia, monofásico on line senoidal de 10 kVA (110 V/110 V), com autonomia de 30 minutos</v>
          </cell>
          <cell r="D4482" t="str">
            <v>un</v>
          </cell>
          <cell r="E4482">
            <v>20337.03</v>
          </cell>
          <cell r="F4482">
            <v>97.78</v>
          </cell>
          <cell r="G4482">
            <v>20434.810000000001</v>
          </cell>
        </row>
        <row r="4483">
          <cell r="A4483" t="str">
            <v>69.06.140</v>
          </cell>
          <cell r="B4483">
            <v>0</v>
          </cell>
          <cell r="C4483" t="str">
            <v>Sistema ininterrupto de energia, monofásico on line senoidal de 15 kVA (127/127 V) com autonomia de 30 minutos</v>
          </cell>
          <cell r="D4483" t="str">
            <v>un</v>
          </cell>
          <cell r="E4483">
            <v>23719.68</v>
          </cell>
          <cell r="F4483">
            <v>97.78</v>
          </cell>
          <cell r="G4483">
            <v>23817.46</v>
          </cell>
        </row>
        <row r="4484">
          <cell r="A4484" t="str">
            <v>69.06.200</v>
          </cell>
          <cell r="B4484">
            <v>0</v>
          </cell>
          <cell r="C4484" t="str">
            <v>Sistema ininterrupto de energia, trifásico on line de 20 kVA (220/127 V), com autonomia de 15 minutos</v>
          </cell>
          <cell r="D4484" t="str">
            <v>un</v>
          </cell>
          <cell r="E4484">
            <v>42280.35</v>
          </cell>
          <cell r="F4484">
            <v>97.78</v>
          </cell>
          <cell r="G4484">
            <v>42378.13</v>
          </cell>
        </row>
        <row r="4485">
          <cell r="A4485" t="str">
            <v>69.06.210</v>
          </cell>
          <cell r="B4485">
            <v>0</v>
          </cell>
          <cell r="C4485" t="str">
            <v>Sistema ininterrupto de energia, trifásico on line de 60 kVA (220/127 V), com autonomia de 15 minutos</v>
          </cell>
          <cell r="D4485" t="str">
            <v>un</v>
          </cell>
          <cell r="E4485">
            <v>107474.78</v>
          </cell>
          <cell r="F4485">
            <v>97.78</v>
          </cell>
          <cell r="G4485">
            <v>107572.56</v>
          </cell>
        </row>
        <row r="4486">
          <cell r="A4486" t="str">
            <v>69.06.220</v>
          </cell>
          <cell r="B4486">
            <v>0</v>
          </cell>
          <cell r="C4486" t="str">
            <v>Sistema ininterrupto de energia, trifásico on line de 80 kVA (220/127 V), com autonomia de 15 minutos</v>
          </cell>
          <cell r="D4486" t="str">
            <v>un</v>
          </cell>
          <cell r="E4486">
            <v>132264.64000000001</v>
          </cell>
          <cell r="F4486">
            <v>97.78</v>
          </cell>
          <cell r="G4486">
            <v>132362.42000000001</v>
          </cell>
        </row>
        <row r="4487">
          <cell r="A4487" t="str">
            <v>69.06.230</v>
          </cell>
          <cell r="B4487">
            <v>0</v>
          </cell>
          <cell r="C4487" t="str">
            <v>Sistema ininterrupto de energia, trifásico on line de 20 kVA (380/380 V), com autonomia de 15 minutos</v>
          </cell>
          <cell r="D4487" t="str">
            <v>un</v>
          </cell>
          <cell r="E4487">
            <v>42950.96</v>
          </cell>
          <cell r="F4487">
            <v>97.78</v>
          </cell>
          <cell r="G4487">
            <v>43048.74</v>
          </cell>
        </row>
        <row r="4488">
          <cell r="A4488" t="str">
            <v>69.06.240</v>
          </cell>
          <cell r="B4488">
            <v>0</v>
          </cell>
          <cell r="C4488" t="str">
            <v>Sistema ininterrupto de energia, trifásico on line de 20 kVA (380/220 V), com autonomia de 15 minutos</v>
          </cell>
          <cell r="D4488" t="str">
            <v>un</v>
          </cell>
          <cell r="E4488">
            <v>44427.23</v>
          </cell>
          <cell r="F4488">
            <v>97.78</v>
          </cell>
          <cell r="G4488">
            <v>44525.01</v>
          </cell>
        </row>
        <row r="4489">
          <cell r="A4489" t="str">
            <v>69.06.280</v>
          </cell>
          <cell r="B4489">
            <v>0</v>
          </cell>
          <cell r="C4489" t="str">
            <v>Sistema ininterrupto de energia, trifásico on line senoidal de 5 kVA (220/110 V), com autonomia de 15 minutos</v>
          </cell>
          <cell r="D4489" t="str">
            <v>un</v>
          </cell>
          <cell r="E4489">
            <v>19652.52</v>
          </cell>
          <cell r="F4489">
            <v>97.78</v>
          </cell>
          <cell r="G4489">
            <v>19750.3</v>
          </cell>
        </row>
        <row r="4490">
          <cell r="A4490" t="str">
            <v>69.06.290</v>
          </cell>
          <cell r="B4490">
            <v>0</v>
          </cell>
          <cell r="C4490" t="str">
            <v>Sistema ininterrupto de energia, trifásico on line senoidal de 10 kVA (220/110 V), com autonomia de 10 a 15 minutos</v>
          </cell>
          <cell r="D4490" t="str">
            <v>un</v>
          </cell>
          <cell r="E4490">
            <v>31033.88</v>
          </cell>
          <cell r="F4490">
            <v>97.78</v>
          </cell>
          <cell r="G4490">
            <v>31131.66</v>
          </cell>
        </row>
        <row r="4491">
          <cell r="A4491" t="str">
            <v>69.06.300</v>
          </cell>
          <cell r="B4491">
            <v>0</v>
          </cell>
          <cell r="C4491" t="str">
            <v>Sistema ininterrupto de energia, trifásico on line senoidal de 50 kVA (220/110 V), com autonomia de 15 minutos</v>
          </cell>
          <cell r="D4491" t="str">
            <v>un</v>
          </cell>
          <cell r="E4491">
            <v>82244.479999999996</v>
          </cell>
          <cell r="F4491">
            <v>97.78</v>
          </cell>
          <cell r="G4491">
            <v>82342.259999999995</v>
          </cell>
        </row>
        <row r="4492">
          <cell r="A4492" t="str">
            <v>69.06.320</v>
          </cell>
          <cell r="B4492">
            <v>0</v>
          </cell>
          <cell r="C4492" t="str">
            <v>Sistema ininterrupto de energia, trifásico on line senoidal de 7,5 kVA (220/110 V), com autonomia de 15 minutos</v>
          </cell>
          <cell r="D4492" t="str">
            <v>un</v>
          </cell>
          <cell r="E4492">
            <v>21614.28</v>
          </cell>
          <cell r="F4492">
            <v>97.78</v>
          </cell>
          <cell r="G4492">
            <v>21712.06</v>
          </cell>
        </row>
        <row r="4493">
          <cell r="A4493" t="str">
            <v>69.08</v>
          </cell>
          <cell r="B4493" t="str">
            <v>Equipamentos para informática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</row>
        <row r="4494">
          <cell r="A4494" t="str">
            <v>69.08.010</v>
          </cell>
          <cell r="B4494">
            <v>0</v>
          </cell>
          <cell r="C4494" t="str">
            <v>Distribuidor interno óptico - 1 U para até 24 fibras</v>
          </cell>
          <cell r="D4494" t="str">
            <v>un</v>
          </cell>
          <cell r="E4494">
            <v>445.6</v>
          </cell>
          <cell r="F4494">
            <v>41.14</v>
          </cell>
          <cell r="G4494">
            <v>486.74</v>
          </cell>
        </row>
        <row r="4495">
          <cell r="A4495" t="str">
            <v>69.09</v>
          </cell>
          <cell r="B4495" t="str">
            <v>Sistema de rede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</row>
        <row r="4496">
          <cell r="A4496" t="str">
            <v>69.09.250</v>
          </cell>
          <cell r="B4496">
            <v>0</v>
          </cell>
          <cell r="C4496" t="str">
            <v>Patch cords de 1,50 ou 3,00 m - RJ-45 / RJ-45 - categoria 6</v>
          </cell>
          <cell r="D4496" t="str">
            <v>un</v>
          </cell>
          <cell r="E4496">
            <v>31.57</v>
          </cell>
          <cell r="F4496">
            <v>6.92</v>
          </cell>
          <cell r="G4496">
            <v>38.49</v>
          </cell>
        </row>
        <row r="4497">
          <cell r="A4497" t="str">
            <v>69.09.260</v>
          </cell>
          <cell r="B4497">
            <v>0</v>
          </cell>
          <cell r="C4497" t="str">
            <v>Patch panel de 24 portas - categoria 6</v>
          </cell>
          <cell r="D4497" t="str">
            <v>un</v>
          </cell>
          <cell r="E4497">
            <v>641.49</v>
          </cell>
          <cell r="F4497">
            <v>27.67</v>
          </cell>
          <cell r="G4497">
            <v>669.16</v>
          </cell>
        </row>
        <row r="4498">
          <cell r="A4498" t="str">
            <v>69.09.300</v>
          </cell>
          <cell r="B4498">
            <v>0</v>
          </cell>
          <cell r="C4498" t="str">
            <v>Voice panel de 50 portas - categoria 3</v>
          </cell>
          <cell r="D4498" t="str">
            <v>un</v>
          </cell>
          <cell r="E4498">
            <v>369.98</v>
          </cell>
          <cell r="F4498">
            <v>27.67</v>
          </cell>
          <cell r="G4498">
            <v>397.65</v>
          </cell>
        </row>
        <row r="4499">
          <cell r="A4499" t="str">
            <v>69.09.360</v>
          </cell>
          <cell r="B4499">
            <v>0</v>
          </cell>
          <cell r="C4499" t="str">
            <v>Patch cords de 2,00 ou 3,00 m - RJ-45 / RJ-45 - categoria 6A</v>
          </cell>
          <cell r="D4499" t="str">
            <v>un</v>
          </cell>
          <cell r="E4499">
            <v>111.02</v>
          </cell>
          <cell r="F4499">
            <v>6.92</v>
          </cell>
          <cell r="G4499">
            <v>117.94</v>
          </cell>
        </row>
        <row r="4500">
          <cell r="A4500" t="str">
            <v>69.09.370</v>
          </cell>
          <cell r="B4500">
            <v>0</v>
          </cell>
          <cell r="C4500" t="str">
            <v>Transceptor Gigabit SX - LC conectável de formato pequeno (SFP)</v>
          </cell>
          <cell r="D4500" t="str">
            <v>un</v>
          </cell>
          <cell r="E4500">
            <v>1895.21</v>
          </cell>
          <cell r="F4500">
            <v>2.68</v>
          </cell>
          <cell r="G4500">
            <v>1897.89</v>
          </cell>
        </row>
        <row r="4501">
          <cell r="A4501" t="str">
            <v>69.10</v>
          </cell>
          <cell r="B4501" t="str">
            <v>Telecomunicações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</row>
        <row r="4502">
          <cell r="A4502" t="str">
            <v>69.10.130</v>
          </cell>
          <cell r="B4502">
            <v>0</v>
          </cell>
          <cell r="C4502" t="str">
            <v>Amplificador de potência para VHF e CATV-50 dB, frequência 40 a 550 MHz</v>
          </cell>
          <cell r="D4502" t="str">
            <v>un</v>
          </cell>
          <cell r="E4502">
            <v>604.20000000000005</v>
          </cell>
          <cell r="F4502">
            <v>16.45</v>
          </cell>
          <cell r="G4502">
            <v>620.65</v>
          </cell>
        </row>
        <row r="4503">
          <cell r="A4503" t="str">
            <v>69.10.140</v>
          </cell>
          <cell r="B4503">
            <v>0</v>
          </cell>
          <cell r="C4503" t="str">
            <v>Antena parabólica com captador de sinais e modulador de áudio e vídeo</v>
          </cell>
          <cell r="D4503" t="str">
            <v>cj</v>
          </cell>
          <cell r="E4503">
            <v>347.73</v>
          </cell>
          <cell r="F4503">
            <v>276.72000000000003</v>
          </cell>
          <cell r="G4503">
            <v>624.45000000000005</v>
          </cell>
        </row>
        <row r="4504">
          <cell r="A4504" t="str">
            <v>69.20</v>
          </cell>
          <cell r="B4504" t="str">
            <v>Reparos, conservações e complementos - GRUPO 69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</row>
        <row r="4505">
          <cell r="A4505" t="str">
            <v>69.20.010</v>
          </cell>
          <cell r="B4505">
            <v>0</v>
          </cell>
          <cell r="C4505" t="str">
            <v>Arame de espinar em aço inoxidável nu, para TV a cabo</v>
          </cell>
          <cell r="D4505" t="str">
            <v>m</v>
          </cell>
          <cell r="E4505">
            <v>0.28000000000000003</v>
          </cell>
          <cell r="F4505">
            <v>3.46</v>
          </cell>
          <cell r="G4505">
            <v>3.74</v>
          </cell>
        </row>
        <row r="4506">
          <cell r="A4506" t="str">
            <v>69.20.020</v>
          </cell>
          <cell r="B4506">
            <v>0</v>
          </cell>
          <cell r="C4506" t="str">
            <v>Braçadeira ajustável para poste tubular, tipo BAP 2, padrão TELEBRÁS</v>
          </cell>
          <cell r="D4506" t="str">
            <v>un</v>
          </cell>
          <cell r="E4506">
            <v>7.29</v>
          </cell>
          <cell r="F4506">
            <v>6.92</v>
          </cell>
          <cell r="G4506">
            <v>14.21</v>
          </cell>
        </row>
        <row r="4507">
          <cell r="A4507" t="str">
            <v>69.20.030</v>
          </cell>
          <cell r="B4507">
            <v>0</v>
          </cell>
          <cell r="C4507" t="str">
            <v>Suporte para isolador roldana tipo SIR, padrão TELEBRÁS</v>
          </cell>
          <cell r="D4507" t="str">
            <v>un</v>
          </cell>
          <cell r="E4507">
            <v>9.2100000000000009</v>
          </cell>
          <cell r="F4507">
            <v>6.92</v>
          </cell>
          <cell r="G4507">
            <v>16.13</v>
          </cell>
        </row>
        <row r="4508">
          <cell r="A4508" t="str">
            <v>69.20.040</v>
          </cell>
          <cell r="B4508">
            <v>0</v>
          </cell>
          <cell r="C4508" t="str">
            <v>Isolador roldana em porcelana de 72 x 72 mm</v>
          </cell>
          <cell r="D4508" t="str">
            <v>un</v>
          </cell>
          <cell r="E4508">
            <v>3.8</v>
          </cell>
          <cell r="F4508">
            <v>6.92</v>
          </cell>
          <cell r="G4508">
            <v>10.72</v>
          </cell>
        </row>
        <row r="4509">
          <cell r="A4509" t="str">
            <v>69.20.050</v>
          </cell>
          <cell r="B4509">
            <v>0</v>
          </cell>
          <cell r="C4509" t="str">
            <v>Suporte para isolador roldana tipo DM, padrão TELEBRÁS</v>
          </cell>
          <cell r="D4509" t="str">
            <v>un</v>
          </cell>
          <cell r="E4509">
            <v>1.17</v>
          </cell>
          <cell r="F4509">
            <v>6.92</v>
          </cell>
          <cell r="G4509">
            <v>8.09</v>
          </cell>
        </row>
        <row r="4510">
          <cell r="A4510" t="str">
            <v>69.20.070</v>
          </cell>
          <cell r="B4510">
            <v>0</v>
          </cell>
          <cell r="C4510" t="str">
            <v>Fita em aço inoxidável para poste de 0,50 m x 19 mm, com fecho em aço inoxidável</v>
          </cell>
          <cell r="D4510" t="str">
            <v>un</v>
          </cell>
          <cell r="E4510">
            <v>1.56</v>
          </cell>
          <cell r="F4510">
            <v>6.92</v>
          </cell>
          <cell r="G4510">
            <v>8.48</v>
          </cell>
        </row>
        <row r="4511">
          <cell r="A4511" t="str">
            <v>69.20.100</v>
          </cell>
          <cell r="B4511">
            <v>0</v>
          </cell>
          <cell r="C4511" t="str">
            <v>Tampa para caixa R1, padrão TELEBRÁS</v>
          </cell>
          <cell r="D4511" t="str">
            <v>un</v>
          </cell>
          <cell r="E4511">
            <v>150.07</v>
          </cell>
          <cell r="F4511">
            <v>7.75</v>
          </cell>
          <cell r="G4511">
            <v>157.82</v>
          </cell>
        </row>
        <row r="4512">
          <cell r="A4512" t="str">
            <v>69.20.110</v>
          </cell>
          <cell r="B4512">
            <v>0</v>
          </cell>
          <cell r="C4512" t="str">
            <v>Tampa para caixa R2, padrão TELEBRÁS</v>
          </cell>
          <cell r="D4512" t="str">
            <v>un</v>
          </cell>
          <cell r="E4512">
            <v>349.2</v>
          </cell>
          <cell r="F4512">
            <v>7.75</v>
          </cell>
          <cell r="G4512">
            <v>356.95</v>
          </cell>
        </row>
        <row r="4513">
          <cell r="A4513" t="str">
            <v>69.20.130</v>
          </cell>
          <cell r="B4513">
            <v>0</v>
          </cell>
          <cell r="C4513" t="str">
            <v>Bloco de ligação interna para 10 pares, BLI-10</v>
          </cell>
          <cell r="D4513" t="str">
            <v>un</v>
          </cell>
          <cell r="E4513">
            <v>3.31</v>
          </cell>
          <cell r="F4513">
            <v>12.22</v>
          </cell>
          <cell r="G4513">
            <v>15.53</v>
          </cell>
        </row>
        <row r="4514">
          <cell r="A4514" t="str">
            <v>69.20.140</v>
          </cell>
          <cell r="B4514">
            <v>0</v>
          </cell>
          <cell r="C4514" t="str">
            <v>Bloco de ligação engate rápido para 10 pares, BER-10</v>
          </cell>
          <cell r="D4514" t="str">
            <v>un</v>
          </cell>
          <cell r="E4514">
            <v>17.309999999999999</v>
          </cell>
          <cell r="F4514">
            <v>12.22</v>
          </cell>
          <cell r="G4514">
            <v>29.53</v>
          </cell>
        </row>
        <row r="4515">
          <cell r="A4515" t="str">
            <v>69.20.170</v>
          </cell>
          <cell r="B4515">
            <v>0</v>
          </cell>
          <cell r="C4515" t="str">
            <v>Calha de aço para 4 tomadas 2P+T - 250 V, com cabo</v>
          </cell>
          <cell r="D4515" t="str">
            <v>un</v>
          </cell>
          <cell r="E4515">
            <v>54.38</v>
          </cell>
          <cell r="F4515">
            <v>1.43</v>
          </cell>
          <cell r="G4515">
            <v>55.81</v>
          </cell>
        </row>
        <row r="4516">
          <cell r="A4516" t="str">
            <v>69.20.180</v>
          </cell>
          <cell r="B4516">
            <v>0</v>
          </cell>
          <cell r="C4516" t="str">
            <v>Cordão óptico duplex, multimodo com conector LC/LC - 2,5 m</v>
          </cell>
          <cell r="D4516" t="str">
            <v>un</v>
          </cell>
          <cell r="E4516">
            <v>93.77</v>
          </cell>
          <cell r="F4516">
            <v>8.23</v>
          </cell>
          <cell r="G4516">
            <v>102</v>
          </cell>
        </row>
        <row r="4517">
          <cell r="A4517" t="str">
            <v>69.20.200</v>
          </cell>
          <cell r="B4517">
            <v>0</v>
          </cell>
          <cell r="C4517" t="str">
            <v>Bandeja fixa para rack, 19´ x 500 mm</v>
          </cell>
          <cell r="D4517" t="str">
            <v>un</v>
          </cell>
          <cell r="E4517">
            <v>58.76</v>
          </cell>
          <cell r="F4517">
            <v>5.37</v>
          </cell>
          <cell r="G4517">
            <v>64.13</v>
          </cell>
        </row>
        <row r="4518">
          <cell r="A4518" t="str">
            <v>69.20.210</v>
          </cell>
          <cell r="B4518">
            <v>0</v>
          </cell>
          <cell r="C4518" t="str">
            <v>Bandeja fixa para rack, 19´ x 800 mm</v>
          </cell>
          <cell r="D4518" t="str">
            <v>un</v>
          </cell>
          <cell r="E4518">
            <v>81.56</v>
          </cell>
          <cell r="F4518">
            <v>5.37</v>
          </cell>
          <cell r="G4518">
            <v>86.93</v>
          </cell>
        </row>
        <row r="4519">
          <cell r="A4519" t="str">
            <v>69.20.220</v>
          </cell>
          <cell r="B4519">
            <v>0</v>
          </cell>
          <cell r="C4519" t="str">
            <v>Bandeja deslizante para rack, 19´ x 800 mm</v>
          </cell>
          <cell r="D4519" t="str">
            <v>un</v>
          </cell>
          <cell r="E4519">
            <v>156.44999999999999</v>
          </cell>
          <cell r="F4519">
            <v>5.37</v>
          </cell>
          <cell r="G4519">
            <v>161.82</v>
          </cell>
        </row>
        <row r="4520">
          <cell r="A4520" t="str">
            <v>69.20.230</v>
          </cell>
          <cell r="B4520">
            <v>0</v>
          </cell>
          <cell r="C4520" t="str">
            <v>Calha de aço com 8 tomadas 2P+T - 250 V, com cabo</v>
          </cell>
          <cell r="D4520" t="str">
            <v>un</v>
          </cell>
          <cell r="E4520">
            <v>62.65</v>
          </cell>
          <cell r="F4520">
            <v>1.43</v>
          </cell>
          <cell r="G4520">
            <v>64.08</v>
          </cell>
        </row>
        <row r="4521">
          <cell r="A4521" t="str">
            <v>69.20.240</v>
          </cell>
          <cell r="B4521">
            <v>0</v>
          </cell>
          <cell r="C4521" t="str">
            <v>Calha de aço com 12 tomadas 2P+T - 250 V, com cabo</v>
          </cell>
          <cell r="D4521" t="str">
            <v>un</v>
          </cell>
          <cell r="E4521">
            <v>79.09</v>
          </cell>
          <cell r="F4521">
            <v>1.43</v>
          </cell>
          <cell r="G4521">
            <v>80.52</v>
          </cell>
        </row>
        <row r="4522">
          <cell r="A4522" t="str">
            <v>69.20.250</v>
          </cell>
          <cell r="B4522">
            <v>0</v>
          </cell>
          <cell r="C4522" t="str">
            <v>Painel frontal cego, 19´ x 2 U</v>
          </cell>
          <cell r="D4522" t="str">
            <v>un</v>
          </cell>
          <cell r="E4522">
            <v>8.94</v>
          </cell>
          <cell r="F4522">
            <v>2.86</v>
          </cell>
          <cell r="G4522">
            <v>11.8</v>
          </cell>
        </row>
        <row r="4523">
          <cell r="A4523" t="str">
            <v>69.20.260</v>
          </cell>
          <cell r="B4523">
            <v>0</v>
          </cell>
          <cell r="C4523" t="str">
            <v>Protetor de surto híbrido para rede de telecomunicações</v>
          </cell>
          <cell r="D4523" t="str">
            <v>un</v>
          </cell>
          <cell r="E4523">
            <v>22.32</v>
          </cell>
          <cell r="F4523">
            <v>13.57</v>
          </cell>
          <cell r="G4523">
            <v>35.89</v>
          </cell>
        </row>
        <row r="4524">
          <cell r="A4524" t="str">
            <v>69.20.270</v>
          </cell>
          <cell r="B4524">
            <v>0</v>
          </cell>
          <cell r="C4524" t="str">
            <v>Divisor interno com 1 entrada e 2 saídas - 75 Ohms</v>
          </cell>
          <cell r="D4524" t="str">
            <v>un</v>
          </cell>
          <cell r="E4524">
            <v>7.27</v>
          </cell>
          <cell r="F4524">
            <v>8.23</v>
          </cell>
          <cell r="G4524">
            <v>15.5</v>
          </cell>
        </row>
        <row r="4525">
          <cell r="A4525" t="str">
            <v>69.20.280</v>
          </cell>
          <cell r="B4525">
            <v>0</v>
          </cell>
          <cell r="C4525" t="str">
            <v>Divisor interno com 1 entrada e 4 saídas - 75 Ohms</v>
          </cell>
          <cell r="D4525" t="str">
            <v>un</v>
          </cell>
          <cell r="E4525">
            <v>11.1</v>
          </cell>
          <cell r="F4525">
            <v>8.23</v>
          </cell>
          <cell r="G4525">
            <v>19.329999999999998</v>
          </cell>
        </row>
        <row r="4526">
          <cell r="A4526" t="str">
            <v>69.20.290</v>
          </cell>
          <cell r="B4526">
            <v>0</v>
          </cell>
          <cell r="C4526" t="str">
            <v>Tomada blindada para VHF/UHF, CATV e FM, frequência 5 MHz a 1 GHz</v>
          </cell>
          <cell r="D4526" t="str">
            <v>un</v>
          </cell>
          <cell r="E4526">
            <v>8.3000000000000007</v>
          </cell>
          <cell r="F4526">
            <v>8.23</v>
          </cell>
          <cell r="G4526">
            <v>16.53</v>
          </cell>
        </row>
        <row r="4527">
          <cell r="A4527" t="str">
            <v>69.20.300</v>
          </cell>
          <cell r="B4527">
            <v>0</v>
          </cell>
          <cell r="C4527" t="str">
            <v>Bloco de distribuição com protetor de surtos, para 10 pares, BTDG-10</v>
          </cell>
          <cell r="D4527" t="str">
            <v>un</v>
          </cell>
          <cell r="E4527">
            <v>18.309999999999999</v>
          </cell>
          <cell r="F4527">
            <v>13.86</v>
          </cell>
          <cell r="G4527">
            <v>32.17</v>
          </cell>
        </row>
        <row r="4528">
          <cell r="A4528" t="str">
            <v>69.20.340</v>
          </cell>
          <cell r="B4528">
            <v>0</v>
          </cell>
          <cell r="C4528" t="str">
            <v>Tomada para TV, tipo pino Jack, com placa</v>
          </cell>
          <cell r="D4528" t="str">
            <v>un</v>
          </cell>
          <cell r="E4528">
            <v>8.41</v>
          </cell>
          <cell r="F4528">
            <v>6.92</v>
          </cell>
          <cell r="G4528">
            <v>15.33</v>
          </cell>
        </row>
        <row r="4529">
          <cell r="A4529" t="str">
            <v>69.20.350</v>
          </cell>
          <cell r="B4529">
            <v>0</v>
          </cell>
          <cell r="C4529" t="str">
            <v>Caixa de emenda ventilada em polipropileno, para até 200 pares</v>
          </cell>
          <cell r="D4529" t="str">
            <v>un</v>
          </cell>
          <cell r="E4529">
            <v>79.11</v>
          </cell>
          <cell r="F4529">
            <v>24.45</v>
          </cell>
          <cell r="G4529">
            <v>103.56</v>
          </cell>
        </row>
        <row r="4530">
          <cell r="A4530" t="str">
            <v>97</v>
          </cell>
          <cell r="B4530" t="str">
            <v>SINALIZAÇÃO E COMUNICAÇÃO VISUAL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</row>
        <row r="4531">
          <cell r="A4531" t="str">
            <v>97.01</v>
          </cell>
          <cell r="B4531" t="str">
            <v>Adesivos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</row>
        <row r="4532">
          <cell r="A4532" t="str">
            <v>97.01.010</v>
          </cell>
          <cell r="B4532">
            <v>0</v>
          </cell>
          <cell r="C4532" t="str">
            <v>Adesivo vinílico, padrão regulamentado, para sinalização de incêndio</v>
          </cell>
          <cell r="D4532" t="str">
            <v>un</v>
          </cell>
          <cell r="E4532">
            <v>12.51</v>
          </cell>
          <cell r="F4532">
            <v>2.15</v>
          </cell>
          <cell r="G4532">
            <v>14.66</v>
          </cell>
        </row>
        <row r="4533">
          <cell r="A4533" t="str">
            <v>97.02</v>
          </cell>
          <cell r="B4533" t="str">
            <v>Placas, pórticos e obeliscos arquitetônicos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</row>
        <row r="4534">
          <cell r="A4534" t="str">
            <v>97.02.030</v>
          </cell>
          <cell r="B4534">
            <v>0</v>
          </cell>
          <cell r="C4534" t="str">
            <v>Placa comemorativa em aço inoxidável escovado</v>
          </cell>
          <cell r="D4534" t="str">
            <v>m²</v>
          </cell>
          <cell r="E4534">
            <v>4979.5600000000004</v>
          </cell>
          <cell r="F4534">
            <v>65.02</v>
          </cell>
          <cell r="G4534">
            <v>5044.58</v>
          </cell>
        </row>
        <row r="4535">
          <cell r="A4535" t="str">
            <v>97.02.190</v>
          </cell>
          <cell r="B4535">
            <v>0</v>
          </cell>
          <cell r="C4535" t="str">
            <v>Placa de identificação em acrílico com texto em vinil</v>
          </cell>
          <cell r="D4535" t="str">
            <v>m²</v>
          </cell>
          <cell r="E4535">
            <v>675.55</v>
          </cell>
          <cell r="F4535">
            <v>65.02</v>
          </cell>
          <cell r="G4535">
            <v>740.57</v>
          </cell>
        </row>
        <row r="4536">
          <cell r="A4536" t="str">
            <v>97.02.193</v>
          </cell>
          <cell r="B4536">
            <v>0</v>
          </cell>
          <cell r="C4536" t="str">
            <v>Placa de sinalização em PVC fotoluminescente, com indicação de equipamentos de alarme, detecção e extinção de incêndio</v>
          </cell>
          <cell r="D4536" t="str">
            <v>un</v>
          </cell>
          <cell r="E4536">
            <v>12.92</v>
          </cell>
          <cell r="F4536">
            <v>4.72</v>
          </cell>
          <cell r="G4536">
            <v>17.64</v>
          </cell>
        </row>
        <row r="4537">
          <cell r="A4537" t="str">
            <v>97.02.194</v>
          </cell>
          <cell r="B4537">
            <v>0</v>
          </cell>
          <cell r="C4537" t="str">
            <v>Placa de sinalização em PVC fotoluminescente, com indicação de equipamentos de combate à incêndio</v>
          </cell>
          <cell r="D4537" t="str">
            <v>un</v>
          </cell>
          <cell r="E4537">
            <v>7.94</v>
          </cell>
          <cell r="F4537">
            <v>4.72</v>
          </cell>
          <cell r="G4537">
            <v>12.66</v>
          </cell>
        </row>
        <row r="4538">
          <cell r="A4538" t="str">
            <v>97.02.195</v>
          </cell>
          <cell r="B4538">
            <v>0</v>
          </cell>
          <cell r="C4538" t="str">
            <v>Placa de sinalização em PVC fotoluminescente, com indicação de rota de evacuação e saída de emergência</v>
          </cell>
          <cell r="D4538" t="str">
            <v>un</v>
          </cell>
          <cell r="E4538">
            <v>13.01</v>
          </cell>
          <cell r="F4538">
            <v>4.72</v>
          </cell>
          <cell r="G4538">
            <v>17.73</v>
          </cell>
        </row>
        <row r="4539">
          <cell r="A4539" t="str">
            <v>97.02.196</v>
          </cell>
          <cell r="B4539">
            <v>0</v>
          </cell>
          <cell r="C4539" t="str">
            <v>Placa de sinalização em PVC fotoluminescente, com identificação de pavimentos</v>
          </cell>
          <cell r="D4539" t="str">
            <v>un</v>
          </cell>
          <cell r="E4539">
            <v>9.5</v>
          </cell>
          <cell r="F4539">
            <v>4.72</v>
          </cell>
          <cell r="G4539">
            <v>14.22</v>
          </cell>
        </row>
        <row r="4540">
          <cell r="A4540" t="str">
            <v>97.02.197</v>
          </cell>
          <cell r="B4540">
            <v>0</v>
          </cell>
          <cell r="C4540" t="str">
            <v>Placa de sinalização em PVC, com indicação de alerta</v>
          </cell>
          <cell r="D4540" t="str">
            <v>un</v>
          </cell>
          <cell r="E4540">
            <v>12.64</v>
          </cell>
          <cell r="F4540">
            <v>4.72</v>
          </cell>
          <cell r="G4540">
            <v>17.36</v>
          </cell>
        </row>
        <row r="4541">
          <cell r="A4541" t="str">
            <v>97.02.198</v>
          </cell>
          <cell r="B4541">
            <v>0</v>
          </cell>
          <cell r="C4541" t="str">
            <v>Placa de sinalização em PVC, com indicação de proibição normativa</v>
          </cell>
          <cell r="D4541" t="str">
            <v>un</v>
          </cell>
          <cell r="E4541">
            <v>11.97</v>
          </cell>
          <cell r="F4541">
            <v>4.72</v>
          </cell>
          <cell r="G4541">
            <v>16.690000000000001</v>
          </cell>
        </row>
        <row r="4542">
          <cell r="A4542" t="str">
            <v>97.02.210</v>
          </cell>
          <cell r="B4542">
            <v>0</v>
          </cell>
          <cell r="C4542" t="str">
            <v>Placa de sinalização em PVC para ambientes</v>
          </cell>
          <cell r="D4542" t="str">
            <v>un</v>
          </cell>
          <cell r="E4542">
            <v>152.54</v>
          </cell>
          <cell r="F4542">
            <v>2.68</v>
          </cell>
          <cell r="G4542">
            <v>155.22</v>
          </cell>
        </row>
        <row r="4543">
          <cell r="A4543" t="str">
            <v>97.03</v>
          </cell>
          <cell r="B4543" t="str">
            <v>Pintura de letras e pictogramas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</row>
        <row r="4544">
          <cell r="A4544" t="str">
            <v>97.03.010</v>
          </cell>
          <cell r="B4544">
            <v>0</v>
          </cell>
          <cell r="C4544" t="str">
            <v>Sinalização com pictograma em tinta acrílica</v>
          </cell>
          <cell r="D4544" t="str">
            <v>un</v>
          </cell>
          <cell r="E4544">
            <v>6.07</v>
          </cell>
          <cell r="F4544">
            <v>37.51</v>
          </cell>
          <cell r="G4544">
            <v>43.58</v>
          </cell>
        </row>
        <row r="4545">
          <cell r="A4545" t="str">
            <v>97.04</v>
          </cell>
          <cell r="B4545" t="str">
            <v>Pintura de sinalização viária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</row>
        <row r="4546">
          <cell r="A4546" t="str">
            <v>97.04.010</v>
          </cell>
          <cell r="B4546">
            <v>0</v>
          </cell>
          <cell r="C4546" t="str">
            <v>Sinalização horizontal com tinta vinílica ou acrílica</v>
          </cell>
          <cell r="D4546" t="str">
            <v>m²</v>
          </cell>
          <cell r="E4546">
            <v>21.58</v>
          </cell>
          <cell r="F4546">
            <v>0</v>
          </cell>
          <cell r="G4546">
            <v>21.58</v>
          </cell>
        </row>
        <row r="4547">
          <cell r="A4547" t="str">
            <v>97.04.020</v>
          </cell>
          <cell r="B4547">
            <v>0</v>
          </cell>
          <cell r="C4547" t="str">
            <v>Sinalização horizontal com termoplástico tipo Hot-spray</v>
          </cell>
          <cell r="D4547" t="str">
            <v>m²</v>
          </cell>
          <cell r="E4547">
            <v>36.22</v>
          </cell>
          <cell r="F4547">
            <v>0</v>
          </cell>
          <cell r="G4547">
            <v>36.22</v>
          </cell>
        </row>
        <row r="4548">
          <cell r="A4548" t="str">
            <v>97.05</v>
          </cell>
          <cell r="B4548" t="str">
            <v>Placas, pórticos e sinalização viária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</row>
        <row r="4549">
          <cell r="A4549" t="str">
            <v>97.05.070</v>
          </cell>
          <cell r="B4549">
            <v>0</v>
          </cell>
          <cell r="C4549" t="str">
            <v>Manta de borracha para sinalização em estacionamento e proteção de coluna e parede, de 1000 x 750 mm e espessura 10 mm</v>
          </cell>
          <cell r="D4549" t="str">
            <v>un</v>
          </cell>
          <cell r="E4549">
            <v>75.38</v>
          </cell>
          <cell r="F4549">
            <v>5.54</v>
          </cell>
          <cell r="G4549">
            <v>80.92</v>
          </cell>
        </row>
        <row r="4550">
          <cell r="A4550" t="str">
            <v>97.05.080</v>
          </cell>
          <cell r="B4550">
            <v>0</v>
          </cell>
          <cell r="C4550" t="str">
            <v>Cantoneira de borracha para sinalização em estacionamento e proteção de coluna, de 750 x 100 x 100 mm e espessura 10 mm</v>
          </cell>
          <cell r="D4550" t="str">
            <v>un</v>
          </cell>
          <cell r="E4550">
            <v>22.8</v>
          </cell>
          <cell r="F4550">
            <v>1.1399999999999999</v>
          </cell>
          <cell r="G4550">
            <v>23.94</v>
          </cell>
        </row>
        <row r="4551">
          <cell r="A4551" t="str">
            <v>97.05.100</v>
          </cell>
          <cell r="B4551">
            <v>0</v>
          </cell>
          <cell r="C4551" t="str">
            <v>Sinalização vertical em placa de aço galvanizada com pintura em esmalte sintético</v>
          </cell>
          <cell r="D4551" t="str">
            <v>m²</v>
          </cell>
          <cell r="E4551">
            <v>641.19000000000005</v>
          </cell>
          <cell r="F4551">
            <v>45.49</v>
          </cell>
          <cell r="G4551">
            <v>686.68</v>
          </cell>
        </row>
        <row r="4552">
          <cell r="A4552" t="str">
            <v>97.05.130</v>
          </cell>
          <cell r="B4552">
            <v>0</v>
          </cell>
          <cell r="C4552" t="str">
            <v>Colocação de placa em suporte de madeira / metálico - solo</v>
          </cell>
          <cell r="D4552" t="str">
            <v>m²</v>
          </cell>
          <cell r="E4552">
            <v>39.409999999999997</v>
          </cell>
          <cell r="F4552">
            <v>0</v>
          </cell>
          <cell r="G4552">
            <v>39.409999999999997</v>
          </cell>
        </row>
        <row r="4553">
          <cell r="A4553" t="str">
            <v>97.05.140</v>
          </cell>
          <cell r="B4553">
            <v>0</v>
          </cell>
          <cell r="C4553" t="str">
            <v>Suporte de perfil metálico galvanizado</v>
          </cell>
          <cell r="D4553" t="str">
            <v>kg</v>
          </cell>
          <cell r="E4553">
            <v>14.75</v>
          </cell>
          <cell r="F4553">
            <v>0</v>
          </cell>
          <cell r="G4553">
            <v>14.75</v>
          </cell>
        </row>
        <row r="4554">
          <cell r="A4554" t="str">
            <v>98</v>
          </cell>
          <cell r="B4554" t="str">
            <v>ARQUITETURA DE INTERIORES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</row>
        <row r="4555">
          <cell r="A4555" t="str">
            <v>98.02</v>
          </cell>
          <cell r="B4555" t="str">
            <v>Mobiliário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</row>
        <row r="4556">
          <cell r="A4556" t="str">
            <v>98.02.210</v>
          </cell>
          <cell r="B4556">
            <v>0</v>
          </cell>
          <cell r="C4556" t="str">
            <v>Banco de madeira com encosto e pés em ferro fundido pintado</v>
          </cell>
          <cell r="D4556" t="str">
            <v>un</v>
          </cell>
          <cell r="E4556">
            <v>347.5</v>
          </cell>
          <cell r="F4556">
            <v>0</v>
          </cell>
          <cell r="G4556">
            <v>347.5</v>
          </cell>
        </row>
        <row r="4557">
          <cell r="A4557" t="str">
            <v>98.20</v>
          </cell>
          <cell r="B4557" t="str">
            <v>Reparos, conservações e complementos - GRUPO 98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</row>
        <row r="4558">
          <cell r="A4558" t="str">
            <v>98.20.020</v>
          </cell>
          <cell r="B4558">
            <v>0</v>
          </cell>
          <cell r="C4558" t="str">
            <v>Capacho em fibra natural</v>
          </cell>
          <cell r="D4558" t="str">
            <v>m²</v>
          </cell>
          <cell r="E4558">
            <v>199.1</v>
          </cell>
          <cell r="F4558">
            <v>5.12</v>
          </cell>
          <cell r="G4558">
            <v>204.22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OS 174"/>
      <sheetName val="Hosp. Pariquera"/>
      <sheetName val="Resumo"/>
      <sheetName val="Cronograma"/>
      <sheetName val="CPUs"/>
    </sheetNames>
    <sheetDataSet>
      <sheetData sheetId="0"/>
      <sheetData sheetId="1">
        <row r="12">
          <cell r="C12" t="str">
            <v xml:space="preserve">Serviço técnico especializado </v>
          </cell>
        </row>
        <row r="23">
          <cell r="C23" t="str">
            <v>Início, apoio e administração da obra</v>
          </cell>
        </row>
        <row r="60">
          <cell r="A60" t="str">
            <v>3.0</v>
          </cell>
        </row>
        <row r="68">
          <cell r="C68" t="str">
            <v>Alvenaria e elemento divisor</v>
          </cell>
        </row>
        <row r="76">
          <cell r="C76" t="str">
            <v>Revestimentos</v>
          </cell>
        </row>
        <row r="104">
          <cell r="C104" t="str">
            <v>Forro</v>
          </cell>
        </row>
        <row r="108">
          <cell r="C108" t="str">
            <v>Esquadrias, Brises ,Portas,Marcenaria,Vidros, Corrimão</v>
          </cell>
        </row>
        <row r="147">
          <cell r="C147" t="str">
            <v>Impermeabilização, proteção e junta</v>
          </cell>
        </row>
        <row r="163">
          <cell r="C163" t="str">
            <v>Pintura</v>
          </cell>
        </row>
        <row r="171">
          <cell r="C171" t="str">
            <v>Instalações Elétricas, Elétricas Especiais e Eletrônicas</v>
          </cell>
        </row>
        <row r="509">
          <cell r="C509" t="str">
            <v>Gases Medicinais</v>
          </cell>
        </row>
        <row r="639">
          <cell r="C639" t="str">
            <v>Instalações Hidráulicas</v>
          </cell>
        </row>
        <row r="841">
          <cell r="C841" t="str">
            <v>Detecção, combate e prevenção a incêndio</v>
          </cell>
        </row>
        <row r="871">
          <cell r="C871" t="str">
            <v>Limpeza e arremate</v>
          </cell>
        </row>
        <row r="874">
          <cell r="C874" t="str">
            <v>Câmara fria (morgue)</v>
          </cell>
        </row>
        <row r="877">
          <cell r="C877" t="str">
            <v>Comunicação visual</v>
          </cell>
        </row>
        <row r="881">
          <cell r="C881" t="str">
            <v>Ar Condicionado</v>
          </cell>
        </row>
        <row r="1100">
          <cell r="C1100" t="str">
            <v>Muro de arrimo atrás do Hospital</v>
          </cell>
        </row>
        <row r="1122">
          <cell r="C1122" t="str">
            <v>Passarela coberta interligando a cozinha aos prédios hospitalares</v>
          </cell>
        </row>
        <row r="1179">
          <cell r="C1179" t="str">
            <v>Pavimento, guias, sajetas e passeios</v>
          </cell>
        </row>
        <row r="1231">
          <cell r="C1231" t="str">
            <v>Abrigo material de descarte (lixeira)</v>
          </cell>
        </row>
        <row r="1324">
          <cell r="C1324" t="str">
            <v>Ampliação UTI</v>
          </cell>
        </row>
        <row r="1413">
          <cell r="C1413" t="str">
            <v>Paisagismo e rampa de entrada</v>
          </cell>
        </row>
        <row r="1435">
          <cell r="C1435" t="str">
            <v>Sistema de aquecimento de água solar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4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9" style="136" customWidth="1"/>
    <col min="2" max="2" width="13.28515625" style="145" hidden="1" customWidth="1"/>
    <col min="3" max="3" width="46.85546875" style="141" customWidth="1"/>
    <col min="4" max="4" width="10" style="145" customWidth="1"/>
    <col min="5" max="6" width="12.7109375" style="140" customWidth="1"/>
    <col min="7" max="7" width="16" style="140" customWidth="1"/>
    <col min="9" max="9" width="17.28515625" customWidth="1"/>
    <col min="10" max="10" width="19" customWidth="1"/>
    <col min="11" max="11" width="15.5703125" customWidth="1"/>
    <col min="13" max="13" width="17" customWidth="1"/>
  </cols>
  <sheetData>
    <row r="1" spans="1:11" x14ac:dyDescent="0.25">
      <c r="A1" s="44"/>
      <c r="B1" s="45"/>
      <c r="C1" s="306" t="s">
        <v>1975</v>
      </c>
      <c r="D1" s="307"/>
      <c r="E1" s="307"/>
      <c r="F1" s="46"/>
      <c r="G1" s="47"/>
    </row>
    <row r="2" spans="1:11" x14ac:dyDescent="0.25">
      <c r="A2" s="48"/>
      <c r="B2" s="39"/>
      <c r="C2" s="308" t="s">
        <v>1976</v>
      </c>
      <c r="D2" s="309"/>
      <c r="E2" s="309"/>
      <c r="F2" s="40"/>
      <c r="G2" s="37"/>
    </row>
    <row r="3" spans="1:11" x14ac:dyDescent="0.25">
      <c r="A3" s="41"/>
      <c r="B3" s="39"/>
      <c r="C3" s="308" t="s">
        <v>1971</v>
      </c>
      <c r="D3" s="309"/>
      <c r="E3" s="309"/>
      <c r="F3" s="40"/>
      <c r="G3" s="37"/>
    </row>
    <row r="4" spans="1:11" ht="21" customHeight="1" x14ac:dyDescent="0.25">
      <c r="A4" s="41"/>
      <c r="B4" s="39"/>
      <c r="C4" s="310" t="s">
        <v>1972</v>
      </c>
      <c r="D4" s="311"/>
      <c r="E4" s="311"/>
      <c r="F4" s="311"/>
      <c r="G4" s="37"/>
    </row>
    <row r="5" spans="1:11" ht="24" customHeight="1" x14ac:dyDescent="0.25">
      <c r="A5" s="41"/>
      <c r="B5" s="39"/>
      <c r="C5" s="302" t="s">
        <v>1973</v>
      </c>
      <c r="D5" s="303"/>
      <c r="E5" s="303"/>
      <c r="F5" s="303"/>
      <c r="G5" s="37"/>
    </row>
    <row r="6" spans="1:11" ht="20.25" customHeight="1" x14ac:dyDescent="0.25">
      <c r="A6" s="41"/>
      <c r="B6" s="39"/>
      <c r="C6" s="302" t="s">
        <v>1974</v>
      </c>
      <c r="D6" s="303"/>
      <c r="E6" s="303"/>
      <c r="F6" s="303"/>
      <c r="G6" s="37"/>
    </row>
    <row r="7" spans="1:11" x14ac:dyDescent="0.25">
      <c r="A7" s="41"/>
      <c r="B7" s="39"/>
      <c r="C7" s="135"/>
      <c r="D7" s="142"/>
      <c r="E7" s="40"/>
      <c r="F7" s="40"/>
      <c r="G7" s="37"/>
    </row>
    <row r="8" spans="1:11" ht="15.75" thickBot="1" x14ac:dyDescent="0.3">
      <c r="A8" s="41"/>
      <c r="B8" s="39"/>
      <c r="C8" s="304"/>
      <c r="D8" s="305"/>
      <c r="E8" s="305"/>
      <c r="F8" s="305"/>
      <c r="G8" s="37"/>
    </row>
    <row r="9" spans="1:11" s="236" customFormat="1" x14ac:dyDescent="0.25">
      <c r="A9" s="237" t="s">
        <v>0</v>
      </c>
      <c r="B9" s="38" t="s">
        <v>1</v>
      </c>
      <c r="C9" s="163" t="s">
        <v>2</v>
      </c>
      <c r="D9" s="238" t="s">
        <v>3</v>
      </c>
      <c r="E9" s="239" t="s">
        <v>2393</v>
      </c>
      <c r="F9" s="239" t="s">
        <v>2392</v>
      </c>
      <c r="G9" s="240" t="s">
        <v>4</v>
      </c>
    </row>
    <row r="10" spans="1:11" s="236" customFormat="1" ht="15.75" x14ac:dyDescent="0.25">
      <c r="A10" s="241" t="s">
        <v>5</v>
      </c>
      <c r="B10" s="149"/>
      <c r="C10" s="150" t="s">
        <v>6</v>
      </c>
      <c r="D10" s="151"/>
      <c r="E10" s="152"/>
      <c r="F10" s="162"/>
      <c r="G10" s="225"/>
      <c r="I10" s="242"/>
      <c r="K10" s="242"/>
    </row>
    <row r="11" spans="1:11" s="236" customFormat="1" x14ac:dyDescent="0.25">
      <c r="A11" s="33" t="s">
        <v>7</v>
      </c>
      <c r="B11" s="144" t="s">
        <v>8</v>
      </c>
      <c r="C11" s="100" t="s">
        <v>9</v>
      </c>
      <c r="D11" s="101" t="s">
        <v>10</v>
      </c>
      <c r="E11" s="10">
        <v>120</v>
      </c>
      <c r="F11" s="137"/>
      <c r="G11" s="11"/>
    </row>
    <row r="12" spans="1:11" s="236" customFormat="1" x14ac:dyDescent="0.25">
      <c r="A12" s="33" t="s">
        <v>11</v>
      </c>
      <c r="B12" s="144" t="s">
        <v>12</v>
      </c>
      <c r="C12" s="100" t="s">
        <v>13</v>
      </c>
      <c r="D12" s="101" t="s">
        <v>10</v>
      </c>
      <c r="E12" s="10">
        <v>50</v>
      </c>
      <c r="F12" s="137"/>
      <c r="G12" s="11"/>
    </row>
    <row r="13" spans="1:11" s="236" customFormat="1" ht="25.5" x14ac:dyDescent="0.25">
      <c r="A13" s="33" t="s">
        <v>14</v>
      </c>
      <c r="B13" s="144" t="s">
        <v>15</v>
      </c>
      <c r="C13" s="100" t="s">
        <v>16</v>
      </c>
      <c r="D13" s="101" t="s">
        <v>10</v>
      </c>
      <c r="E13" s="10">
        <v>50</v>
      </c>
      <c r="F13" s="137"/>
      <c r="G13" s="11"/>
    </row>
    <row r="14" spans="1:11" s="236" customFormat="1" x14ac:dyDescent="0.25">
      <c r="A14" s="33" t="s">
        <v>17</v>
      </c>
      <c r="B14" s="144" t="s">
        <v>18</v>
      </c>
      <c r="C14" s="100" t="s">
        <v>19</v>
      </c>
      <c r="D14" s="101" t="s">
        <v>10</v>
      </c>
      <c r="E14" s="10">
        <v>20</v>
      </c>
      <c r="F14" s="137"/>
      <c r="G14" s="11"/>
    </row>
    <row r="15" spans="1:11" s="236" customFormat="1" x14ac:dyDescent="0.25">
      <c r="A15" s="33" t="s">
        <v>20</v>
      </c>
      <c r="B15" s="144" t="s">
        <v>21</v>
      </c>
      <c r="C15" s="100" t="s">
        <v>22</v>
      </c>
      <c r="D15" s="101" t="s">
        <v>10</v>
      </c>
      <c r="E15" s="10">
        <v>20</v>
      </c>
      <c r="F15" s="137"/>
      <c r="G15" s="11"/>
    </row>
    <row r="16" spans="1:11" s="236" customFormat="1" ht="25.5" x14ac:dyDescent="0.25">
      <c r="A16" s="33" t="s">
        <v>23</v>
      </c>
      <c r="B16" s="144" t="s">
        <v>24</v>
      </c>
      <c r="C16" s="100" t="s">
        <v>25</v>
      </c>
      <c r="D16" s="101" t="s">
        <v>10</v>
      </c>
      <c r="E16" s="10">
        <v>50</v>
      </c>
      <c r="F16" s="137"/>
      <c r="G16" s="11"/>
    </row>
    <row r="17" spans="1:11" s="236" customFormat="1" ht="63.75" x14ac:dyDescent="0.25">
      <c r="A17" s="33" t="s">
        <v>26</v>
      </c>
      <c r="B17" s="1" t="s">
        <v>2582</v>
      </c>
      <c r="C17" s="2" t="s">
        <v>28</v>
      </c>
      <c r="D17" s="3" t="s">
        <v>29</v>
      </c>
      <c r="E17" s="10">
        <v>1</v>
      </c>
      <c r="F17" s="10"/>
      <c r="G17" s="11"/>
    </row>
    <row r="18" spans="1:11" s="236" customFormat="1" ht="25.5" x14ac:dyDescent="0.25">
      <c r="A18" s="33" t="s">
        <v>30</v>
      </c>
      <c r="B18" s="1" t="s">
        <v>2576</v>
      </c>
      <c r="C18" s="2" t="s">
        <v>31</v>
      </c>
      <c r="D18" s="3" t="s">
        <v>29</v>
      </c>
      <c r="E18" s="10">
        <v>1</v>
      </c>
      <c r="F18" s="10"/>
      <c r="G18" s="11"/>
      <c r="I18" s="242"/>
    </row>
    <row r="19" spans="1:11" s="236" customFormat="1" x14ac:dyDescent="0.25">
      <c r="A19" s="33" t="s">
        <v>32</v>
      </c>
      <c r="B19" s="1" t="s">
        <v>2568</v>
      </c>
      <c r="C19" s="2" t="s">
        <v>33</v>
      </c>
      <c r="D19" s="3" t="s">
        <v>29</v>
      </c>
      <c r="E19" s="10">
        <v>1</v>
      </c>
      <c r="F19" s="10"/>
      <c r="G19" s="11"/>
    </row>
    <row r="20" spans="1:11" s="236" customFormat="1" x14ac:dyDescent="0.25">
      <c r="A20" s="243"/>
      <c r="B20" s="244"/>
      <c r="C20" s="244"/>
      <c r="D20" s="244"/>
      <c r="E20" s="244"/>
      <c r="F20" s="244"/>
      <c r="G20" s="245"/>
    </row>
    <row r="21" spans="1:11" s="236" customFormat="1" ht="15.75" x14ac:dyDescent="0.25">
      <c r="A21" s="241" t="s">
        <v>34</v>
      </c>
      <c r="B21" s="149"/>
      <c r="C21" s="150" t="s">
        <v>35</v>
      </c>
      <c r="D21" s="151"/>
      <c r="E21" s="152"/>
      <c r="F21" s="162"/>
      <c r="G21" s="225"/>
      <c r="I21" s="242"/>
      <c r="K21" s="242"/>
    </row>
    <row r="22" spans="1:11" s="236" customFormat="1" ht="25.5" x14ac:dyDescent="0.25">
      <c r="A22" s="33" t="s">
        <v>36</v>
      </c>
      <c r="B22" s="133" t="s">
        <v>37</v>
      </c>
      <c r="C22" s="100" t="s">
        <v>38</v>
      </c>
      <c r="D22" s="101" t="s">
        <v>39</v>
      </c>
      <c r="E22" s="10">
        <v>34.848428035926091</v>
      </c>
      <c r="F22" s="137"/>
      <c r="G22" s="11"/>
      <c r="I22" s="242"/>
    </row>
    <row r="23" spans="1:11" s="236" customFormat="1" x14ac:dyDescent="0.25">
      <c r="A23" s="33" t="s">
        <v>40</v>
      </c>
      <c r="B23" s="133" t="s">
        <v>42</v>
      </c>
      <c r="C23" s="100" t="s">
        <v>43</v>
      </c>
      <c r="D23" s="101" t="s">
        <v>39</v>
      </c>
      <c r="E23" s="10">
        <v>248.29504975597342</v>
      </c>
      <c r="F23" s="137"/>
      <c r="G23" s="11"/>
      <c r="I23" s="242"/>
    </row>
    <row r="24" spans="1:11" s="236" customFormat="1" x14ac:dyDescent="0.25">
      <c r="A24" s="33" t="s">
        <v>41</v>
      </c>
      <c r="B24" s="5" t="s">
        <v>45</v>
      </c>
      <c r="C24" s="6" t="s">
        <v>1978</v>
      </c>
      <c r="D24" s="7" t="str">
        <f>VLOOKUP(B24,'[1]172-O'!$A$9:$G$4558,4,FALSE)</f>
        <v>m²</v>
      </c>
      <c r="E24" s="10">
        <v>3500.5245962087761</v>
      </c>
      <c r="F24" s="10"/>
      <c r="G24" s="11"/>
      <c r="I24" s="242"/>
    </row>
    <row r="25" spans="1:11" s="236" customFormat="1" x14ac:dyDescent="0.25">
      <c r="A25" s="33" t="s">
        <v>44</v>
      </c>
      <c r="B25" s="5" t="s">
        <v>47</v>
      </c>
      <c r="C25" s="6" t="s">
        <v>1980</v>
      </c>
      <c r="D25" s="7" t="str">
        <f>VLOOKUP(B25,'[1]172-O'!$A$9:$G$4558,4,FALSE)</f>
        <v>m²</v>
      </c>
      <c r="E25" s="10">
        <v>552.3824327974645</v>
      </c>
      <c r="F25" s="137"/>
      <c r="G25" s="11"/>
      <c r="I25" s="242"/>
    </row>
    <row r="26" spans="1:11" s="236" customFormat="1" ht="25.5" x14ac:dyDescent="0.25">
      <c r="A26" s="33" t="s">
        <v>46</v>
      </c>
      <c r="B26" s="133" t="s">
        <v>50</v>
      </c>
      <c r="C26" s="100" t="s">
        <v>51</v>
      </c>
      <c r="D26" s="101" t="s">
        <v>48</v>
      </c>
      <c r="E26" s="10">
        <v>21003.147577252657</v>
      </c>
      <c r="F26" s="137"/>
      <c r="G26" s="11"/>
      <c r="I26" s="242"/>
    </row>
    <row r="27" spans="1:11" s="236" customFormat="1" ht="25.5" x14ac:dyDescent="0.25">
      <c r="A27" s="33" t="s">
        <v>2401</v>
      </c>
      <c r="B27" s="133" t="s">
        <v>53</v>
      </c>
      <c r="C27" s="100" t="s">
        <v>54</v>
      </c>
      <c r="D27" s="101" t="s">
        <v>55</v>
      </c>
      <c r="E27" s="10">
        <v>14429.706021049935</v>
      </c>
      <c r="F27" s="137"/>
      <c r="G27" s="11"/>
      <c r="I27" s="242"/>
    </row>
    <row r="28" spans="1:11" s="236" customFormat="1" ht="25.5" x14ac:dyDescent="0.25">
      <c r="A28" s="33" t="s">
        <v>49</v>
      </c>
      <c r="B28" s="133" t="s">
        <v>57</v>
      </c>
      <c r="C28" s="100" t="s">
        <v>58</v>
      </c>
      <c r="D28" s="101" t="s">
        <v>59</v>
      </c>
      <c r="E28" s="10">
        <v>3607.4221492089791</v>
      </c>
      <c r="F28" s="137"/>
      <c r="G28" s="11"/>
      <c r="I28" s="242"/>
    </row>
    <row r="29" spans="1:11" s="236" customFormat="1" ht="25.5" x14ac:dyDescent="0.25">
      <c r="A29" s="33" t="s">
        <v>52</v>
      </c>
      <c r="B29" s="8" t="s">
        <v>61</v>
      </c>
      <c r="C29" s="6" t="s">
        <v>1981</v>
      </c>
      <c r="D29" s="7" t="str">
        <f>VLOOKUP(B29,'[1]172-O'!$A$9:$G$4558,4,FALSE)</f>
        <v>m²</v>
      </c>
      <c r="E29" s="10">
        <v>3500.5245962087761</v>
      </c>
      <c r="F29" s="137"/>
      <c r="G29" s="11"/>
      <c r="I29" s="242"/>
    </row>
    <row r="30" spans="1:11" s="236" customFormat="1" x14ac:dyDescent="0.25">
      <c r="A30" s="33" t="s">
        <v>56</v>
      </c>
      <c r="B30" s="5" t="s">
        <v>63</v>
      </c>
      <c r="C30" s="6" t="s">
        <v>1982</v>
      </c>
      <c r="D30" s="7" t="str">
        <f>VLOOKUP(B30,'[1]172-O'!$A$9:$G$4558,4,FALSE)</f>
        <v>m²</v>
      </c>
      <c r="E30" s="10">
        <v>18.295424718861199</v>
      </c>
      <c r="F30" s="137"/>
      <c r="G30" s="11"/>
      <c r="I30" s="242"/>
    </row>
    <row r="31" spans="1:11" s="236" customFormat="1" ht="25.5" x14ac:dyDescent="0.25">
      <c r="A31" s="33" t="s">
        <v>60</v>
      </c>
      <c r="B31" s="246" t="s">
        <v>65</v>
      </c>
      <c r="C31" s="6" t="s">
        <v>1979</v>
      </c>
      <c r="D31" s="7" t="str">
        <f>VLOOKUP(B31,'[1]172-O'!$A$9:$G$4558,4,FALSE)</f>
        <v>m²</v>
      </c>
      <c r="E31" s="10">
        <v>121.96949812574132</v>
      </c>
      <c r="F31" s="137"/>
      <c r="G31" s="11"/>
      <c r="I31" s="242"/>
    </row>
    <row r="32" spans="1:11" s="236" customFormat="1" x14ac:dyDescent="0.25">
      <c r="A32" s="33" t="s">
        <v>2402</v>
      </c>
      <c r="B32" s="246" t="s">
        <v>66</v>
      </c>
      <c r="C32" s="6" t="s">
        <v>1977</v>
      </c>
      <c r="D32" s="7" t="str">
        <f>VLOOKUP(B32,'[1]172-O'!$A$9:$G$4558,4,FALSE)</f>
        <v>m²</v>
      </c>
      <c r="E32" s="10">
        <v>7665.7829572028422</v>
      </c>
      <c r="F32" s="137"/>
      <c r="G32" s="11"/>
      <c r="I32" s="242"/>
    </row>
    <row r="33" spans="1:11" s="236" customFormat="1" ht="25.5" x14ac:dyDescent="0.25">
      <c r="A33" s="33" t="s">
        <v>2403</v>
      </c>
      <c r="B33" s="133" t="s">
        <v>67</v>
      </c>
      <c r="C33" s="100" t="s">
        <v>68</v>
      </c>
      <c r="D33" s="101" t="s">
        <v>39</v>
      </c>
      <c r="E33" s="10">
        <v>897.3470219250969</v>
      </c>
      <c r="F33" s="137"/>
      <c r="G33" s="11"/>
      <c r="I33" s="242"/>
    </row>
    <row r="34" spans="1:11" s="236" customFormat="1" ht="38.25" x14ac:dyDescent="0.25">
      <c r="A34" s="33" t="s">
        <v>62</v>
      </c>
      <c r="B34" s="133" t="s">
        <v>69</v>
      </c>
      <c r="C34" s="100" t="s">
        <v>70</v>
      </c>
      <c r="D34" s="101" t="s">
        <v>71</v>
      </c>
      <c r="E34" s="10">
        <v>62.814291534756777</v>
      </c>
      <c r="F34" s="137"/>
      <c r="G34" s="11"/>
      <c r="I34" s="242"/>
    </row>
    <row r="35" spans="1:11" s="236" customFormat="1" ht="38.25" x14ac:dyDescent="0.25">
      <c r="A35" s="33" t="s">
        <v>64</v>
      </c>
      <c r="B35" s="248" t="s">
        <v>72</v>
      </c>
      <c r="C35" s="100" t="s">
        <v>2691</v>
      </c>
      <c r="D35" s="101" t="s">
        <v>2690</v>
      </c>
      <c r="E35" s="10">
        <v>1</v>
      </c>
      <c r="F35" s="137"/>
      <c r="G35" s="11"/>
    </row>
    <row r="36" spans="1:11" s="236" customFormat="1" x14ac:dyDescent="0.25">
      <c r="A36" s="249"/>
      <c r="B36" s="250"/>
      <c r="C36" s="250"/>
      <c r="D36" s="250"/>
      <c r="E36" s="250"/>
      <c r="F36" s="250"/>
      <c r="G36" s="251"/>
    </row>
    <row r="37" spans="1:11" s="236" customFormat="1" ht="15.75" x14ac:dyDescent="0.25">
      <c r="A37" s="241" t="s">
        <v>73</v>
      </c>
      <c r="B37" s="149"/>
      <c r="C37" s="150" t="s">
        <v>2597</v>
      </c>
      <c r="D37" s="151"/>
      <c r="E37" s="152"/>
      <c r="F37" s="162"/>
      <c r="G37" s="225"/>
      <c r="I37" s="242"/>
      <c r="K37" s="242"/>
    </row>
    <row r="38" spans="1:11" s="236" customFormat="1" ht="25.5" x14ac:dyDescent="0.25">
      <c r="A38" s="33" t="s">
        <v>2598</v>
      </c>
      <c r="B38" s="133" t="s">
        <v>74</v>
      </c>
      <c r="C38" s="102" t="s">
        <v>75</v>
      </c>
      <c r="D38" s="101" t="s">
        <v>76</v>
      </c>
      <c r="E38" s="235">
        <v>19550</v>
      </c>
      <c r="F38" s="137"/>
      <c r="G38" s="11"/>
      <c r="I38" s="252"/>
    </row>
    <row r="39" spans="1:11" s="236" customFormat="1" x14ac:dyDescent="0.25">
      <c r="A39" s="33" t="s">
        <v>2599</v>
      </c>
      <c r="B39" s="133" t="s">
        <v>77</v>
      </c>
      <c r="C39" s="102" t="s">
        <v>78</v>
      </c>
      <c r="D39" s="101" t="s">
        <v>39</v>
      </c>
      <c r="E39" s="235">
        <v>48</v>
      </c>
      <c r="F39" s="137"/>
      <c r="G39" s="11"/>
    </row>
    <row r="40" spans="1:11" s="236" customFormat="1" x14ac:dyDescent="0.25">
      <c r="A40" s="33" t="s">
        <v>2600</v>
      </c>
      <c r="B40" s="144" t="s">
        <v>2024</v>
      </c>
      <c r="C40" s="102" t="s">
        <v>79</v>
      </c>
      <c r="D40" s="101" t="s">
        <v>39</v>
      </c>
      <c r="E40" s="235">
        <v>48</v>
      </c>
      <c r="F40" s="137"/>
      <c r="G40" s="11"/>
    </row>
    <row r="41" spans="1:11" s="236" customFormat="1" ht="25.5" x14ac:dyDescent="0.25">
      <c r="A41" s="33" t="s">
        <v>2601</v>
      </c>
      <c r="B41" s="133" t="s">
        <v>80</v>
      </c>
      <c r="C41" s="102" t="s">
        <v>81</v>
      </c>
      <c r="D41" s="101" t="s">
        <v>39</v>
      </c>
      <c r="E41" s="235">
        <v>423.42</v>
      </c>
      <c r="F41" s="137"/>
      <c r="G41" s="11"/>
    </row>
    <row r="42" spans="1:11" s="236" customFormat="1" ht="25.5" x14ac:dyDescent="0.25">
      <c r="A42" s="33" t="s">
        <v>2602</v>
      </c>
      <c r="B42" s="144" t="s">
        <v>2003</v>
      </c>
      <c r="C42" s="102" t="s">
        <v>82</v>
      </c>
      <c r="D42" s="101" t="s">
        <v>59</v>
      </c>
      <c r="E42" s="235">
        <v>84.55</v>
      </c>
      <c r="F42" s="137"/>
      <c r="G42" s="11"/>
    </row>
    <row r="43" spans="1:11" s="236" customFormat="1" x14ac:dyDescent="0.25">
      <c r="A43" s="33" t="s">
        <v>2603</v>
      </c>
      <c r="B43" s="144" t="s">
        <v>2002</v>
      </c>
      <c r="C43" s="102" t="s">
        <v>83</v>
      </c>
      <c r="D43" s="101" t="s">
        <v>59</v>
      </c>
      <c r="E43" s="235">
        <v>185.38</v>
      </c>
      <c r="F43" s="137"/>
      <c r="G43" s="11"/>
    </row>
    <row r="44" spans="1:11" s="236" customFormat="1" x14ac:dyDescent="0.25">
      <c r="A44" s="33" t="s">
        <v>2604</v>
      </c>
      <c r="B44" s="133" t="s">
        <v>84</v>
      </c>
      <c r="C44" s="102" t="s">
        <v>85</v>
      </c>
      <c r="D44" s="101" t="s">
        <v>76</v>
      </c>
      <c r="E44" s="235">
        <v>19550</v>
      </c>
      <c r="F44" s="137"/>
      <c r="G44" s="11"/>
    </row>
    <row r="45" spans="1:11" s="236" customFormat="1" ht="38.25" x14ac:dyDescent="0.25">
      <c r="A45" s="33" t="s">
        <v>2605</v>
      </c>
      <c r="B45" s="246" t="s">
        <v>86</v>
      </c>
      <c r="C45" s="6" t="s">
        <v>2000</v>
      </c>
      <c r="D45" s="7" t="str">
        <f>VLOOKUP(B45,'[1]172-O'!$A$9:$G$4558,4,FALSE)</f>
        <v>m²</v>
      </c>
      <c r="E45" s="10">
        <v>469.35</v>
      </c>
      <c r="F45" s="137"/>
      <c r="G45" s="11"/>
    </row>
    <row r="46" spans="1:11" s="236" customFormat="1" x14ac:dyDescent="0.25">
      <c r="A46" s="243"/>
      <c r="B46" s="244"/>
      <c r="C46" s="244"/>
      <c r="D46" s="244"/>
      <c r="E46" s="244"/>
      <c r="F46" s="244"/>
      <c r="G46" s="245"/>
    </row>
    <row r="47" spans="1:11" s="236" customFormat="1" ht="15.75" x14ac:dyDescent="0.25">
      <c r="A47" s="241" t="s">
        <v>87</v>
      </c>
      <c r="B47" s="149"/>
      <c r="C47" s="150" t="s">
        <v>88</v>
      </c>
      <c r="D47" s="151"/>
      <c r="E47" s="152"/>
      <c r="F47" s="162"/>
      <c r="G47" s="225"/>
      <c r="I47" s="242"/>
      <c r="K47" s="242"/>
    </row>
    <row r="48" spans="1:11" s="236" customFormat="1" ht="25.5" x14ac:dyDescent="0.25">
      <c r="A48" s="33" t="s">
        <v>89</v>
      </c>
      <c r="B48" s="133" t="s">
        <v>90</v>
      </c>
      <c r="C48" s="100" t="s">
        <v>91</v>
      </c>
      <c r="D48" s="101" t="s">
        <v>39</v>
      </c>
      <c r="E48" s="10">
        <v>3148.8</v>
      </c>
      <c r="F48" s="137"/>
      <c r="G48" s="11"/>
    </row>
    <row r="49" spans="1:13" s="236" customFormat="1" x14ac:dyDescent="0.25">
      <c r="A49" s="33" t="s">
        <v>92</v>
      </c>
      <c r="B49" s="133" t="s">
        <v>93</v>
      </c>
      <c r="C49" s="100" t="s">
        <v>94</v>
      </c>
      <c r="D49" s="101" t="s">
        <v>71</v>
      </c>
      <c r="E49" s="10">
        <v>22.05</v>
      </c>
      <c r="F49" s="137"/>
      <c r="G49" s="11"/>
    </row>
    <row r="50" spans="1:13" s="236" customFormat="1" ht="38.25" x14ac:dyDescent="0.25">
      <c r="A50" s="33" t="s">
        <v>95</v>
      </c>
      <c r="B50" s="133" t="s">
        <v>96</v>
      </c>
      <c r="C50" s="100" t="s">
        <v>97</v>
      </c>
      <c r="D50" s="101" t="s">
        <v>39</v>
      </c>
      <c r="E50" s="10">
        <v>27.12</v>
      </c>
      <c r="F50" s="137"/>
      <c r="G50" s="11"/>
    </row>
    <row r="51" spans="1:13" s="236" customFormat="1" ht="38.25" x14ac:dyDescent="0.25">
      <c r="A51" s="33" t="s">
        <v>98</v>
      </c>
      <c r="B51" s="133" t="s">
        <v>99</v>
      </c>
      <c r="C51" s="100" t="s">
        <v>100</v>
      </c>
      <c r="D51" s="101" t="s">
        <v>39</v>
      </c>
      <c r="E51" s="10">
        <v>104.61</v>
      </c>
      <c r="F51" s="137"/>
      <c r="G51" s="11"/>
    </row>
    <row r="52" spans="1:13" s="236" customFormat="1" ht="38.25" x14ac:dyDescent="0.25">
      <c r="A52" s="33" t="s">
        <v>101</v>
      </c>
      <c r="B52" s="133" t="s">
        <v>102</v>
      </c>
      <c r="C52" s="100" t="s">
        <v>103</v>
      </c>
      <c r="D52" s="101" t="s">
        <v>39</v>
      </c>
      <c r="E52" s="10">
        <v>128.13</v>
      </c>
      <c r="F52" s="137"/>
      <c r="G52" s="11"/>
    </row>
    <row r="53" spans="1:13" s="236" customFormat="1" x14ac:dyDescent="0.25">
      <c r="A53" s="33" t="s">
        <v>104</v>
      </c>
      <c r="B53" s="133" t="s">
        <v>105</v>
      </c>
      <c r="C53" s="100" t="s">
        <v>106</v>
      </c>
      <c r="D53" s="101" t="s">
        <v>39</v>
      </c>
      <c r="E53" s="10">
        <v>5.76</v>
      </c>
      <c r="F53" s="137"/>
      <c r="G53" s="11"/>
    </row>
    <row r="54" spans="1:13" s="236" customFormat="1" x14ac:dyDescent="0.25">
      <c r="A54" s="249"/>
      <c r="B54" s="250"/>
      <c r="C54" s="250"/>
      <c r="D54" s="250"/>
      <c r="E54" s="250"/>
      <c r="F54" s="250"/>
      <c r="G54" s="251"/>
    </row>
    <row r="55" spans="1:13" s="236" customFormat="1" ht="15.75" x14ac:dyDescent="0.25">
      <c r="A55" s="241" t="s">
        <v>107</v>
      </c>
      <c r="B55" s="149"/>
      <c r="C55" s="150" t="s">
        <v>108</v>
      </c>
      <c r="D55" s="151"/>
      <c r="E55" s="152"/>
      <c r="F55" s="162"/>
      <c r="G55" s="225"/>
      <c r="I55" s="242"/>
      <c r="K55" s="242"/>
    </row>
    <row r="56" spans="1:13" s="236" customFormat="1" x14ac:dyDescent="0.25">
      <c r="A56" s="33" t="s">
        <v>109</v>
      </c>
      <c r="B56" s="133" t="s">
        <v>110</v>
      </c>
      <c r="C56" s="100" t="s">
        <v>111</v>
      </c>
      <c r="D56" s="101" t="s">
        <v>71</v>
      </c>
      <c r="E56" s="10">
        <v>164.27229168</v>
      </c>
      <c r="F56" s="137"/>
      <c r="G56" s="11"/>
      <c r="I56" s="242"/>
    </row>
    <row r="57" spans="1:13" s="236" customFormat="1" x14ac:dyDescent="0.25">
      <c r="A57" s="33" t="s">
        <v>112</v>
      </c>
      <c r="B57" s="133" t="s">
        <v>113</v>
      </c>
      <c r="C57" s="100" t="s">
        <v>114</v>
      </c>
      <c r="D57" s="101" t="s">
        <v>39</v>
      </c>
      <c r="E57" s="10">
        <v>6310.4274265200002</v>
      </c>
      <c r="F57" s="137"/>
      <c r="G57" s="11"/>
      <c r="I57" s="242"/>
      <c r="K57" s="242"/>
      <c r="M57" s="242"/>
    </row>
    <row r="58" spans="1:13" s="236" customFormat="1" x14ac:dyDescent="0.25">
      <c r="A58" s="33" t="s">
        <v>115</v>
      </c>
      <c r="B58" s="133" t="s">
        <v>116</v>
      </c>
      <c r="C58" s="100" t="s">
        <v>117</v>
      </c>
      <c r="D58" s="101" t="s">
        <v>39</v>
      </c>
      <c r="E58" s="10">
        <v>20218.818528</v>
      </c>
      <c r="F58" s="137"/>
      <c r="G58" s="11"/>
      <c r="I58" s="242"/>
      <c r="M58" s="252"/>
    </row>
    <row r="59" spans="1:13" s="236" customFormat="1" x14ac:dyDescent="0.25">
      <c r="A59" s="33" t="s">
        <v>118</v>
      </c>
      <c r="B59" s="133" t="s">
        <v>119</v>
      </c>
      <c r="C59" s="100" t="s">
        <v>120</v>
      </c>
      <c r="D59" s="101" t="s">
        <v>39</v>
      </c>
      <c r="E59" s="10">
        <v>7485.5845559999998</v>
      </c>
      <c r="F59" s="137"/>
      <c r="G59" s="11"/>
      <c r="I59" s="242"/>
    </row>
    <row r="60" spans="1:13" s="236" customFormat="1" x14ac:dyDescent="0.25">
      <c r="A60" s="33" t="s">
        <v>121</v>
      </c>
      <c r="B60" s="133" t="s">
        <v>122</v>
      </c>
      <c r="C60" s="100" t="s">
        <v>123</v>
      </c>
      <c r="D60" s="101" t="s">
        <v>39</v>
      </c>
      <c r="E60" s="10">
        <v>5670.55746</v>
      </c>
      <c r="F60" s="137"/>
      <c r="G60" s="11"/>
      <c r="I60" s="242"/>
    </row>
    <row r="61" spans="1:13" s="236" customFormat="1" x14ac:dyDescent="0.25">
      <c r="A61" s="33" t="s">
        <v>124</v>
      </c>
      <c r="B61" s="133" t="s">
        <v>125</v>
      </c>
      <c r="C61" s="100" t="s">
        <v>126</v>
      </c>
      <c r="D61" s="101" t="s">
        <v>39</v>
      </c>
      <c r="E61" s="10">
        <v>7062.676512</v>
      </c>
      <c r="F61" s="137"/>
      <c r="G61" s="11"/>
      <c r="I61" s="242"/>
    </row>
    <row r="62" spans="1:13" s="236" customFormat="1" x14ac:dyDescent="0.25">
      <c r="A62" s="33" t="s">
        <v>127</v>
      </c>
      <c r="B62" s="133" t="s">
        <v>128</v>
      </c>
      <c r="C62" s="100" t="s">
        <v>129</v>
      </c>
      <c r="D62" s="101" t="s">
        <v>39</v>
      </c>
      <c r="E62" s="10">
        <v>746.33734704000005</v>
      </c>
      <c r="F62" s="137"/>
      <c r="G62" s="11"/>
      <c r="I62" s="242"/>
    </row>
    <row r="63" spans="1:13" s="236" customFormat="1" ht="51" x14ac:dyDescent="0.25">
      <c r="A63" s="33" t="s">
        <v>130</v>
      </c>
      <c r="B63" s="133" t="s">
        <v>131</v>
      </c>
      <c r="C63" s="100" t="s">
        <v>132</v>
      </c>
      <c r="D63" s="101" t="s">
        <v>39</v>
      </c>
      <c r="E63" s="10">
        <v>930.3416082</v>
      </c>
      <c r="F63" s="137"/>
      <c r="G63" s="11"/>
      <c r="I63" s="242"/>
    </row>
    <row r="64" spans="1:13" s="236" customFormat="1" ht="38.25" x14ac:dyDescent="0.25">
      <c r="A64" s="33" t="s">
        <v>133</v>
      </c>
      <c r="B64" s="133" t="s">
        <v>134</v>
      </c>
      <c r="C64" s="100" t="s">
        <v>135</v>
      </c>
      <c r="D64" s="101" t="s">
        <v>39</v>
      </c>
      <c r="E64" s="10">
        <v>930.3416082</v>
      </c>
      <c r="F64" s="137"/>
      <c r="G64" s="11"/>
      <c r="I64" s="242"/>
    </row>
    <row r="65" spans="1:9" s="236" customFormat="1" ht="25.5" x14ac:dyDescent="0.25">
      <c r="A65" s="33" t="s">
        <v>2404</v>
      </c>
      <c r="B65" s="133" t="s">
        <v>138</v>
      </c>
      <c r="C65" s="100" t="s">
        <v>139</v>
      </c>
      <c r="D65" s="101" t="s">
        <v>59</v>
      </c>
      <c r="E65" s="10">
        <v>295.87858272</v>
      </c>
      <c r="F65" s="138"/>
      <c r="G65" s="11"/>
      <c r="I65" s="242"/>
    </row>
    <row r="66" spans="1:9" s="236" customFormat="1" ht="38.25" x14ac:dyDescent="0.25">
      <c r="A66" s="33" t="s">
        <v>136</v>
      </c>
      <c r="B66" s="133" t="s">
        <v>141</v>
      </c>
      <c r="C66" s="100" t="s">
        <v>142</v>
      </c>
      <c r="D66" s="101" t="s">
        <v>39</v>
      </c>
      <c r="E66" s="10">
        <v>7486.2576192000006</v>
      </c>
      <c r="F66" s="138"/>
      <c r="G66" s="11"/>
      <c r="I66" s="242"/>
    </row>
    <row r="67" spans="1:9" s="236" customFormat="1" ht="25.5" x14ac:dyDescent="0.25">
      <c r="A67" s="33" t="s">
        <v>137</v>
      </c>
      <c r="B67" s="133" t="s">
        <v>144</v>
      </c>
      <c r="C67" s="100" t="s">
        <v>145</v>
      </c>
      <c r="D67" s="101" t="s">
        <v>39</v>
      </c>
      <c r="E67" s="10">
        <v>5670.7369435199998</v>
      </c>
      <c r="F67" s="138"/>
      <c r="G67" s="11"/>
      <c r="I67" s="242"/>
    </row>
    <row r="68" spans="1:9" s="236" customFormat="1" ht="38.25" x14ac:dyDescent="0.25">
      <c r="A68" s="33" t="s">
        <v>140</v>
      </c>
      <c r="B68" s="133" t="s">
        <v>147</v>
      </c>
      <c r="C68" s="100" t="s">
        <v>148</v>
      </c>
      <c r="D68" s="101" t="s">
        <v>39</v>
      </c>
      <c r="E68" s="10">
        <v>135.39788039999999</v>
      </c>
      <c r="F68" s="138"/>
      <c r="G68" s="11"/>
      <c r="I68" s="242"/>
    </row>
    <row r="69" spans="1:9" s="236" customFormat="1" ht="38.25" x14ac:dyDescent="0.25">
      <c r="A69" s="33" t="s">
        <v>143</v>
      </c>
      <c r="B69" s="133" t="s">
        <v>150</v>
      </c>
      <c r="C69" s="100" t="s">
        <v>151</v>
      </c>
      <c r="D69" s="101" t="s">
        <v>59</v>
      </c>
      <c r="E69" s="10">
        <v>127.09676759999999</v>
      </c>
      <c r="F69" s="138"/>
      <c r="G69" s="11"/>
      <c r="I69" s="242"/>
    </row>
    <row r="70" spans="1:9" s="236" customFormat="1" ht="25.5" x14ac:dyDescent="0.25">
      <c r="A70" s="33" t="s">
        <v>2405</v>
      </c>
      <c r="B70" s="133" t="s">
        <v>153</v>
      </c>
      <c r="C70" s="100" t="s">
        <v>154</v>
      </c>
      <c r="D70" s="101" t="s">
        <v>59</v>
      </c>
      <c r="E70" s="10">
        <v>367.48128947999999</v>
      </c>
      <c r="F70" s="138"/>
      <c r="G70" s="11"/>
      <c r="I70" s="242"/>
    </row>
    <row r="71" spans="1:9" s="236" customFormat="1" ht="25.5" x14ac:dyDescent="0.25">
      <c r="A71" s="33" t="s">
        <v>146</v>
      </c>
      <c r="B71" s="133" t="s">
        <v>156</v>
      </c>
      <c r="C71" s="100" t="s">
        <v>157</v>
      </c>
      <c r="D71" s="101" t="s">
        <v>39</v>
      </c>
      <c r="E71" s="10">
        <v>6961.9862572799993</v>
      </c>
      <c r="F71" s="138"/>
      <c r="G71" s="11"/>
      <c r="I71" s="242"/>
    </row>
    <row r="72" spans="1:9" s="236" customFormat="1" ht="51" x14ac:dyDescent="0.25">
      <c r="A72" s="33" t="s">
        <v>149</v>
      </c>
      <c r="B72" s="12" t="s">
        <v>2564</v>
      </c>
      <c r="C72" s="6" t="s">
        <v>159</v>
      </c>
      <c r="D72" s="7" t="s">
        <v>160</v>
      </c>
      <c r="E72" s="10">
        <v>108.83431944</v>
      </c>
      <c r="F72" s="10"/>
      <c r="G72" s="11"/>
      <c r="I72" s="242"/>
    </row>
    <row r="73" spans="1:9" s="236" customFormat="1" ht="38.25" x14ac:dyDescent="0.25">
      <c r="A73" s="33" t="s">
        <v>152</v>
      </c>
      <c r="B73" s="133" t="s">
        <v>162</v>
      </c>
      <c r="C73" s="100" t="s">
        <v>163</v>
      </c>
      <c r="D73" s="101" t="s">
        <v>59</v>
      </c>
      <c r="E73" s="10">
        <v>4262.7335999999996</v>
      </c>
      <c r="F73" s="138"/>
      <c r="G73" s="11"/>
      <c r="I73" s="242"/>
    </row>
    <row r="74" spans="1:9" s="236" customFormat="1" ht="25.5" x14ac:dyDescent="0.25">
      <c r="A74" s="33" t="s">
        <v>155</v>
      </c>
      <c r="B74" s="12" t="s">
        <v>2565</v>
      </c>
      <c r="C74" s="2" t="s">
        <v>165</v>
      </c>
      <c r="D74" s="13" t="s">
        <v>39</v>
      </c>
      <c r="E74" s="10">
        <v>312.75003359999999</v>
      </c>
      <c r="F74" s="26"/>
      <c r="G74" s="11"/>
      <c r="I74" s="242"/>
    </row>
    <row r="75" spans="1:9" s="236" customFormat="1" x14ac:dyDescent="0.25">
      <c r="A75" s="33" t="s">
        <v>158</v>
      </c>
      <c r="B75" s="12" t="s">
        <v>2566</v>
      </c>
      <c r="C75" s="2" t="s">
        <v>167</v>
      </c>
      <c r="D75" s="13" t="s">
        <v>59</v>
      </c>
      <c r="E75" s="10">
        <v>47.114424</v>
      </c>
      <c r="F75" s="26"/>
      <c r="G75" s="11"/>
      <c r="I75" s="242"/>
    </row>
    <row r="76" spans="1:9" s="236" customFormat="1" ht="25.5" x14ac:dyDescent="0.25">
      <c r="A76" s="33" t="s">
        <v>2406</v>
      </c>
      <c r="B76" s="12" t="s">
        <v>2398</v>
      </c>
      <c r="C76" s="2" t="s">
        <v>168</v>
      </c>
      <c r="D76" s="13" t="s">
        <v>59</v>
      </c>
      <c r="E76" s="10">
        <v>83.011127999999999</v>
      </c>
      <c r="F76" s="26"/>
      <c r="G76" s="11"/>
      <c r="I76" s="242"/>
    </row>
    <row r="77" spans="1:9" s="236" customFormat="1" x14ac:dyDescent="0.25">
      <c r="A77" s="33" t="s">
        <v>161</v>
      </c>
      <c r="B77" s="101" t="s">
        <v>169</v>
      </c>
      <c r="C77" s="100" t="s">
        <v>170</v>
      </c>
      <c r="D77" s="101" t="s">
        <v>39</v>
      </c>
      <c r="E77" s="10">
        <v>316.40701031999998</v>
      </c>
      <c r="F77" s="138"/>
      <c r="G77" s="11"/>
      <c r="I77" s="242"/>
    </row>
    <row r="78" spans="1:9" s="236" customFormat="1" x14ac:dyDescent="0.25">
      <c r="A78" s="33" t="s">
        <v>164</v>
      </c>
      <c r="B78" s="101" t="s">
        <v>171</v>
      </c>
      <c r="C78" s="100" t="s">
        <v>172</v>
      </c>
      <c r="D78" s="101" t="s">
        <v>59</v>
      </c>
      <c r="E78" s="10">
        <v>695.94734879999999</v>
      </c>
      <c r="F78" s="138"/>
      <c r="G78" s="11"/>
      <c r="I78" s="242"/>
    </row>
    <row r="79" spans="1:9" s="236" customFormat="1" ht="25.5" x14ac:dyDescent="0.25">
      <c r="A79" s="33" t="s">
        <v>166</v>
      </c>
      <c r="B79" s="101" t="s">
        <v>173</v>
      </c>
      <c r="C79" s="100" t="s">
        <v>174</v>
      </c>
      <c r="D79" s="101" t="s">
        <v>59</v>
      </c>
      <c r="E79" s="10">
        <v>644.12148239999999</v>
      </c>
      <c r="F79" s="138"/>
      <c r="G79" s="11"/>
      <c r="I79" s="242"/>
    </row>
    <row r="80" spans="1:9" s="236" customFormat="1" x14ac:dyDescent="0.25">
      <c r="A80" s="253"/>
      <c r="B80" s="254"/>
      <c r="C80" s="254"/>
      <c r="D80" s="254"/>
      <c r="E80" s="254"/>
      <c r="F80" s="254"/>
      <c r="G80" s="255"/>
    </row>
    <row r="81" spans="1:11" s="236" customFormat="1" ht="15.75" x14ac:dyDescent="0.25">
      <c r="A81" s="241" t="s">
        <v>175</v>
      </c>
      <c r="B81" s="149"/>
      <c r="C81" s="150" t="s">
        <v>176</v>
      </c>
      <c r="D81" s="151"/>
      <c r="E81" s="152"/>
      <c r="F81" s="162"/>
      <c r="G81" s="226"/>
      <c r="I81" s="242"/>
      <c r="K81" s="242"/>
    </row>
    <row r="82" spans="1:11" s="236" customFormat="1" ht="25.5" x14ac:dyDescent="0.25">
      <c r="A82" s="220" t="s">
        <v>177</v>
      </c>
      <c r="B82" s="134" t="s">
        <v>178</v>
      </c>
      <c r="C82" s="103" t="s">
        <v>179</v>
      </c>
      <c r="D82" s="143" t="s">
        <v>39</v>
      </c>
      <c r="E82" s="36">
        <v>5654.73</v>
      </c>
      <c r="F82" s="137"/>
      <c r="G82" s="11"/>
    </row>
    <row r="83" spans="1:11" s="236" customFormat="1" ht="38.25" x14ac:dyDescent="0.25">
      <c r="A83" s="220" t="s">
        <v>180</v>
      </c>
      <c r="B83" s="134" t="s">
        <v>181</v>
      </c>
      <c r="C83" s="103" t="s">
        <v>182</v>
      </c>
      <c r="D83" s="143" t="s">
        <v>39</v>
      </c>
      <c r="E83" s="36">
        <v>771.94</v>
      </c>
      <c r="F83" s="137"/>
      <c r="G83" s="11"/>
    </row>
    <row r="84" spans="1:11" s="236" customFormat="1" x14ac:dyDescent="0.25">
      <c r="A84" s="183"/>
      <c r="B84" s="184"/>
      <c r="C84" s="184"/>
      <c r="D84" s="184"/>
      <c r="E84" s="184"/>
      <c r="F84" s="184"/>
      <c r="G84" s="185"/>
    </row>
    <row r="85" spans="1:11" s="236" customFormat="1" ht="31.5" x14ac:dyDescent="0.25">
      <c r="A85" s="241" t="s">
        <v>183</v>
      </c>
      <c r="B85" s="149"/>
      <c r="C85" s="150" t="s">
        <v>184</v>
      </c>
      <c r="D85" s="151"/>
      <c r="E85" s="152"/>
      <c r="F85" s="162"/>
      <c r="G85" s="225"/>
      <c r="I85" s="242"/>
      <c r="K85" s="242"/>
    </row>
    <row r="86" spans="1:11" s="236" customFormat="1" ht="25.5" x14ac:dyDescent="0.25">
      <c r="A86" s="33" t="s">
        <v>185</v>
      </c>
      <c r="B86" s="133" t="s">
        <v>186</v>
      </c>
      <c r="C86" s="100" t="s">
        <v>187</v>
      </c>
      <c r="D86" s="101" t="s">
        <v>10</v>
      </c>
      <c r="E86" s="10">
        <v>47</v>
      </c>
      <c r="F86" s="138"/>
      <c r="G86" s="11"/>
    </row>
    <row r="87" spans="1:11" s="236" customFormat="1" ht="25.5" x14ac:dyDescent="0.25">
      <c r="A87" s="33" t="s">
        <v>188</v>
      </c>
      <c r="B87" s="133" t="s">
        <v>189</v>
      </c>
      <c r="C87" s="100" t="s">
        <v>190</v>
      </c>
      <c r="D87" s="101" t="s">
        <v>10</v>
      </c>
      <c r="E87" s="10">
        <v>127</v>
      </c>
      <c r="F87" s="138"/>
      <c r="G87" s="11"/>
    </row>
    <row r="88" spans="1:11" s="236" customFormat="1" ht="38.25" x14ac:dyDescent="0.25">
      <c r="A88" s="33" t="s">
        <v>191</v>
      </c>
      <c r="B88" s="5" t="s">
        <v>192</v>
      </c>
      <c r="C88" s="6" t="s">
        <v>2009</v>
      </c>
      <c r="D88" s="7" t="str">
        <f>VLOOKUP(B88,'[1]172-O'!$A$9:$G$4558,4,FALSE)</f>
        <v>m²</v>
      </c>
      <c r="E88" s="10">
        <v>286.08999999999997</v>
      </c>
      <c r="F88" s="138"/>
      <c r="G88" s="11"/>
    </row>
    <row r="89" spans="1:11" s="236" customFormat="1" ht="25.5" x14ac:dyDescent="0.25">
      <c r="A89" s="33" t="s">
        <v>193</v>
      </c>
      <c r="B89" s="5" t="s">
        <v>194</v>
      </c>
      <c r="C89" s="6" t="s">
        <v>2008</v>
      </c>
      <c r="D89" s="7" t="str">
        <f>VLOOKUP(B89,'[1]172-O'!$A$9:$G$4558,4,FALSE)</f>
        <v>m²</v>
      </c>
      <c r="E89" s="10">
        <v>108.04</v>
      </c>
      <c r="F89" s="138"/>
      <c r="G89" s="11"/>
    </row>
    <row r="90" spans="1:11" s="236" customFormat="1" ht="25.5" x14ac:dyDescent="0.25">
      <c r="A90" s="33" t="s">
        <v>195</v>
      </c>
      <c r="B90" s="133" t="s">
        <v>196</v>
      </c>
      <c r="C90" s="100" t="s">
        <v>197</v>
      </c>
      <c r="D90" s="101" t="s">
        <v>39</v>
      </c>
      <c r="E90" s="10">
        <v>136.5</v>
      </c>
      <c r="F90" s="138"/>
      <c r="G90" s="11"/>
    </row>
    <row r="91" spans="1:11" s="236" customFormat="1" ht="38.25" x14ac:dyDescent="0.25">
      <c r="A91" s="33" t="s">
        <v>198</v>
      </c>
      <c r="B91" s="5" t="s">
        <v>199</v>
      </c>
      <c r="C91" s="6" t="s">
        <v>2029</v>
      </c>
      <c r="D91" s="7" t="str">
        <f>VLOOKUP(B91,'[1]172-O'!$A$9:$G$4558,4,FALSE)</f>
        <v>un</v>
      </c>
      <c r="E91" s="10">
        <v>104</v>
      </c>
      <c r="F91" s="138"/>
      <c r="G91" s="11"/>
    </row>
    <row r="92" spans="1:11" s="236" customFormat="1" ht="38.25" x14ac:dyDescent="0.25">
      <c r="A92" s="33" t="s">
        <v>200</v>
      </c>
      <c r="B92" s="8" t="s">
        <v>201</v>
      </c>
      <c r="C92" s="6" t="s">
        <v>2030</v>
      </c>
      <c r="D92" s="7" t="str">
        <f>VLOOKUP(B92,'[1]172-O'!$A$9:$G$4558,4,FALSE)</f>
        <v>un</v>
      </c>
      <c r="E92" s="10">
        <v>42</v>
      </c>
      <c r="F92" s="138"/>
      <c r="G92" s="11"/>
    </row>
    <row r="93" spans="1:11" s="236" customFormat="1" x14ac:dyDescent="0.25">
      <c r="A93" s="33" t="s">
        <v>2407</v>
      </c>
      <c r="B93" s="14" t="s">
        <v>203</v>
      </c>
      <c r="C93" s="6" t="s">
        <v>2026</v>
      </c>
      <c r="D93" s="7" t="str">
        <f>VLOOKUP(B93,'[1]172-O'!$A$9:$G$4558,4,FALSE)</f>
        <v>m²</v>
      </c>
      <c r="E93" s="10">
        <v>25.2</v>
      </c>
      <c r="F93" s="138"/>
      <c r="G93" s="11"/>
    </row>
    <row r="94" spans="1:11" s="236" customFormat="1" ht="25.5" x14ac:dyDescent="0.25">
      <c r="A94" s="33" t="s">
        <v>202</v>
      </c>
      <c r="B94" s="5" t="s">
        <v>205</v>
      </c>
      <c r="C94" s="6" t="s">
        <v>2521</v>
      </c>
      <c r="D94" s="7" t="str">
        <f>VLOOKUP(B94,'[1]172-O'!$A$9:$G$4558,4,FALSE)</f>
        <v>cj</v>
      </c>
      <c r="E94" s="10">
        <v>242</v>
      </c>
      <c r="F94" s="138"/>
      <c r="G94" s="11"/>
    </row>
    <row r="95" spans="1:11" s="236" customFormat="1" ht="25.5" x14ac:dyDescent="0.25">
      <c r="A95" s="33" t="s">
        <v>204</v>
      </c>
      <c r="B95" s="5" t="s">
        <v>207</v>
      </c>
      <c r="C95" s="6" t="s">
        <v>2522</v>
      </c>
      <c r="D95" s="7" t="str">
        <f>VLOOKUP(B95,'[1]172-O'!$A$9:$G$4558,4,FALSE)</f>
        <v>cj</v>
      </c>
      <c r="E95" s="10">
        <v>18</v>
      </c>
      <c r="F95" s="138"/>
      <c r="G95" s="11"/>
    </row>
    <row r="96" spans="1:11" s="236" customFormat="1" x14ac:dyDescent="0.25">
      <c r="A96" s="33" t="s">
        <v>206</v>
      </c>
      <c r="B96" s="8" t="s">
        <v>209</v>
      </c>
      <c r="C96" s="6" t="s">
        <v>2015</v>
      </c>
      <c r="D96" s="7" t="str">
        <f>VLOOKUP(B96,'[1]172-O'!$A$9:$G$4558,4,FALSE)</f>
        <v>m</v>
      </c>
      <c r="E96" s="10">
        <v>373.12</v>
      </c>
      <c r="F96" s="138"/>
      <c r="G96" s="11"/>
    </row>
    <row r="97" spans="1:7" s="236" customFormat="1" x14ac:dyDescent="0.25">
      <c r="A97" s="33" t="s">
        <v>208</v>
      </c>
      <c r="B97" s="256" t="s">
        <v>211</v>
      </c>
      <c r="C97" s="6" t="s">
        <v>2022</v>
      </c>
      <c r="D97" s="7" t="str">
        <f>VLOOKUP(B97,'[1]172-O'!$A$9:$G$4558,4,FALSE)</f>
        <v>m²</v>
      </c>
      <c r="E97" s="10">
        <v>880</v>
      </c>
      <c r="F97" s="138"/>
      <c r="G97" s="11"/>
    </row>
    <row r="98" spans="1:7" s="236" customFormat="1" ht="25.5" x14ac:dyDescent="0.25">
      <c r="A98" s="33" t="s">
        <v>210</v>
      </c>
      <c r="B98" s="133" t="s">
        <v>213</v>
      </c>
      <c r="C98" s="100" t="s">
        <v>214</v>
      </c>
      <c r="D98" s="101" t="s">
        <v>39</v>
      </c>
      <c r="E98" s="10">
        <v>377.6</v>
      </c>
      <c r="F98" s="138"/>
      <c r="G98" s="11"/>
    </row>
    <row r="99" spans="1:7" s="236" customFormat="1" ht="25.5" x14ac:dyDescent="0.25">
      <c r="A99" s="33" t="s">
        <v>212</v>
      </c>
      <c r="B99" s="133" t="s">
        <v>216</v>
      </c>
      <c r="C99" s="100" t="s">
        <v>217</v>
      </c>
      <c r="D99" s="101" t="s">
        <v>39</v>
      </c>
      <c r="E99" s="10">
        <v>262.95</v>
      </c>
      <c r="F99" s="138"/>
      <c r="G99" s="11"/>
    </row>
    <row r="100" spans="1:7" s="236" customFormat="1" ht="25.5" x14ac:dyDescent="0.25">
      <c r="A100" s="33" t="s">
        <v>215</v>
      </c>
      <c r="B100" s="133" t="s">
        <v>219</v>
      </c>
      <c r="C100" s="6" t="s">
        <v>220</v>
      </c>
      <c r="D100" s="101" t="s">
        <v>39</v>
      </c>
      <c r="E100" s="10">
        <v>41</v>
      </c>
      <c r="F100" s="137"/>
      <c r="G100" s="11"/>
    </row>
    <row r="101" spans="1:7" s="236" customFormat="1" x14ac:dyDescent="0.25">
      <c r="A101" s="33" t="s">
        <v>218</v>
      </c>
      <c r="B101" s="5" t="s">
        <v>222</v>
      </c>
      <c r="C101" s="6" t="s">
        <v>2020</v>
      </c>
      <c r="D101" s="7" t="str">
        <f>VLOOKUP(B101,'[1]172-O'!$A$9:$G$4558,4,FALSE)</f>
        <v>m²</v>
      </c>
      <c r="E101" s="10">
        <v>15.37</v>
      </c>
      <c r="F101" s="137"/>
      <c r="G101" s="11"/>
    </row>
    <row r="102" spans="1:7" s="236" customFormat="1" ht="25.5" x14ac:dyDescent="0.25">
      <c r="A102" s="33" t="s">
        <v>2408</v>
      </c>
      <c r="B102" s="12" t="s">
        <v>2394</v>
      </c>
      <c r="C102" s="2" t="s">
        <v>224</v>
      </c>
      <c r="D102" s="13" t="s">
        <v>225</v>
      </c>
      <c r="E102" s="10">
        <v>28</v>
      </c>
      <c r="F102" s="26"/>
      <c r="G102" s="11"/>
    </row>
    <row r="103" spans="1:7" s="236" customFormat="1" ht="25.5" x14ac:dyDescent="0.25">
      <c r="A103" s="33" t="s">
        <v>221</v>
      </c>
      <c r="B103" s="12" t="s">
        <v>2395</v>
      </c>
      <c r="C103" s="15" t="s">
        <v>227</v>
      </c>
      <c r="D103" s="3" t="s">
        <v>225</v>
      </c>
      <c r="E103" s="10">
        <v>37</v>
      </c>
      <c r="F103" s="26"/>
      <c r="G103" s="11"/>
    </row>
    <row r="104" spans="1:7" s="236" customFormat="1" ht="25.5" x14ac:dyDescent="0.25">
      <c r="A104" s="33" t="s">
        <v>223</v>
      </c>
      <c r="B104" s="12" t="s">
        <v>2396</v>
      </c>
      <c r="C104" s="2" t="s">
        <v>229</v>
      </c>
      <c r="D104" s="13" t="s">
        <v>225</v>
      </c>
      <c r="E104" s="10">
        <v>16</v>
      </c>
      <c r="F104" s="26"/>
      <c r="G104" s="11"/>
    </row>
    <row r="105" spans="1:7" s="236" customFormat="1" ht="25.5" x14ac:dyDescent="0.25">
      <c r="A105" s="33" t="s">
        <v>226</v>
      </c>
      <c r="B105" s="12" t="s">
        <v>2397</v>
      </c>
      <c r="C105" s="2" t="s">
        <v>231</v>
      </c>
      <c r="D105" s="13" t="s">
        <v>225</v>
      </c>
      <c r="E105" s="10">
        <v>2</v>
      </c>
      <c r="F105" s="26"/>
      <c r="G105" s="11"/>
    </row>
    <row r="106" spans="1:7" s="236" customFormat="1" ht="26.25" x14ac:dyDescent="0.25">
      <c r="A106" s="33" t="s">
        <v>228</v>
      </c>
      <c r="B106" s="133" t="s">
        <v>233</v>
      </c>
      <c r="C106" s="164" t="s">
        <v>234</v>
      </c>
      <c r="D106" s="101" t="s">
        <v>39</v>
      </c>
      <c r="E106" s="36">
        <v>3.9</v>
      </c>
      <c r="F106" s="137"/>
      <c r="G106" s="11"/>
    </row>
    <row r="107" spans="1:7" s="236" customFormat="1" x14ac:dyDescent="0.25">
      <c r="A107" s="33" t="s">
        <v>230</v>
      </c>
      <c r="B107" s="133" t="s">
        <v>236</v>
      </c>
      <c r="C107" s="6" t="s">
        <v>2023</v>
      </c>
      <c r="D107" s="7" t="str">
        <f>VLOOKUP(B107,'[1]172-O'!$A$9:$G$4558,4,FALSE)</f>
        <v>m²</v>
      </c>
      <c r="E107" s="10">
        <v>421.61</v>
      </c>
      <c r="F107" s="137"/>
      <c r="G107" s="11"/>
    </row>
    <row r="108" spans="1:7" s="236" customFormat="1" x14ac:dyDescent="0.25">
      <c r="A108" s="33" t="s">
        <v>232</v>
      </c>
      <c r="B108" s="107" t="s">
        <v>2573</v>
      </c>
      <c r="C108" s="2" t="s">
        <v>238</v>
      </c>
      <c r="D108" s="13" t="s">
        <v>39</v>
      </c>
      <c r="E108" s="10">
        <v>0.82</v>
      </c>
      <c r="F108" s="26"/>
      <c r="G108" s="11"/>
    </row>
    <row r="109" spans="1:7" s="236" customFormat="1" ht="25.5" x14ac:dyDescent="0.25">
      <c r="A109" s="33" t="s">
        <v>235</v>
      </c>
      <c r="B109" s="12" t="s">
        <v>2569</v>
      </c>
      <c r="C109" s="2" t="s">
        <v>240</v>
      </c>
      <c r="D109" s="13" t="s">
        <v>225</v>
      </c>
      <c r="E109" s="10">
        <v>2</v>
      </c>
      <c r="F109" s="26"/>
      <c r="G109" s="11"/>
    </row>
    <row r="110" spans="1:7" s="236" customFormat="1" x14ac:dyDescent="0.25">
      <c r="A110" s="33" t="s">
        <v>237</v>
      </c>
      <c r="B110" s="246" t="s">
        <v>242</v>
      </c>
      <c r="C110" s="6" t="s">
        <v>2021</v>
      </c>
      <c r="D110" s="7" t="str">
        <f>VLOOKUP(B110,'[1]172-O'!$A$9:$G$4558,4,FALSE)</f>
        <v>m²</v>
      </c>
      <c r="E110" s="10">
        <v>136</v>
      </c>
      <c r="F110" s="137"/>
      <c r="G110" s="11"/>
    </row>
    <row r="111" spans="1:7" s="236" customFormat="1" ht="25.5" x14ac:dyDescent="0.25">
      <c r="A111" s="33" t="s">
        <v>239</v>
      </c>
      <c r="B111" s="246" t="s">
        <v>244</v>
      </c>
      <c r="C111" s="6" t="s">
        <v>2027</v>
      </c>
      <c r="D111" s="7" t="str">
        <f>VLOOKUP(B111,'[1]172-O'!$A$9:$G$4558,4,FALSE)</f>
        <v>m</v>
      </c>
      <c r="E111" s="10">
        <v>1133.1400000000001</v>
      </c>
      <c r="F111" s="137"/>
      <c r="G111" s="11"/>
    </row>
    <row r="112" spans="1:7" s="236" customFormat="1" x14ac:dyDescent="0.25">
      <c r="A112" s="33" t="s">
        <v>241</v>
      </c>
      <c r="B112" s="133" t="s">
        <v>77</v>
      </c>
      <c r="C112" s="100" t="s">
        <v>78</v>
      </c>
      <c r="D112" s="101" t="s">
        <v>39</v>
      </c>
      <c r="E112" s="10">
        <v>112</v>
      </c>
      <c r="F112" s="137"/>
      <c r="G112" s="11"/>
    </row>
    <row r="113" spans="1:11" s="236" customFormat="1" ht="25.5" x14ac:dyDescent="0.25">
      <c r="A113" s="33" t="s">
        <v>243</v>
      </c>
      <c r="B113" s="133" t="s">
        <v>247</v>
      </c>
      <c r="C113" s="100" t="s">
        <v>248</v>
      </c>
      <c r="D113" s="101" t="s">
        <v>39</v>
      </c>
      <c r="E113" s="36">
        <v>112</v>
      </c>
      <c r="F113" s="137"/>
      <c r="G113" s="11"/>
    </row>
    <row r="114" spans="1:11" s="236" customFormat="1" x14ac:dyDescent="0.25">
      <c r="A114" s="33" t="s">
        <v>245</v>
      </c>
      <c r="B114" s="133" t="s">
        <v>250</v>
      </c>
      <c r="C114" s="100" t="s">
        <v>251</v>
      </c>
      <c r="D114" s="101" t="s">
        <v>10</v>
      </c>
      <c r="E114" s="10">
        <v>182</v>
      </c>
      <c r="F114" s="138"/>
      <c r="G114" s="11"/>
    </row>
    <row r="115" spans="1:11" s="236" customFormat="1" ht="63.75" x14ac:dyDescent="0.25">
      <c r="A115" s="33" t="s">
        <v>246</v>
      </c>
      <c r="B115" s="4" t="s">
        <v>253</v>
      </c>
      <c r="C115" s="6" t="s">
        <v>2010</v>
      </c>
      <c r="D115" s="7" t="str">
        <f>VLOOKUP(B115,'[1]172-O'!$A$9:$G$4558,4,FALSE)</f>
        <v>un</v>
      </c>
      <c r="E115" s="10">
        <v>3</v>
      </c>
      <c r="F115" s="138"/>
      <c r="G115" s="11"/>
    </row>
    <row r="116" spans="1:11" s="236" customFormat="1" x14ac:dyDescent="0.25">
      <c r="A116" s="33" t="s">
        <v>249</v>
      </c>
      <c r="B116" s="4" t="s">
        <v>255</v>
      </c>
      <c r="C116" s="6" t="s">
        <v>2006</v>
      </c>
      <c r="D116" s="7" t="str">
        <f>VLOOKUP(B116,'[1]172-O'!$A$9:$G$4558,4,FALSE)</f>
        <v>m²</v>
      </c>
      <c r="E116" s="10">
        <v>1199.25</v>
      </c>
      <c r="F116" s="138"/>
      <c r="G116" s="11"/>
    </row>
    <row r="117" spans="1:11" s="236" customFormat="1" ht="38.25" x14ac:dyDescent="0.25">
      <c r="A117" s="33" t="s">
        <v>252</v>
      </c>
      <c r="B117" s="4" t="s">
        <v>257</v>
      </c>
      <c r="C117" s="6" t="s">
        <v>2031</v>
      </c>
      <c r="D117" s="7" t="str">
        <f>VLOOKUP(B117,'[1]172-O'!$A$9:$G$4558,4,FALSE)</f>
        <v>un</v>
      </c>
      <c r="E117" s="10">
        <v>39</v>
      </c>
      <c r="F117" s="138"/>
      <c r="G117" s="11"/>
    </row>
    <row r="118" spans="1:11" s="236" customFormat="1" ht="38.25" x14ac:dyDescent="0.25">
      <c r="A118" s="33" t="s">
        <v>254</v>
      </c>
      <c r="B118" s="134" t="s">
        <v>259</v>
      </c>
      <c r="C118" s="106" t="s">
        <v>260</v>
      </c>
      <c r="D118" s="9" t="s">
        <v>160</v>
      </c>
      <c r="E118" s="36">
        <f>2*2.1*2</f>
        <v>8.4</v>
      </c>
      <c r="F118" s="138"/>
      <c r="G118" s="11"/>
    </row>
    <row r="119" spans="1:11" s="236" customFormat="1" ht="26.25" x14ac:dyDescent="0.25">
      <c r="A119" s="33" t="s">
        <v>256</v>
      </c>
      <c r="B119" s="101" t="s">
        <v>261</v>
      </c>
      <c r="C119" s="104" t="s">
        <v>262</v>
      </c>
      <c r="D119" s="101" t="s">
        <v>10</v>
      </c>
      <c r="E119" s="257">
        <v>2</v>
      </c>
      <c r="F119" s="138"/>
      <c r="G119" s="11"/>
    </row>
    <row r="120" spans="1:11" s="236" customFormat="1" ht="25.5" x14ac:dyDescent="0.25">
      <c r="A120" s="33" t="s">
        <v>258</v>
      </c>
      <c r="B120" s="101" t="s">
        <v>263</v>
      </c>
      <c r="C120" s="100" t="s">
        <v>264</v>
      </c>
      <c r="D120" s="101" t="s">
        <v>76</v>
      </c>
      <c r="E120" s="10">
        <v>306.08</v>
      </c>
      <c r="F120" s="138"/>
      <c r="G120" s="11"/>
    </row>
    <row r="121" spans="1:11" s="236" customFormat="1" ht="25.5" x14ac:dyDescent="0.25">
      <c r="A121" s="33" t="s">
        <v>2409</v>
      </c>
      <c r="B121" s="101" t="s">
        <v>265</v>
      </c>
      <c r="C121" s="100" t="s">
        <v>266</v>
      </c>
      <c r="D121" s="101" t="s">
        <v>10</v>
      </c>
      <c r="E121" s="10">
        <v>22</v>
      </c>
      <c r="F121" s="138"/>
      <c r="G121" s="11"/>
    </row>
    <row r="122" spans="1:11" s="236" customFormat="1" ht="25.5" x14ac:dyDescent="0.25">
      <c r="A122" s="33" t="s">
        <v>2410</v>
      </c>
      <c r="B122" s="101" t="s">
        <v>267</v>
      </c>
      <c r="C122" s="100" t="s">
        <v>268</v>
      </c>
      <c r="D122" s="101" t="s">
        <v>59</v>
      </c>
      <c r="E122" s="10">
        <v>16.559999999999999</v>
      </c>
      <c r="F122" s="138"/>
      <c r="G122" s="11"/>
    </row>
    <row r="123" spans="1:11" s="236" customFormat="1" ht="25.5" x14ac:dyDescent="0.25">
      <c r="A123" s="33" t="s">
        <v>2411</v>
      </c>
      <c r="B123" s="101" t="s">
        <v>269</v>
      </c>
      <c r="C123" s="100" t="s">
        <v>270</v>
      </c>
      <c r="D123" s="101" t="s">
        <v>59</v>
      </c>
      <c r="E123" s="10">
        <v>583.29999999999995</v>
      </c>
      <c r="F123" s="138"/>
      <c r="G123" s="11"/>
    </row>
    <row r="124" spans="1:11" s="236" customFormat="1" ht="25.5" x14ac:dyDescent="0.25">
      <c r="A124" s="33" t="s">
        <v>2570</v>
      </c>
      <c r="B124" s="12" t="s">
        <v>2571</v>
      </c>
      <c r="C124" s="2" t="s">
        <v>2572</v>
      </c>
      <c r="D124" s="13" t="s">
        <v>225</v>
      </c>
      <c r="E124" s="10">
        <v>2</v>
      </c>
      <c r="F124" s="26"/>
      <c r="G124" s="11"/>
    </row>
    <row r="125" spans="1:11" s="236" customFormat="1" x14ac:dyDescent="0.25">
      <c r="A125" s="243"/>
      <c r="B125" s="244"/>
      <c r="C125" s="244"/>
      <c r="D125" s="244"/>
      <c r="E125" s="244"/>
      <c r="F125" s="244"/>
      <c r="G125" s="245"/>
    </row>
    <row r="126" spans="1:11" s="236" customFormat="1" ht="15.75" x14ac:dyDescent="0.25">
      <c r="A126" s="241" t="s">
        <v>271</v>
      </c>
      <c r="B126" s="149"/>
      <c r="C126" s="150" t="s">
        <v>272</v>
      </c>
      <c r="D126" s="151"/>
      <c r="E126" s="152"/>
      <c r="F126" s="162"/>
      <c r="G126" s="225"/>
      <c r="I126" s="242"/>
      <c r="K126" s="242"/>
    </row>
    <row r="127" spans="1:11" s="236" customFormat="1" ht="25.5" x14ac:dyDescent="0.25">
      <c r="A127" s="33" t="s">
        <v>273</v>
      </c>
      <c r="B127" s="5" t="s">
        <v>274</v>
      </c>
      <c r="C127" s="6" t="s">
        <v>848</v>
      </c>
      <c r="D127" s="7" t="str">
        <f>VLOOKUP(B127,'[1]172-O'!$A$9:$G$4558,4,FALSE)</f>
        <v>m²</v>
      </c>
      <c r="E127" s="10">
        <v>1030</v>
      </c>
      <c r="F127" s="138"/>
      <c r="G127" s="11"/>
    </row>
    <row r="128" spans="1:11" s="236" customFormat="1" ht="38.25" x14ac:dyDescent="0.25">
      <c r="A128" s="33" t="s">
        <v>275</v>
      </c>
      <c r="B128" s="133" t="s">
        <v>276</v>
      </c>
      <c r="C128" s="100" t="s">
        <v>277</v>
      </c>
      <c r="D128" s="101" t="s">
        <v>39</v>
      </c>
      <c r="E128" s="10">
        <v>685.35</v>
      </c>
      <c r="F128" s="138"/>
      <c r="G128" s="11"/>
    </row>
    <row r="129" spans="1:11" s="236" customFormat="1" ht="25.5" x14ac:dyDescent="0.25">
      <c r="A129" s="33" t="s">
        <v>2412</v>
      </c>
      <c r="B129" s="14" t="s">
        <v>279</v>
      </c>
      <c r="C129" s="6" t="s">
        <v>963</v>
      </c>
      <c r="D129" s="7" t="str">
        <f>VLOOKUP(B129,'[1]172-O'!$A$9:$G$4558,4,FALSE)</f>
        <v>m²</v>
      </c>
      <c r="E129" s="10">
        <v>1030</v>
      </c>
      <c r="F129" s="138"/>
      <c r="G129" s="11"/>
    </row>
    <row r="130" spans="1:11" s="236" customFormat="1" ht="25.5" x14ac:dyDescent="0.25">
      <c r="A130" s="33" t="s">
        <v>278</v>
      </c>
      <c r="B130" s="14" t="s">
        <v>281</v>
      </c>
      <c r="C130" s="6" t="s">
        <v>2049</v>
      </c>
      <c r="D130" s="7" t="str">
        <f>VLOOKUP(B130,'[1]172-O'!$A$9:$G$4558,4,FALSE)</f>
        <v>m³</v>
      </c>
      <c r="E130" s="10">
        <v>5.08</v>
      </c>
      <c r="F130" s="138"/>
      <c r="G130" s="11"/>
    </row>
    <row r="131" spans="1:11" s="236" customFormat="1" x14ac:dyDescent="0.25">
      <c r="A131" s="33" t="s">
        <v>280</v>
      </c>
      <c r="B131" s="133" t="s">
        <v>110</v>
      </c>
      <c r="C131" s="100" t="s">
        <v>111</v>
      </c>
      <c r="D131" s="101" t="s">
        <v>71</v>
      </c>
      <c r="E131" s="10">
        <v>30.9</v>
      </c>
      <c r="F131" s="138"/>
      <c r="G131" s="11"/>
    </row>
    <row r="132" spans="1:11" s="236" customFormat="1" ht="38.25" x14ac:dyDescent="0.25">
      <c r="A132" s="33" t="s">
        <v>282</v>
      </c>
      <c r="B132" s="246" t="s">
        <v>284</v>
      </c>
      <c r="C132" s="6" t="s">
        <v>2038</v>
      </c>
      <c r="D132" s="7" t="str">
        <f>VLOOKUP(B132,'[1]172-O'!$A$9:$G$4558,4,FALSE)</f>
        <v>m</v>
      </c>
      <c r="E132" s="10">
        <v>309.64999999999998</v>
      </c>
      <c r="F132" s="138"/>
      <c r="G132" s="11"/>
    </row>
    <row r="133" spans="1:11" s="236" customFormat="1" ht="38.25" x14ac:dyDescent="0.25">
      <c r="A133" s="33" t="s">
        <v>283</v>
      </c>
      <c r="B133" s="246" t="s">
        <v>286</v>
      </c>
      <c r="C133" s="6" t="s">
        <v>2037</v>
      </c>
      <c r="D133" s="7" t="str">
        <f>VLOOKUP(B133,'[1]172-O'!$A$9:$G$4558,4,FALSE)</f>
        <v>m</v>
      </c>
      <c r="E133" s="10">
        <v>315.12</v>
      </c>
      <c r="F133" s="138"/>
      <c r="G133" s="11"/>
    </row>
    <row r="134" spans="1:11" s="236" customFormat="1" ht="38.25" x14ac:dyDescent="0.25">
      <c r="A134" s="33" t="s">
        <v>285</v>
      </c>
      <c r="B134" s="246" t="s">
        <v>288</v>
      </c>
      <c r="C134" s="6" t="s">
        <v>2036</v>
      </c>
      <c r="D134" s="7" t="str">
        <f>VLOOKUP(B134,'[1]172-O'!$A$9:$G$4558,4,FALSE)</f>
        <v>m</v>
      </c>
      <c r="E134" s="10">
        <v>309.64999999999998</v>
      </c>
      <c r="F134" s="138"/>
      <c r="G134" s="11"/>
    </row>
    <row r="135" spans="1:11" s="236" customFormat="1" ht="25.5" x14ac:dyDescent="0.25">
      <c r="A135" s="33" t="s">
        <v>287</v>
      </c>
      <c r="B135" s="133" t="s">
        <v>289</v>
      </c>
      <c r="C135" s="100" t="s">
        <v>290</v>
      </c>
      <c r="D135" s="101" t="s">
        <v>71</v>
      </c>
      <c r="E135" s="10">
        <v>64.680000000000007</v>
      </c>
      <c r="F135" s="138"/>
      <c r="G135" s="11"/>
    </row>
    <row r="136" spans="1:11" s="236" customFormat="1" x14ac:dyDescent="0.25">
      <c r="A136" s="243"/>
      <c r="B136" s="244"/>
      <c r="C136" s="244"/>
      <c r="D136" s="244"/>
      <c r="E136" s="244"/>
      <c r="F136" s="244"/>
      <c r="G136" s="245"/>
    </row>
    <row r="137" spans="1:11" s="236" customFormat="1" ht="15.75" x14ac:dyDescent="0.25">
      <c r="A137" s="241" t="s">
        <v>291</v>
      </c>
      <c r="B137" s="149"/>
      <c r="C137" s="150" t="s">
        <v>292</v>
      </c>
      <c r="D137" s="151"/>
      <c r="E137" s="152"/>
      <c r="F137" s="162"/>
      <c r="G137" s="225"/>
      <c r="I137" s="242"/>
      <c r="K137" s="242"/>
    </row>
    <row r="138" spans="1:11" s="236" customFormat="1" ht="17.100000000000001" customHeight="1" x14ac:dyDescent="0.25">
      <c r="A138" s="33" t="s">
        <v>293</v>
      </c>
      <c r="B138" s="5" t="s">
        <v>294</v>
      </c>
      <c r="C138" s="6" t="s">
        <v>850</v>
      </c>
      <c r="D138" s="7" t="str">
        <f>VLOOKUP(B138,'[1]172-O'!$A$9:$G$4558,4,FALSE)</f>
        <v>m²</v>
      </c>
      <c r="E138" s="10">
        <v>25743.47</v>
      </c>
      <c r="F138" s="138"/>
      <c r="G138" s="11"/>
    </row>
    <row r="139" spans="1:11" s="236" customFormat="1" ht="17.100000000000001" customHeight="1" x14ac:dyDescent="0.25">
      <c r="A139" s="33" t="s">
        <v>295</v>
      </c>
      <c r="B139" s="5" t="s">
        <v>296</v>
      </c>
      <c r="C139" s="6" t="s">
        <v>297</v>
      </c>
      <c r="D139" s="7" t="s">
        <v>39</v>
      </c>
      <c r="E139" s="10">
        <v>24892.75</v>
      </c>
      <c r="F139" s="138"/>
      <c r="G139" s="11"/>
    </row>
    <row r="140" spans="1:11" s="236" customFormat="1" ht="17.100000000000001" customHeight="1" x14ac:dyDescent="0.25">
      <c r="A140" s="33" t="s">
        <v>298</v>
      </c>
      <c r="B140" s="144" t="s">
        <v>2052</v>
      </c>
      <c r="C140" s="131" t="s">
        <v>2053</v>
      </c>
      <c r="D140" s="7" t="str">
        <f>VLOOKUP(B140,'[1]172-O'!$A$9:$G$4558,4,FALSE)</f>
        <v>m²</v>
      </c>
      <c r="E140" s="10">
        <v>467.62</v>
      </c>
      <c r="F140" s="138"/>
      <c r="G140" s="11"/>
    </row>
    <row r="141" spans="1:11" s="236" customFormat="1" ht="17.100000000000001" customHeight="1" x14ac:dyDescent="0.25">
      <c r="A141" s="33" t="s">
        <v>299</v>
      </c>
      <c r="B141" s="133" t="s">
        <v>300</v>
      </c>
      <c r="C141" s="100" t="s">
        <v>301</v>
      </c>
      <c r="D141" s="101" t="s">
        <v>39</v>
      </c>
      <c r="E141" s="10">
        <v>9617.31</v>
      </c>
      <c r="F141" s="138"/>
      <c r="G141" s="11"/>
    </row>
    <row r="142" spans="1:11" s="236" customFormat="1" ht="17.100000000000001" customHeight="1" x14ac:dyDescent="0.25">
      <c r="A142" s="33" t="s">
        <v>302</v>
      </c>
      <c r="B142" s="8" t="s">
        <v>303</v>
      </c>
      <c r="C142" s="6" t="s">
        <v>2055</v>
      </c>
      <c r="D142" s="7" t="str">
        <f>VLOOKUP(B142,'[1]172-O'!$A$9:$G$4558,4,FALSE)</f>
        <v>m²</v>
      </c>
      <c r="E142" s="10">
        <v>850.72</v>
      </c>
      <c r="F142" s="138"/>
      <c r="G142" s="11"/>
    </row>
    <row r="143" spans="1:11" s="236" customFormat="1" ht="17.100000000000001" customHeight="1" x14ac:dyDescent="0.25">
      <c r="A143" s="33" t="s">
        <v>304</v>
      </c>
      <c r="B143" s="133" t="s">
        <v>305</v>
      </c>
      <c r="C143" s="100" t="s">
        <v>306</v>
      </c>
      <c r="D143" s="101" t="s">
        <v>39</v>
      </c>
      <c r="E143" s="10">
        <v>9617.31</v>
      </c>
      <c r="F143" s="138"/>
      <c r="G143" s="11"/>
    </row>
    <row r="144" spans="1:11" s="236" customFormat="1" ht="17.100000000000001" customHeight="1" x14ac:dyDescent="0.25">
      <c r="A144" s="33" t="s">
        <v>2550</v>
      </c>
      <c r="B144" s="133" t="s">
        <v>307</v>
      </c>
      <c r="C144" s="100" t="s">
        <v>308</v>
      </c>
      <c r="D144" s="101" t="s">
        <v>39</v>
      </c>
      <c r="E144" s="10">
        <v>627.26</v>
      </c>
      <c r="F144" s="138"/>
      <c r="G144" s="11"/>
    </row>
    <row r="145" spans="1:11" s="236" customFormat="1" x14ac:dyDescent="0.25">
      <c r="A145" s="243"/>
      <c r="B145" s="244"/>
      <c r="C145" s="244"/>
      <c r="D145" s="244"/>
      <c r="E145" s="244"/>
      <c r="F145" s="244"/>
      <c r="G145" s="245"/>
    </row>
    <row r="146" spans="1:11" s="236" customFormat="1" ht="31.5" x14ac:dyDescent="0.25">
      <c r="A146" s="241" t="s">
        <v>309</v>
      </c>
      <c r="B146" s="149"/>
      <c r="C146" s="150" t="s">
        <v>310</v>
      </c>
      <c r="D146" s="151"/>
      <c r="E146" s="152"/>
      <c r="F146" s="152"/>
      <c r="G146" s="227"/>
      <c r="I146" s="242"/>
      <c r="K146" s="242"/>
    </row>
    <row r="147" spans="1:11" s="236" customFormat="1" ht="15.75" x14ac:dyDescent="0.25">
      <c r="A147" s="258"/>
      <c r="B147" s="170"/>
      <c r="C147" s="169" t="s">
        <v>311</v>
      </c>
      <c r="D147" s="165"/>
      <c r="E147" s="160"/>
      <c r="F147" s="160"/>
      <c r="G147" s="228"/>
      <c r="K147" s="242"/>
    </row>
    <row r="148" spans="1:11" s="236" customFormat="1" ht="38.25" x14ac:dyDescent="0.25">
      <c r="A148" s="259" t="s">
        <v>317</v>
      </c>
      <c r="B148" s="133" t="s">
        <v>312</v>
      </c>
      <c r="C148" s="100" t="s">
        <v>313</v>
      </c>
      <c r="D148" s="101" t="s">
        <v>314</v>
      </c>
      <c r="E148" s="10">
        <v>1</v>
      </c>
      <c r="F148" s="138"/>
      <c r="G148" s="11"/>
    </row>
    <row r="149" spans="1:11" s="236" customFormat="1" x14ac:dyDescent="0.25">
      <c r="A149" s="259" t="s">
        <v>2413</v>
      </c>
      <c r="B149" s="18" t="s">
        <v>315</v>
      </c>
      <c r="C149" s="6" t="s">
        <v>2076</v>
      </c>
      <c r="D149" s="7" t="str">
        <f>VLOOKUP(B149,'[1]172-O'!$A$9:$G$4558,4,FALSE)</f>
        <v>un</v>
      </c>
      <c r="E149" s="10">
        <v>3</v>
      </c>
      <c r="F149" s="138"/>
      <c r="G149" s="11"/>
    </row>
    <row r="150" spans="1:11" s="236" customFormat="1" ht="25.5" x14ac:dyDescent="0.25">
      <c r="A150" s="259" t="s">
        <v>329</v>
      </c>
      <c r="B150" s="18" t="s">
        <v>316</v>
      </c>
      <c r="C150" s="6" t="s">
        <v>2083</v>
      </c>
      <c r="D150" s="7" t="str">
        <f>VLOOKUP(B150,'[1]172-O'!$A$9:$G$4558,4,FALSE)</f>
        <v>un</v>
      </c>
      <c r="E150" s="10">
        <v>3</v>
      </c>
      <c r="F150" s="138"/>
      <c r="G150" s="11"/>
    </row>
    <row r="151" spans="1:11" s="236" customFormat="1" ht="25.5" x14ac:dyDescent="0.25">
      <c r="A151" s="259" t="s">
        <v>335</v>
      </c>
      <c r="B151" s="5" t="s">
        <v>318</v>
      </c>
      <c r="C151" s="6" t="s">
        <v>2523</v>
      </c>
      <c r="D151" s="7" t="str">
        <f>VLOOKUP(B151,'[1]172-O'!$A$9:$G$4558,4,FALSE)</f>
        <v>m</v>
      </c>
      <c r="E151" s="10">
        <v>1575</v>
      </c>
      <c r="F151" s="138"/>
      <c r="G151" s="11"/>
    </row>
    <row r="152" spans="1:11" s="236" customFormat="1" ht="25.5" x14ac:dyDescent="0.25">
      <c r="A152" s="259" t="s">
        <v>2414</v>
      </c>
      <c r="B152" s="133" t="s">
        <v>319</v>
      </c>
      <c r="C152" s="100" t="s">
        <v>320</v>
      </c>
      <c r="D152" s="101" t="s">
        <v>59</v>
      </c>
      <c r="E152" s="10">
        <v>525</v>
      </c>
      <c r="F152" s="138"/>
      <c r="G152" s="11"/>
    </row>
    <row r="153" spans="1:11" s="236" customFormat="1" x14ac:dyDescent="0.25">
      <c r="A153" s="259" t="s">
        <v>337</v>
      </c>
      <c r="B153" s="133" t="s">
        <v>321</v>
      </c>
      <c r="C153" s="100" t="s">
        <v>322</v>
      </c>
      <c r="D153" s="101" t="s">
        <v>59</v>
      </c>
      <c r="E153" s="10">
        <v>27</v>
      </c>
      <c r="F153" s="138"/>
      <c r="G153" s="11"/>
    </row>
    <row r="154" spans="1:11" s="236" customFormat="1" x14ac:dyDescent="0.25">
      <c r="A154" s="259" t="s">
        <v>2415</v>
      </c>
      <c r="B154" s="133" t="s">
        <v>323</v>
      </c>
      <c r="C154" s="100" t="s">
        <v>324</v>
      </c>
      <c r="D154" s="101" t="s">
        <v>10</v>
      </c>
      <c r="E154" s="10">
        <v>3</v>
      </c>
      <c r="F154" s="138"/>
      <c r="G154" s="11"/>
    </row>
    <row r="155" spans="1:11" s="236" customFormat="1" x14ac:dyDescent="0.25">
      <c r="A155" s="259" t="s">
        <v>2416</v>
      </c>
      <c r="B155" s="133" t="s">
        <v>325</v>
      </c>
      <c r="C155" s="100" t="s">
        <v>326</v>
      </c>
      <c r="D155" s="101" t="s">
        <v>10</v>
      </c>
      <c r="E155" s="10">
        <v>21</v>
      </c>
      <c r="F155" s="138"/>
      <c r="G155" s="11"/>
    </row>
    <row r="156" spans="1:11" s="236" customFormat="1" x14ac:dyDescent="0.25">
      <c r="A156" s="259" t="s">
        <v>2417</v>
      </c>
      <c r="B156" s="133" t="s">
        <v>327</v>
      </c>
      <c r="C156" s="100" t="s">
        <v>328</v>
      </c>
      <c r="D156" s="101" t="s">
        <v>10</v>
      </c>
      <c r="E156" s="10">
        <v>6</v>
      </c>
      <c r="F156" s="138"/>
      <c r="G156" s="11"/>
    </row>
    <row r="157" spans="1:11" s="236" customFormat="1" ht="25.5" x14ac:dyDescent="0.25">
      <c r="A157" s="259" t="s">
        <v>339</v>
      </c>
      <c r="B157" s="5" t="s">
        <v>330</v>
      </c>
      <c r="C157" s="6" t="s">
        <v>2061</v>
      </c>
      <c r="D157" s="7" t="str">
        <f>VLOOKUP(B157,'[1]172-O'!$A$9:$G$4558,4,FALSE)</f>
        <v>cj</v>
      </c>
      <c r="E157" s="10">
        <v>6</v>
      </c>
      <c r="F157" s="138"/>
      <c r="G157" s="11"/>
    </row>
    <row r="158" spans="1:11" s="236" customFormat="1" x14ac:dyDescent="0.25">
      <c r="A158" s="259" t="s">
        <v>340</v>
      </c>
      <c r="B158" s="133" t="s">
        <v>331</v>
      </c>
      <c r="C158" s="100" t="s">
        <v>332</v>
      </c>
      <c r="D158" s="101" t="s">
        <v>10</v>
      </c>
      <c r="E158" s="10">
        <v>6</v>
      </c>
      <c r="F158" s="138"/>
      <c r="G158" s="11"/>
    </row>
    <row r="159" spans="1:11" s="236" customFormat="1" ht="25.5" x14ac:dyDescent="0.25">
      <c r="A159" s="259" t="s">
        <v>343</v>
      </c>
      <c r="B159" s="133" t="s">
        <v>333</v>
      </c>
      <c r="C159" s="100" t="s">
        <v>334</v>
      </c>
      <c r="D159" s="101" t="s">
        <v>10</v>
      </c>
      <c r="E159" s="10">
        <v>3</v>
      </c>
      <c r="F159" s="138"/>
      <c r="G159" s="11"/>
    </row>
    <row r="160" spans="1:11" s="236" customFormat="1" ht="25.5" x14ac:dyDescent="0.25">
      <c r="A160" s="259" t="s">
        <v>345</v>
      </c>
      <c r="B160" s="5" t="s">
        <v>336</v>
      </c>
      <c r="C160" s="6" t="s">
        <v>2109</v>
      </c>
      <c r="D160" s="7" t="str">
        <f>VLOOKUP(B160,'[1]172-O'!$A$9:$G$4558,4,FALSE)</f>
        <v>un</v>
      </c>
      <c r="E160" s="10">
        <v>8</v>
      </c>
      <c r="F160" s="138"/>
      <c r="G160" s="11"/>
    </row>
    <row r="161" spans="1:7" s="236" customFormat="1" ht="25.5" x14ac:dyDescent="0.25">
      <c r="A161" s="259" t="s">
        <v>2418</v>
      </c>
      <c r="B161" s="19" t="s">
        <v>2553</v>
      </c>
      <c r="C161" s="2" t="s">
        <v>338</v>
      </c>
      <c r="D161" s="20" t="s">
        <v>10</v>
      </c>
      <c r="E161" s="10">
        <v>2</v>
      </c>
      <c r="F161" s="10"/>
      <c r="G161" s="11"/>
    </row>
    <row r="162" spans="1:7" s="236" customFormat="1" x14ac:dyDescent="0.25">
      <c r="A162" s="259" t="s">
        <v>2606</v>
      </c>
      <c r="B162" s="133" t="s">
        <v>341</v>
      </c>
      <c r="C162" s="6" t="s">
        <v>342</v>
      </c>
      <c r="D162" s="101" t="s">
        <v>10</v>
      </c>
      <c r="E162" s="10">
        <v>5</v>
      </c>
      <c r="F162" s="138"/>
      <c r="G162" s="11"/>
    </row>
    <row r="163" spans="1:7" s="236" customFormat="1" ht="25.5" x14ac:dyDescent="0.25">
      <c r="A163" s="259" t="s">
        <v>348</v>
      </c>
      <c r="B163" s="5" t="s">
        <v>344</v>
      </c>
      <c r="C163" s="6" t="s">
        <v>2013</v>
      </c>
      <c r="D163" s="7" t="str">
        <f>VLOOKUP(B163,'[1]172-O'!$A$9:$G$4558,4,FALSE)</f>
        <v>m²</v>
      </c>
      <c r="E163" s="10">
        <v>10</v>
      </c>
      <c r="F163" s="138"/>
      <c r="G163" s="11"/>
    </row>
    <row r="164" spans="1:7" s="236" customFormat="1" x14ac:dyDescent="0.25">
      <c r="A164" s="259" t="s">
        <v>350</v>
      </c>
      <c r="B164" s="5" t="s">
        <v>346</v>
      </c>
      <c r="C164" s="6" t="s">
        <v>2011</v>
      </c>
      <c r="D164" s="7" t="str">
        <f>VLOOKUP(B164,'[1]172-O'!$A$9:$G$4558,4,FALSE)</f>
        <v>m²</v>
      </c>
      <c r="E164" s="10">
        <v>7.56</v>
      </c>
      <c r="F164" s="138"/>
      <c r="G164" s="11"/>
    </row>
    <row r="165" spans="1:7" s="236" customFormat="1" x14ac:dyDescent="0.25">
      <c r="A165" s="259" t="s">
        <v>352</v>
      </c>
      <c r="B165" s="5" t="s">
        <v>347</v>
      </c>
      <c r="C165" s="6" t="s">
        <v>2065</v>
      </c>
      <c r="D165" s="7" t="str">
        <f>VLOOKUP(B165,'[1]172-O'!$A$9:$G$4558,4,FALSE)</f>
        <v>par</v>
      </c>
      <c r="E165" s="10">
        <v>1</v>
      </c>
      <c r="F165" s="138"/>
      <c r="G165" s="11"/>
    </row>
    <row r="166" spans="1:7" s="236" customFormat="1" x14ac:dyDescent="0.25">
      <c r="A166" s="259" t="s">
        <v>354</v>
      </c>
      <c r="B166" s="5" t="s">
        <v>349</v>
      </c>
      <c r="C166" s="6" t="s">
        <v>2067</v>
      </c>
      <c r="D166" s="7" t="str">
        <f>VLOOKUP(B166,'[1]172-O'!$A$9:$G$4558,4,FALSE)</f>
        <v>par</v>
      </c>
      <c r="E166" s="10">
        <v>1</v>
      </c>
      <c r="F166" s="138"/>
      <c r="G166" s="11"/>
    </row>
    <row r="167" spans="1:7" s="236" customFormat="1" ht="25.5" x14ac:dyDescent="0.25">
      <c r="A167" s="259" t="s">
        <v>362</v>
      </c>
      <c r="B167" s="5" t="s">
        <v>351</v>
      </c>
      <c r="C167" s="6" t="s">
        <v>2066</v>
      </c>
      <c r="D167" s="7" t="str">
        <f>VLOOKUP(B167,'[1]172-O'!$A$9:$G$4558,4,FALSE)</f>
        <v>un</v>
      </c>
      <c r="E167" s="10">
        <v>5</v>
      </c>
      <c r="F167" s="138"/>
      <c r="G167" s="11"/>
    </row>
    <row r="168" spans="1:7" s="236" customFormat="1" x14ac:dyDescent="0.25">
      <c r="A168" s="259" t="s">
        <v>364</v>
      </c>
      <c r="B168" s="5" t="s">
        <v>353</v>
      </c>
      <c r="C168" s="6" t="s">
        <v>2068</v>
      </c>
      <c r="D168" s="7" t="str">
        <f>VLOOKUP(B168,'[1]172-O'!$A$9:$G$4558,4,FALSE)</f>
        <v>un</v>
      </c>
      <c r="E168" s="10">
        <v>1</v>
      </c>
      <c r="F168" s="138"/>
      <c r="G168" s="11"/>
    </row>
    <row r="169" spans="1:7" s="236" customFormat="1" ht="25.5" x14ac:dyDescent="0.25">
      <c r="A169" s="259" t="s">
        <v>366</v>
      </c>
      <c r="B169" s="5" t="s">
        <v>355</v>
      </c>
      <c r="C169" s="6" t="s">
        <v>2064</v>
      </c>
      <c r="D169" s="7" t="str">
        <f>VLOOKUP(B169,'[1]172-O'!$A$9:$G$4558,4,FALSE)</f>
        <v>un</v>
      </c>
      <c r="E169" s="10">
        <v>3</v>
      </c>
      <c r="F169" s="138"/>
      <c r="G169" s="11"/>
    </row>
    <row r="170" spans="1:7" s="236" customFormat="1" x14ac:dyDescent="0.25">
      <c r="A170" s="259" t="s">
        <v>368</v>
      </c>
      <c r="B170" s="133" t="s">
        <v>356</v>
      </c>
      <c r="C170" s="100" t="s">
        <v>357</v>
      </c>
      <c r="D170" s="101" t="s">
        <v>10</v>
      </c>
      <c r="E170" s="10">
        <v>1</v>
      </c>
      <c r="F170" s="138"/>
      <c r="G170" s="11"/>
    </row>
    <row r="171" spans="1:7" s="236" customFormat="1" x14ac:dyDescent="0.25">
      <c r="A171" s="259" t="s">
        <v>370</v>
      </c>
      <c r="B171" s="133" t="s">
        <v>358</v>
      </c>
      <c r="C171" s="100" t="s">
        <v>359</v>
      </c>
      <c r="D171" s="101" t="s">
        <v>10</v>
      </c>
      <c r="E171" s="10">
        <v>1</v>
      </c>
      <c r="F171" s="138"/>
      <c r="G171" s="11"/>
    </row>
    <row r="172" spans="1:7" s="236" customFormat="1" ht="25.5" x14ac:dyDescent="0.25">
      <c r="A172" s="259" t="s">
        <v>2419</v>
      </c>
      <c r="B172" s="133" t="s">
        <v>360</v>
      </c>
      <c r="C172" s="100" t="s">
        <v>361</v>
      </c>
      <c r="D172" s="101" t="s">
        <v>10</v>
      </c>
      <c r="E172" s="10">
        <v>1</v>
      </c>
      <c r="F172" s="138"/>
      <c r="G172" s="11"/>
    </row>
    <row r="173" spans="1:7" s="236" customFormat="1" ht="25.5" x14ac:dyDescent="0.25">
      <c r="A173" s="259" t="s">
        <v>2420</v>
      </c>
      <c r="B173" s="144" t="s">
        <v>570</v>
      </c>
      <c r="C173" s="131" t="s">
        <v>2016</v>
      </c>
      <c r="D173" s="144" t="s">
        <v>39</v>
      </c>
      <c r="E173" s="10">
        <v>0.5</v>
      </c>
      <c r="F173" s="138"/>
      <c r="G173" s="11"/>
    </row>
    <row r="174" spans="1:7" s="236" customFormat="1" ht="25.5" x14ac:dyDescent="0.25">
      <c r="A174" s="259" t="s">
        <v>373</v>
      </c>
      <c r="B174" s="5" t="s">
        <v>363</v>
      </c>
      <c r="C174" s="6" t="s">
        <v>2069</v>
      </c>
      <c r="D174" s="7" t="str">
        <f>VLOOKUP(B174,'[1]172-O'!$A$9:$G$4558,4,FALSE)</f>
        <v>un</v>
      </c>
      <c r="E174" s="10">
        <v>3</v>
      </c>
      <c r="F174" s="138"/>
      <c r="G174" s="11"/>
    </row>
    <row r="175" spans="1:7" s="236" customFormat="1" ht="25.5" x14ac:dyDescent="0.25">
      <c r="A175" s="259" t="s">
        <v>375</v>
      </c>
      <c r="B175" s="5" t="s">
        <v>365</v>
      </c>
      <c r="C175" s="6" t="s">
        <v>2079</v>
      </c>
      <c r="D175" s="7" t="str">
        <f>VLOOKUP(B175,'[1]172-O'!$A$9:$G$4558,4,FALSE)</f>
        <v>un</v>
      </c>
      <c r="E175" s="10">
        <v>2</v>
      </c>
      <c r="F175" s="138"/>
      <c r="G175" s="11"/>
    </row>
    <row r="176" spans="1:7" s="236" customFormat="1" ht="25.5" x14ac:dyDescent="0.25">
      <c r="A176" s="259" t="s">
        <v>377</v>
      </c>
      <c r="B176" s="5" t="s">
        <v>367</v>
      </c>
      <c r="C176" s="6" t="s">
        <v>2084</v>
      </c>
      <c r="D176" s="7" t="str">
        <f>VLOOKUP(B176,'[1]172-O'!$A$9:$G$4558,4,FALSE)</f>
        <v>un</v>
      </c>
      <c r="E176" s="10">
        <v>3</v>
      </c>
      <c r="F176" s="138"/>
      <c r="G176" s="11"/>
    </row>
    <row r="177" spans="1:7" s="236" customFormat="1" x14ac:dyDescent="0.25">
      <c r="A177" s="259" t="s">
        <v>379</v>
      </c>
      <c r="B177" s="5" t="s">
        <v>369</v>
      </c>
      <c r="C177" s="6" t="s">
        <v>2075</v>
      </c>
      <c r="D177" s="7" t="str">
        <f>VLOOKUP(B177,'[1]172-O'!$A$9:$G$4558,4,FALSE)</f>
        <v>un</v>
      </c>
      <c r="E177" s="10">
        <v>3</v>
      </c>
      <c r="F177" s="138"/>
      <c r="G177" s="11"/>
    </row>
    <row r="178" spans="1:7" s="236" customFormat="1" ht="25.5" x14ac:dyDescent="0.25">
      <c r="A178" s="259" t="s">
        <v>381</v>
      </c>
      <c r="B178" s="133" t="s">
        <v>371</v>
      </c>
      <c r="C178" s="100" t="s">
        <v>372</v>
      </c>
      <c r="D178" s="101" t="s">
        <v>59</v>
      </c>
      <c r="E178" s="10">
        <v>1050</v>
      </c>
      <c r="F178" s="138"/>
      <c r="G178" s="11"/>
    </row>
    <row r="179" spans="1:7" s="236" customFormat="1" ht="25.5" x14ac:dyDescent="0.25">
      <c r="A179" s="259" t="s">
        <v>382</v>
      </c>
      <c r="B179" s="5" t="s">
        <v>374</v>
      </c>
      <c r="C179" s="6" t="s">
        <v>2063</v>
      </c>
      <c r="D179" s="7" t="str">
        <f>VLOOKUP(B179,'[1]172-O'!$A$9:$G$4558,4,FALSE)</f>
        <v>un</v>
      </c>
      <c r="E179" s="10">
        <v>2</v>
      </c>
      <c r="F179" s="138"/>
      <c r="G179" s="11"/>
    </row>
    <row r="180" spans="1:7" s="236" customFormat="1" ht="25.5" x14ac:dyDescent="0.25">
      <c r="A180" s="259" t="s">
        <v>384</v>
      </c>
      <c r="B180" s="5" t="s">
        <v>376</v>
      </c>
      <c r="C180" s="6" t="s">
        <v>2014</v>
      </c>
      <c r="D180" s="7" t="str">
        <f>VLOOKUP(B180,'[1]172-O'!$A$9:$G$4558,4,FALSE)</f>
        <v>m²</v>
      </c>
      <c r="E180" s="10">
        <v>9.75</v>
      </c>
      <c r="F180" s="138"/>
      <c r="G180" s="11"/>
    </row>
    <row r="181" spans="1:7" s="236" customFormat="1" ht="15.75" x14ac:dyDescent="0.25">
      <c r="A181" s="260" t="s">
        <v>386</v>
      </c>
      <c r="B181" s="167"/>
      <c r="C181" s="169" t="s">
        <v>378</v>
      </c>
      <c r="D181" s="166"/>
      <c r="E181" s="158"/>
      <c r="F181" s="158"/>
      <c r="G181" s="229"/>
    </row>
    <row r="182" spans="1:7" s="236" customFormat="1" ht="25.5" x14ac:dyDescent="0.25">
      <c r="A182" s="259" t="s">
        <v>388</v>
      </c>
      <c r="B182" s="131" t="s">
        <v>380</v>
      </c>
      <c r="C182" s="131" t="s">
        <v>2062</v>
      </c>
      <c r="D182" s="22" t="s">
        <v>10</v>
      </c>
      <c r="E182" s="10">
        <v>2</v>
      </c>
      <c r="F182" s="43"/>
      <c r="G182" s="11"/>
    </row>
    <row r="183" spans="1:7" s="236" customFormat="1" ht="15.75" x14ac:dyDescent="0.25">
      <c r="A183" s="260" t="s">
        <v>390</v>
      </c>
      <c r="B183" s="170"/>
      <c r="C183" s="169" t="s">
        <v>383</v>
      </c>
      <c r="D183" s="165"/>
      <c r="E183" s="158"/>
      <c r="F183" s="158"/>
      <c r="G183" s="229"/>
    </row>
    <row r="184" spans="1:7" s="236" customFormat="1" ht="63.75" x14ac:dyDescent="0.25">
      <c r="A184" s="259" t="s">
        <v>392</v>
      </c>
      <c r="B184" s="23" t="s">
        <v>2554</v>
      </c>
      <c r="C184" s="21" t="s">
        <v>385</v>
      </c>
      <c r="D184" s="17" t="s">
        <v>10</v>
      </c>
      <c r="E184" s="36">
        <v>1</v>
      </c>
      <c r="F184" s="26"/>
      <c r="G184" s="11"/>
    </row>
    <row r="185" spans="1:7" s="236" customFormat="1" ht="63.75" x14ac:dyDescent="0.25">
      <c r="A185" s="259" t="s">
        <v>2607</v>
      </c>
      <c r="B185" s="23" t="s">
        <v>2555</v>
      </c>
      <c r="C185" s="21" t="s">
        <v>387</v>
      </c>
      <c r="D185" s="17" t="s">
        <v>10</v>
      </c>
      <c r="E185" s="36">
        <v>1</v>
      </c>
      <c r="F185" s="26"/>
      <c r="G185" s="11"/>
    </row>
    <row r="186" spans="1:7" s="236" customFormat="1" ht="63.75" x14ac:dyDescent="0.25">
      <c r="A186" s="259" t="s">
        <v>395</v>
      </c>
      <c r="B186" s="23" t="s">
        <v>2556</v>
      </c>
      <c r="C186" s="21" t="s">
        <v>389</v>
      </c>
      <c r="D186" s="17" t="s">
        <v>10</v>
      </c>
      <c r="E186" s="36">
        <v>1</v>
      </c>
      <c r="F186" s="26"/>
      <c r="G186" s="11"/>
    </row>
    <row r="187" spans="1:7" s="236" customFormat="1" ht="63.75" x14ac:dyDescent="0.25">
      <c r="A187" s="259" t="s">
        <v>397</v>
      </c>
      <c r="B187" s="23" t="s">
        <v>2557</v>
      </c>
      <c r="C187" s="21" t="s">
        <v>391</v>
      </c>
      <c r="D187" s="17" t="s">
        <v>10</v>
      </c>
      <c r="E187" s="36">
        <v>1</v>
      </c>
      <c r="F187" s="26"/>
      <c r="G187" s="11"/>
    </row>
    <row r="188" spans="1:7" s="236" customFormat="1" ht="51" x14ac:dyDescent="0.25">
      <c r="A188" s="259" t="s">
        <v>399</v>
      </c>
      <c r="B188" s="23" t="s">
        <v>2558</v>
      </c>
      <c r="C188" s="21" t="s">
        <v>393</v>
      </c>
      <c r="D188" s="17" t="s">
        <v>10</v>
      </c>
      <c r="E188" s="36">
        <v>1</v>
      </c>
      <c r="F188" s="26"/>
      <c r="G188" s="11"/>
    </row>
    <row r="189" spans="1:7" s="236" customFormat="1" ht="51" x14ac:dyDescent="0.25">
      <c r="A189" s="259" t="s">
        <v>402</v>
      </c>
      <c r="B189" s="23" t="s">
        <v>2559</v>
      </c>
      <c r="C189" s="21" t="s">
        <v>394</v>
      </c>
      <c r="D189" s="17" t="s">
        <v>10</v>
      </c>
      <c r="E189" s="36">
        <v>1</v>
      </c>
      <c r="F189" s="26"/>
      <c r="G189" s="11"/>
    </row>
    <row r="190" spans="1:7" s="236" customFormat="1" ht="38.25" x14ac:dyDescent="0.25">
      <c r="A190" s="259" t="s">
        <v>404</v>
      </c>
      <c r="B190" s="23" t="s">
        <v>2560</v>
      </c>
      <c r="C190" s="21" t="s">
        <v>396</v>
      </c>
      <c r="D190" s="17" t="s">
        <v>10</v>
      </c>
      <c r="E190" s="36">
        <v>1</v>
      </c>
      <c r="F190" s="26"/>
      <c r="G190" s="11"/>
    </row>
    <row r="191" spans="1:7" s="236" customFormat="1" ht="51" x14ac:dyDescent="0.25">
      <c r="A191" s="259" t="s">
        <v>406</v>
      </c>
      <c r="B191" s="23" t="s">
        <v>2561</v>
      </c>
      <c r="C191" s="21" t="s">
        <v>398</v>
      </c>
      <c r="D191" s="17" t="s">
        <v>10</v>
      </c>
      <c r="E191" s="36">
        <v>1</v>
      </c>
      <c r="F191" s="26"/>
      <c r="G191" s="11"/>
    </row>
    <row r="192" spans="1:7" s="236" customFormat="1" ht="51" x14ac:dyDescent="0.25">
      <c r="A192" s="259" t="s">
        <v>408</v>
      </c>
      <c r="B192" s="23" t="s">
        <v>2562</v>
      </c>
      <c r="C192" s="21" t="s">
        <v>400</v>
      </c>
      <c r="D192" s="17" t="s">
        <v>10</v>
      </c>
      <c r="E192" s="36">
        <v>1</v>
      </c>
      <c r="F192" s="26"/>
      <c r="G192" s="11"/>
    </row>
    <row r="193" spans="1:9" s="236" customFormat="1" ht="15.75" x14ac:dyDescent="0.25">
      <c r="A193" s="260" t="s">
        <v>410</v>
      </c>
      <c r="B193" s="167"/>
      <c r="C193" s="169" t="s">
        <v>401</v>
      </c>
      <c r="D193" s="166"/>
      <c r="E193" s="158"/>
      <c r="F193" s="158"/>
      <c r="G193" s="229"/>
    </row>
    <row r="194" spans="1:9" s="236" customFormat="1" ht="25.5" x14ac:dyDescent="0.25">
      <c r="A194" s="259" t="s">
        <v>412</v>
      </c>
      <c r="B194" s="5" t="s">
        <v>403</v>
      </c>
      <c r="C194" s="6" t="s">
        <v>975</v>
      </c>
      <c r="D194" s="7" t="str">
        <f>VLOOKUP(B194,'[1]172-O'!$A$9:$G$4558,4,FALSE)</f>
        <v>m</v>
      </c>
      <c r="E194" s="10">
        <v>213030.502893</v>
      </c>
      <c r="F194" s="138"/>
      <c r="G194" s="11"/>
      <c r="I194" s="242"/>
    </row>
    <row r="195" spans="1:9" s="236" customFormat="1" ht="25.5" x14ac:dyDescent="0.25">
      <c r="A195" s="259" t="s">
        <v>414</v>
      </c>
      <c r="B195" s="5" t="s">
        <v>405</v>
      </c>
      <c r="C195" s="6" t="s">
        <v>2099</v>
      </c>
      <c r="D195" s="7" t="str">
        <f>VLOOKUP(B195,'[1]172-O'!$A$9:$G$4558,4,FALSE)</f>
        <v>m</v>
      </c>
      <c r="E195" s="10">
        <v>9656.1931779999995</v>
      </c>
      <c r="F195" s="138"/>
      <c r="G195" s="11"/>
      <c r="I195" s="242"/>
    </row>
    <row r="196" spans="1:9" s="236" customFormat="1" ht="25.5" x14ac:dyDescent="0.25">
      <c r="A196" s="259" t="s">
        <v>415</v>
      </c>
      <c r="B196" s="5" t="s">
        <v>407</v>
      </c>
      <c r="C196" s="6" t="s">
        <v>2100</v>
      </c>
      <c r="D196" s="7" t="str">
        <f>VLOOKUP(B196,'[1]172-O'!$A$9:$G$4558,4,FALSE)</f>
        <v>m</v>
      </c>
      <c r="E196" s="10">
        <v>3623.5679999999998</v>
      </c>
      <c r="F196" s="138"/>
      <c r="G196" s="11"/>
      <c r="I196" s="242"/>
    </row>
    <row r="197" spans="1:9" s="236" customFormat="1" ht="25.5" x14ac:dyDescent="0.25">
      <c r="A197" s="259" t="s">
        <v>417</v>
      </c>
      <c r="B197" s="5" t="s">
        <v>409</v>
      </c>
      <c r="C197" s="6" t="s">
        <v>2101</v>
      </c>
      <c r="D197" s="7" t="str">
        <f>VLOOKUP(B197,'[1]172-O'!$A$9:$G$4558,4,FALSE)</f>
        <v>m</v>
      </c>
      <c r="E197" s="10">
        <v>5973.3124799999996</v>
      </c>
      <c r="F197" s="138"/>
      <c r="G197" s="11"/>
      <c r="I197" s="242"/>
    </row>
    <row r="198" spans="1:9" s="236" customFormat="1" ht="25.5" x14ac:dyDescent="0.25">
      <c r="A198" s="259" t="s">
        <v>419</v>
      </c>
      <c r="B198" s="5" t="s">
        <v>411</v>
      </c>
      <c r="C198" s="6" t="s">
        <v>2117</v>
      </c>
      <c r="D198" s="7" t="str">
        <f>VLOOKUP(B198,'[1]172-O'!$A$9:$G$4558,4,FALSE)</f>
        <v>m</v>
      </c>
      <c r="E198" s="10">
        <v>3629.375</v>
      </c>
      <c r="F198" s="138"/>
      <c r="G198" s="11"/>
      <c r="I198" s="242"/>
    </row>
    <row r="199" spans="1:9" s="236" customFormat="1" ht="25.5" x14ac:dyDescent="0.25">
      <c r="A199" s="259" t="s">
        <v>421</v>
      </c>
      <c r="B199" s="5" t="s">
        <v>413</v>
      </c>
      <c r="C199" s="6" t="s">
        <v>2118</v>
      </c>
      <c r="D199" s="7" t="str">
        <f>VLOOKUP(B199,'[1]172-O'!$A$9:$G$4558,4,FALSE)</f>
        <v>m</v>
      </c>
      <c r="E199" s="10">
        <v>867.56579999999997</v>
      </c>
      <c r="F199" s="138"/>
      <c r="G199" s="11"/>
      <c r="I199" s="242"/>
    </row>
    <row r="200" spans="1:9" s="236" customFormat="1" ht="25.5" x14ac:dyDescent="0.25">
      <c r="A200" s="259" t="s">
        <v>423</v>
      </c>
      <c r="B200" s="5" t="s">
        <v>319</v>
      </c>
      <c r="C200" s="6" t="s">
        <v>320</v>
      </c>
      <c r="D200" s="7" t="str">
        <f>VLOOKUP(B200,'[1]172-O'!$A$9:$G$4558,4,FALSE)</f>
        <v>m</v>
      </c>
      <c r="E200" s="10">
        <v>1134.6877999999999</v>
      </c>
      <c r="F200" s="138"/>
      <c r="G200" s="11"/>
      <c r="I200" s="242"/>
    </row>
    <row r="201" spans="1:9" s="236" customFormat="1" ht="25.5" x14ac:dyDescent="0.25">
      <c r="A201" s="259" t="s">
        <v>2421</v>
      </c>
      <c r="B201" s="5" t="s">
        <v>416</v>
      </c>
      <c r="C201" s="6" t="s">
        <v>2119</v>
      </c>
      <c r="D201" s="7" t="str">
        <f>VLOOKUP(B201,'[1]172-O'!$A$9:$G$4558,4,FALSE)</f>
        <v>m</v>
      </c>
      <c r="E201" s="10">
        <v>1315.1693600000001</v>
      </c>
      <c r="F201" s="138"/>
      <c r="G201" s="11"/>
      <c r="I201" s="242"/>
    </row>
    <row r="202" spans="1:9" s="236" customFormat="1" ht="25.5" x14ac:dyDescent="0.25">
      <c r="A202" s="259" t="s">
        <v>425</v>
      </c>
      <c r="B202" s="5" t="s">
        <v>418</v>
      </c>
      <c r="C202" s="6" t="s">
        <v>2120</v>
      </c>
      <c r="D202" s="7" t="str">
        <f>VLOOKUP(B202,'[1]172-O'!$A$9:$G$4558,4,FALSE)</f>
        <v>m</v>
      </c>
      <c r="E202" s="10">
        <v>1157.2189599999999</v>
      </c>
      <c r="F202" s="138"/>
      <c r="G202" s="11"/>
      <c r="I202" s="242"/>
    </row>
    <row r="203" spans="1:9" s="236" customFormat="1" ht="25.5" x14ac:dyDescent="0.25">
      <c r="A203" s="259" t="s">
        <v>431</v>
      </c>
      <c r="B203" s="5" t="s">
        <v>420</v>
      </c>
      <c r="C203" s="6" t="s">
        <v>2121</v>
      </c>
      <c r="D203" s="7" t="str">
        <f>VLOOKUP(B203,'[1]172-O'!$A$9:$G$4558,4,FALSE)</f>
        <v>m</v>
      </c>
      <c r="E203" s="10">
        <v>1056.4094399999999</v>
      </c>
      <c r="F203" s="138"/>
      <c r="G203" s="11"/>
      <c r="I203" s="242"/>
    </row>
    <row r="204" spans="1:9" s="236" customFormat="1" ht="25.5" x14ac:dyDescent="0.25">
      <c r="A204" s="259" t="s">
        <v>427</v>
      </c>
      <c r="B204" s="5" t="s">
        <v>422</v>
      </c>
      <c r="C204" s="6" t="s">
        <v>2122</v>
      </c>
      <c r="D204" s="7" t="str">
        <f>VLOOKUP(B204,'[1]172-O'!$A$9:$G$4558,4,FALSE)</f>
        <v>m</v>
      </c>
      <c r="E204" s="10">
        <v>2921.5016999999998</v>
      </c>
      <c r="F204" s="138"/>
      <c r="G204" s="11"/>
      <c r="I204" s="242"/>
    </row>
    <row r="205" spans="1:9" s="236" customFormat="1" ht="25.5" x14ac:dyDescent="0.25">
      <c r="A205" s="259" t="s">
        <v>429</v>
      </c>
      <c r="B205" s="5" t="s">
        <v>424</v>
      </c>
      <c r="C205" s="6" t="s">
        <v>2123</v>
      </c>
      <c r="D205" s="7" t="str">
        <f>VLOOKUP(B205,'[1]172-O'!$A$9:$G$4558,4,FALSE)</f>
        <v>m</v>
      </c>
      <c r="E205" s="10">
        <v>92.912000000000006</v>
      </c>
      <c r="F205" s="138"/>
      <c r="G205" s="11"/>
      <c r="I205" s="242"/>
    </row>
    <row r="206" spans="1:9" s="236" customFormat="1" ht="25.5" x14ac:dyDescent="0.25">
      <c r="A206" s="259" t="s">
        <v>2422</v>
      </c>
      <c r="B206" s="5" t="s">
        <v>426</v>
      </c>
      <c r="C206" s="6" t="s">
        <v>2124</v>
      </c>
      <c r="D206" s="7" t="str">
        <f>VLOOKUP(B206,'[1]172-O'!$A$9:$G$4558,4,FALSE)</f>
        <v>m</v>
      </c>
      <c r="E206" s="10">
        <v>9620.5730400000011</v>
      </c>
      <c r="F206" s="138"/>
      <c r="G206" s="11"/>
      <c r="I206" s="242"/>
    </row>
    <row r="207" spans="1:9" s="236" customFormat="1" ht="25.5" x14ac:dyDescent="0.25">
      <c r="A207" s="259" t="s">
        <v>436</v>
      </c>
      <c r="B207" s="256" t="s">
        <v>428</v>
      </c>
      <c r="C207" s="6" t="s">
        <v>729</v>
      </c>
      <c r="D207" s="7" t="str">
        <f>VLOOKUP(B207,'[1]172-O'!$A$9:$G$4558,4,FALSE)</f>
        <v>m</v>
      </c>
      <c r="E207" s="10">
        <v>1793.2015999999999</v>
      </c>
      <c r="F207" s="138"/>
      <c r="G207" s="11"/>
      <c r="I207" s="242"/>
    </row>
    <row r="208" spans="1:9" s="236" customFormat="1" ht="25.5" x14ac:dyDescent="0.25">
      <c r="A208" s="259" t="s">
        <v>438</v>
      </c>
      <c r="B208" s="256" t="s">
        <v>430</v>
      </c>
      <c r="C208" s="6" t="s">
        <v>2116</v>
      </c>
      <c r="D208" s="7" t="str">
        <f>VLOOKUP(B208,'[1]172-O'!$A$9:$G$4558,4,FALSE)</f>
        <v>m</v>
      </c>
      <c r="E208" s="10">
        <v>966.28480000000002</v>
      </c>
      <c r="F208" s="138"/>
      <c r="G208" s="11"/>
      <c r="I208" s="242"/>
    </row>
    <row r="209" spans="1:9" s="236" customFormat="1" ht="25.5" x14ac:dyDescent="0.25">
      <c r="A209" s="259" t="s">
        <v>441</v>
      </c>
      <c r="B209" s="133" t="s">
        <v>432</v>
      </c>
      <c r="C209" s="100" t="s">
        <v>433</v>
      </c>
      <c r="D209" s="101" t="s">
        <v>59</v>
      </c>
      <c r="E209" s="10">
        <v>365.19061599999998</v>
      </c>
      <c r="F209" s="138"/>
      <c r="G209" s="11"/>
      <c r="I209" s="242"/>
    </row>
    <row r="210" spans="1:9" s="236" customFormat="1" ht="25.5" x14ac:dyDescent="0.25">
      <c r="A210" s="259" t="s">
        <v>447</v>
      </c>
      <c r="B210" s="133" t="s">
        <v>434</v>
      </c>
      <c r="C210" s="100" t="s">
        <v>435</v>
      </c>
      <c r="D210" s="101" t="s">
        <v>59</v>
      </c>
      <c r="E210" s="10">
        <v>40.649000000000001</v>
      </c>
      <c r="F210" s="138"/>
      <c r="G210" s="11"/>
      <c r="I210" s="242"/>
    </row>
    <row r="211" spans="1:9" s="236" customFormat="1" ht="15.75" x14ac:dyDescent="0.25">
      <c r="A211" s="260" t="s">
        <v>459</v>
      </c>
      <c r="B211" s="167"/>
      <c r="C211" s="169" t="s">
        <v>437</v>
      </c>
      <c r="D211" s="166"/>
      <c r="E211" s="158"/>
      <c r="F211" s="158"/>
      <c r="G211" s="229"/>
    </row>
    <row r="212" spans="1:9" s="236" customFormat="1" ht="25.5" x14ac:dyDescent="0.25">
      <c r="A212" s="259" t="s">
        <v>461</v>
      </c>
      <c r="B212" s="133" t="s">
        <v>439</v>
      </c>
      <c r="C212" s="100" t="s">
        <v>440</v>
      </c>
      <c r="D212" s="101" t="s">
        <v>59</v>
      </c>
      <c r="E212" s="10">
        <v>11070.34866</v>
      </c>
      <c r="F212" s="138"/>
      <c r="G212" s="11"/>
      <c r="I212" s="242"/>
    </row>
    <row r="213" spans="1:9" s="236" customFormat="1" ht="25.5" x14ac:dyDescent="0.25">
      <c r="A213" s="259" t="s">
        <v>2423</v>
      </c>
      <c r="B213" s="5" t="s">
        <v>442</v>
      </c>
      <c r="C213" s="6" t="s">
        <v>2085</v>
      </c>
      <c r="D213" s="7" t="str">
        <f>VLOOKUP(B213,'[1]172-O'!$A$9:$G$4558,4,FALSE)</f>
        <v>m</v>
      </c>
      <c r="E213" s="10">
        <v>471.96973199999996</v>
      </c>
      <c r="F213" s="138"/>
      <c r="G213" s="11"/>
      <c r="I213" s="242"/>
    </row>
    <row r="214" spans="1:9" s="236" customFormat="1" ht="25.5" x14ac:dyDescent="0.25">
      <c r="A214" s="259" t="s">
        <v>462</v>
      </c>
      <c r="B214" s="133" t="s">
        <v>443</v>
      </c>
      <c r="C214" s="100" t="s">
        <v>444</v>
      </c>
      <c r="D214" s="101" t="s">
        <v>59</v>
      </c>
      <c r="E214" s="10">
        <v>60.625080000000004</v>
      </c>
      <c r="F214" s="138"/>
      <c r="G214" s="11"/>
      <c r="I214" s="242"/>
    </row>
    <row r="215" spans="1:9" s="236" customFormat="1" ht="25.5" x14ac:dyDescent="0.25">
      <c r="A215" s="259" t="s">
        <v>464</v>
      </c>
      <c r="B215" s="133" t="s">
        <v>445</v>
      </c>
      <c r="C215" s="100" t="s">
        <v>446</v>
      </c>
      <c r="D215" s="101" t="s">
        <v>59</v>
      </c>
      <c r="E215" s="10">
        <v>251.90765999999999</v>
      </c>
      <c r="F215" s="138"/>
      <c r="G215" s="11"/>
      <c r="I215" s="242"/>
    </row>
    <row r="216" spans="1:9" s="236" customFormat="1" ht="25.5" x14ac:dyDescent="0.25">
      <c r="A216" s="259" t="s">
        <v>468</v>
      </c>
      <c r="B216" s="5" t="s">
        <v>448</v>
      </c>
      <c r="C216" s="6" t="s">
        <v>2086</v>
      </c>
      <c r="D216" s="7" t="str">
        <f>VLOOKUP(B216,'[1]172-O'!$A$9:$G$4558,4,FALSE)</f>
        <v>m</v>
      </c>
      <c r="E216" s="10">
        <v>56.815688000000002</v>
      </c>
      <c r="F216" s="138"/>
      <c r="G216" s="11"/>
      <c r="I216" s="242"/>
    </row>
    <row r="217" spans="1:9" s="236" customFormat="1" ht="25.5" x14ac:dyDescent="0.25">
      <c r="A217" s="259" t="s">
        <v>474</v>
      </c>
      <c r="B217" s="133" t="s">
        <v>449</v>
      </c>
      <c r="C217" s="100" t="s">
        <v>450</v>
      </c>
      <c r="D217" s="101" t="s">
        <v>59</v>
      </c>
      <c r="E217" s="10">
        <v>3.7164800000000002</v>
      </c>
      <c r="F217" s="138"/>
      <c r="G217" s="11"/>
      <c r="I217" s="242"/>
    </row>
    <row r="218" spans="1:9" s="236" customFormat="1" ht="25.5" x14ac:dyDescent="0.25">
      <c r="A218" s="259" t="s">
        <v>478</v>
      </c>
      <c r="B218" s="133" t="s">
        <v>451</v>
      </c>
      <c r="C218" s="100" t="s">
        <v>452</v>
      </c>
      <c r="D218" s="101" t="s">
        <v>59</v>
      </c>
      <c r="E218" s="10">
        <v>7.4329600000000005</v>
      </c>
      <c r="F218" s="138"/>
      <c r="G218" s="11"/>
      <c r="I218" s="242"/>
    </row>
    <row r="219" spans="1:9" s="236" customFormat="1" ht="25.5" x14ac:dyDescent="0.25">
      <c r="A219" s="259" t="s">
        <v>480</v>
      </c>
      <c r="B219" s="133" t="s">
        <v>453</v>
      </c>
      <c r="C219" s="100" t="s">
        <v>454</v>
      </c>
      <c r="D219" s="101" t="s">
        <v>59</v>
      </c>
      <c r="E219" s="10">
        <v>47.617399999999996</v>
      </c>
      <c r="F219" s="138"/>
      <c r="G219" s="11"/>
      <c r="I219" s="242"/>
    </row>
    <row r="220" spans="1:9" s="236" customFormat="1" ht="25.5" x14ac:dyDescent="0.25">
      <c r="A220" s="259" t="s">
        <v>488</v>
      </c>
      <c r="B220" s="133" t="s">
        <v>455</v>
      </c>
      <c r="C220" s="100" t="s">
        <v>456</v>
      </c>
      <c r="D220" s="101" t="s">
        <v>59</v>
      </c>
      <c r="E220" s="10">
        <v>76.6524</v>
      </c>
      <c r="F220" s="138"/>
      <c r="G220" s="11"/>
      <c r="I220" s="242"/>
    </row>
    <row r="221" spans="1:9" s="236" customFormat="1" ht="25.5" x14ac:dyDescent="0.25">
      <c r="A221" s="259" t="s">
        <v>491</v>
      </c>
      <c r="B221" s="133" t="s">
        <v>457</v>
      </c>
      <c r="C221" s="100" t="s">
        <v>458</v>
      </c>
      <c r="D221" s="101" t="s">
        <v>59</v>
      </c>
      <c r="E221" s="10">
        <v>47.617399999999996</v>
      </c>
      <c r="F221" s="138"/>
      <c r="G221" s="11"/>
      <c r="I221" s="242"/>
    </row>
    <row r="222" spans="1:9" s="236" customFormat="1" ht="25.5" x14ac:dyDescent="0.25">
      <c r="A222" s="259" t="s">
        <v>498</v>
      </c>
      <c r="B222" s="5" t="s">
        <v>460</v>
      </c>
      <c r="C222" s="6" t="s">
        <v>2092</v>
      </c>
      <c r="D222" s="7" t="str">
        <f>VLOOKUP(B222,'[1]172-O'!$A$9:$G$4558,4,FALSE)</f>
        <v>m</v>
      </c>
      <c r="E222" s="10">
        <v>193.25695999999999</v>
      </c>
      <c r="F222" s="138"/>
      <c r="G222" s="11"/>
      <c r="I222" s="242"/>
    </row>
    <row r="223" spans="1:9" s="236" customFormat="1" ht="25.5" x14ac:dyDescent="0.25">
      <c r="A223" s="259" t="s">
        <v>501</v>
      </c>
      <c r="B223" s="5" t="s">
        <v>371</v>
      </c>
      <c r="C223" s="6" t="s">
        <v>372</v>
      </c>
      <c r="D223" s="7" t="str">
        <f>VLOOKUP(B223,'[1]172-O'!$A$9:$G$4558,4,FALSE)</f>
        <v>m</v>
      </c>
      <c r="E223" s="10">
        <v>1984.7164600000001</v>
      </c>
      <c r="F223" s="138"/>
      <c r="G223" s="11"/>
      <c r="I223" s="242"/>
    </row>
    <row r="224" spans="1:9" s="236" customFormat="1" ht="25.5" x14ac:dyDescent="0.25">
      <c r="A224" s="259" t="s">
        <v>502</v>
      </c>
      <c r="B224" s="5" t="s">
        <v>463</v>
      </c>
      <c r="C224" s="6" t="s">
        <v>2093</v>
      </c>
      <c r="D224" s="7" t="str">
        <f>VLOOKUP(B224,'[1]172-O'!$A$9:$G$4558,4,FALSE)</f>
        <v>m</v>
      </c>
      <c r="E224" s="10">
        <v>6329.63</v>
      </c>
      <c r="F224" s="138"/>
      <c r="G224" s="11"/>
      <c r="I224" s="242"/>
    </row>
    <row r="225" spans="1:9" s="236" customFormat="1" ht="25.5" x14ac:dyDescent="0.25">
      <c r="A225" s="259" t="s">
        <v>506</v>
      </c>
      <c r="B225" s="5" t="s">
        <v>465</v>
      </c>
      <c r="C225" s="6" t="s">
        <v>855</v>
      </c>
      <c r="D225" s="7" t="str">
        <f>VLOOKUP(B225,'[1]172-O'!$A$9:$G$4558,4,FALSE)</f>
        <v>m</v>
      </c>
      <c r="E225" s="10">
        <v>462.23719999999997</v>
      </c>
      <c r="F225" s="138"/>
      <c r="G225" s="11"/>
      <c r="I225" s="242"/>
    </row>
    <row r="226" spans="1:9" s="236" customFormat="1" ht="25.5" x14ac:dyDescent="0.25">
      <c r="A226" s="259" t="s">
        <v>508</v>
      </c>
      <c r="B226" s="133" t="s">
        <v>466</v>
      </c>
      <c r="C226" s="100" t="s">
        <v>467</v>
      </c>
      <c r="D226" s="101" t="s">
        <v>59</v>
      </c>
      <c r="E226" s="10">
        <v>439.22986600000002</v>
      </c>
      <c r="F226" s="138"/>
      <c r="G226" s="11"/>
      <c r="I226" s="242"/>
    </row>
    <row r="227" spans="1:9" s="236" customFormat="1" ht="25.5" x14ac:dyDescent="0.25">
      <c r="A227" s="259" t="s">
        <v>510</v>
      </c>
      <c r="B227" s="5" t="s">
        <v>469</v>
      </c>
      <c r="C227" s="6" t="s">
        <v>1253</v>
      </c>
      <c r="D227" s="7" t="str">
        <f>VLOOKUP(B227,'[1]172-O'!$A$9:$G$4558,4,FALSE)</f>
        <v>m</v>
      </c>
      <c r="E227" s="10">
        <v>141.11009999999999</v>
      </c>
      <c r="F227" s="138"/>
      <c r="G227" s="11"/>
      <c r="I227" s="242"/>
    </row>
    <row r="228" spans="1:9" s="236" customFormat="1" ht="25.5" x14ac:dyDescent="0.25">
      <c r="A228" s="259" t="s">
        <v>512</v>
      </c>
      <c r="B228" s="133" t="s">
        <v>470</v>
      </c>
      <c r="C228" s="100" t="s">
        <v>471</v>
      </c>
      <c r="D228" s="101" t="s">
        <v>59</v>
      </c>
      <c r="E228" s="10">
        <v>118.4628</v>
      </c>
      <c r="F228" s="138"/>
      <c r="G228" s="11"/>
      <c r="I228" s="242"/>
    </row>
    <row r="229" spans="1:9" s="236" customFormat="1" ht="25.5" x14ac:dyDescent="0.25">
      <c r="A229" s="259" t="s">
        <v>2424</v>
      </c>
      <c r="B229" s="133" t="s">
        <v>472</v>
      </c>
      <c r="C229" s="100" t="s">
        <v>473</v>
      </c>
      <c r="D229" s="101" t="s">
        <v>59</v>
      </c>
      <c r="E229" s="10">
        <v>322.86919999999998</v>
      </c>
      <c r="F229" s="138"/>
      <c r="G229" s="11"/>
      <c r="I229" s="242"/>
    </row>
    <row r="230" spans="1:9" s="236" customFormat="1" ht="25.5" x14ac:dyDescent="0.25">
      <c r="A230" s="259" t="s">
        <v>514</v>
      </c>
      <c r="B230" s="5" t="s">
        <v>475</v>
      </c>
      <c r="C230" s="6" t="s">
        <v>784</v>
      </c>
      <c r="D230" s="7" t="str">
        <f>VLOOKUP(B230,'[1]172-O'!$A$9:$G$4558,4,FALSE)</f>
        <v>m</v>
      </c>
      <c r="E230" s="10">
        <v>163.17670000000001</v>
      </c>
      <c r="F230" s="138"/>
      <c r="G230" s="11"/>
      <c r="I230" s="242"/>
    </row>
    <row r="231" spans="1:9" s="236" customFormat="1" ht="25.5" x14ac:dyDescent="0.25">
      <c r="A231" s="259" t="s">
        <v>516</v>
      </c>
      <c r="B231" s="133" t="s">
        <v>476</v>
      </c>
      <c r="C231" s="100" t="s">
        <v>477</v>
      </c>
      <c r="D231" s="101" t="s">
        <v>59</v>
      </c>
      <c r="E231" s="10">
        <v>156.20830000000001</v>
      </c>
      <c r="F231" s="138"/>
      <c r="G231" s="11"/>
      <c r="I231" s="242"/>
    </row>
    <row r="232" spans="1:9" s="236" customFormat="1" ht="25.5" x14ac:dyDescent="0.25">
      <c r="A232" s="259" t="s">
        <v>518</v>
      </c>
      <c r="B232" s="5" t="s">
        <v>479</v>
      </c>
      <c r="C232" s="6" t="s">
        <v>783</v>
      </c>
      <c r="D232" s="7" t="str">
        <f>VLOOKUP(B232,'[1]172-O'!$A$9:$G$4558,4,FALSE)</f>
        <v>m</v>
      </c>
      <c r="E232" s="10">
        <v>63.877000000000002</v>
      </c>
      <c r="F232" s="138"/>
      <c r="G232" s="11"/>
      <c r="I232" s="242"/>
    </row>
    <row r="233" spans="1:9" s="236" customFormat="1" ht="25.5" x14ac:dyDescent="0.25">
      <c r="A233" s="259" t="s">
        <v>520</v>
      </c>
      <c r="B233" s="5" t="s">
        <v>481</v>
      </c>
      <c r="C233" s="6" t="s">
        <v>2089</v>
      </c>
      <c r="D233" s="7" t="str">
        <f>VLOOKUP(B233,'[1]172-O'!$A$9:$G$4558,4,FALSE)</f>
        <v>m</v>
      </c>
      <c r="E233" s="10">
        <v>294.99560000000002</v>
      </c>
      <c r="F233" s="138"/>
      <c r="G233" s="11"/>
      <c r="I233" s="242"/>
    </row>
    <row r="234" spans="1:9" s="236" customFormat="1" ht="25.5" customHeight="1" x14ac:dyDescent="0.25">
      <c r="A234" s="259" t="s">
        <v>525</v>
      </c>
      <c r="B234" s="133" t="s">
        <v>482</v>
      </c>
      <c r="C234" s="100" t="s">
        <v>483</v>
      </c>
      <c r="D234" s="101" t="s">
        <v>314</v>
      </c>
      <c r="E234" s="10">
        <v>1180</v>
      </c>
      <c r="F234" s="138"/>
      <c r="G234" s="11"/>
    </row>
    <row r="235" spans="1:9" s="236" customFormat="1" ht="25.5" customHeight="1" x14ac:dyDescent="0.25">
      <c r="A235" s="259" t="s">
        <v>2425</v>
      </c>
      <c r="B235" s="133" t="s">
        <v>484</v>
      </c>
      <c r="C235" s="100" t="s">
        <v>485</v>
      </c>
      <c r="D235" s="101" t="s">
        <v>314</v>
      </c>
      <c r="E235" s="10">
        <v>19</v>
      </c>
      <c r="F235" s="138"/>
      <c r="G235" s="11"/>
    </row>
    <row r="236" spans="1:9" s="236" customFormat="1" ht="25.5" customHeight="1" x14ac:dyDescent="0.25">
      <c r="A236" s="259" t="s">
        <v>533</v>
      </c>
      <c r="B236" s="133" t="s">
        <v>486</v>
      </c>
      <c r="C236" s="100" t="s">
        <v>487</v>
      </c>
      <c r="D236" s="101" t="s">
        <v>314</v>
      </c>
      <c r="E236" s="10">
        <v>14</v>
      </c>
      <c r="F236" s="138"/>
      <c r="G236" s="11"/>
    </row>
    <row r="237" spans="1:9" s="236" customFormat="1" ht="25.5" customHeight="1" x14ac:dyDescent="0.25">
      <c r="A237" s="259" t="s">
        <v>535</v>
      </c>
      <c r="B237" s="133" t="s">
        <v>489</v>
      </c>
      <c r="C237" s="100" t="s">
        <v>490</v>
      </c>
      <c r="D237" s="101" t="s">
        <v>314</v>
      </c>
      <c r="E237" s="10">
        <v>22</v>
      </c>
      <c r="F237" s="138"/>
      <c r="G237" s="11"/>
    </row>
    <row r="238" spans="1:9" s="236" customFormat="1" ht="25.5" customHeight="1" x14ac:dyDescent="0.25">
      <c r="A238" s="259" t="s">
        <v>537</v>
      </c>
      <c r="B238" s="133" t="s">
        <v>492</v>
      </c>
      <c r="C238" s="100" t="s">
        <v>493</v>
      </c>
      <c r="D238" s="101" t="s">
        <v>314</v>
      </c>
      <c r="E238" s="10">
        <v>6</v>
      </c>
      <c r="F238" s="138"/>
      <c r="G238" s="11"/>
    </row>
    <row r="239" spans="1:9" s="236" customFormat="1" ht="25.5" customHeight="1" x14ac:dyDescent="0.25">
      <c r="A239" s="259" t="s">
        <v>545</v>
      </c>
      <c r="B239" s="133" t="s">
        <v>494</v>
      </c>
      <c r="C239" s="100" t="s">
        <v>495</v>
      </c>
      <c r="D239" s="101" t="s">
        <v>314</v>
      </c>
      <c r="E239" s="10">
        <v>10</v>
      </c>
      <c r="F239" s="138"/>
      <c r="G239" s="11"/>
    </row>
    <row r="240" spans="1:9" s="236" customFormat="1" ht="25.5" customHeight="1" x14ac:dyDescent="0.25">
      <c r="A240" s="259" t="s">
        <v>547</v>
      </c>
      <c r="B240" s="133" t="s">
        <v>496</v>
      </c>
      <c r="C240" s="100" t="s">
        <v>497</v>
      </c>
      <c r="D240" s="101" t="s">
        <v>314</v>
      </c>
      <c r="E240" s="10">
        <v>8</v>
      </c>
      <c r="F240" s="138"/>
      <c r="G240" s="11"/>
    </row>
    <row r="241" spans="1:7" s="236" customFormat="1" ht="25.5" customHeight="1" x14ac:dyDescent="0.25">
      <c r="A241" s="259" t="s">
        <v>544</v>
      </c>
      <c r="B241" s="133" t="s">
        <v>499</v>
      </c>
      <c r="C241" s="100" t="s">
        <v>500</v>
      </c>
      <c r="D241" s="101" t="s">
        <v>314</v>
      </c>
      <c r="E241" s="10">
        <v>12</v>
      </c>
      <c r="F241" s="138"/>
      <c r="G241" s="11"/>
    </row>
    <row r="242" spans="1:7" s="236" customFormat="1" ht="15.75" x14ac:dyDescent="0.25">
      <c r="A242" s="260" t="s">
        <v>551</v>
      </c>
      <c r="B242" s="167"/>
      <c r="C242" s="169" t="s">
        <v>503</v>
      </c>
      <c r="D242" s="166"/>
      <c r="E242" s="158"/>
      <c r="F242" s="158"/>
      <c r="G242" s="229"/>
    </row>
    <row r="243" spans="1:7" s="236" customFormat="1" ht="38.25" x14ac:dyDescent="0.25">
      <c r="A243" s="259" t="s">
        <v>2426</v>
      </c>
      <c r="B243" s="133" t="s">
        <v>504</v>
      </c>
      <c r="C243" s="100" t="s">
        <v>505</v>
      </c>
      <c r="D243" s="101" t="s">
        <v>10</v>
      </c>
      <c r="E243" s="10">
        <v>7</v>
      </c>
      <c r="F243" s="138"/>
      <c r="G243" s="11"/>
    </row>
    <row r="244" spans="1:7" s="236" customFormat="1" ht="38.25" x14ac:dyDescent="0.25">
      <c r="A244" s="259" t="s">
        <v>2427</v>
      </c>
      <c r="B244" s="14" t="s">
        <v>507</v>
      </c>
      <c r="C244" s="6" t="s">
        <v>2070</v>
      </c>
      <c r="D244" s="7" t="str">
        <f>VLOOKUP(B244,'[1]172-O'!$A$9:$G$4558,4,FALSE)</f>
        <v>un</v>
      </c>
      <c r="E244" s="10">
        <v>19</v>
      </c>
      <c r="F244" s="138"/>
      <c r="G244" s="11"/>
    </row>
    <row r="245" spans="1:7" s="236" customFormat="1" ht="38.25" x14ac:dyDescent="0.25">
      <c r="A245" s="259" t="s">
        <v>2428</v>
      </c>
      <c r="B245" s="14" t="s">
        <v>509</v>
      </c>
      <c r="C245" s="6" t="s">
        <v>2071</v>
      </c>
      <c r="D245" s="7" t="str">
        <f>VLOOKUP(B245,'[1]172-O'!$A$9:$G$4558,4,FALSE)</f>
        <v>un</v>
      </c>
      <c r="E245" s="10">
        <v>15</v>
      </c>
      <c r="F245" s="138"/>
      <c r="G245" s="11"/>
    </row>
    <row r="246" spans="1:7" s="236" customFormat="1" ht="38.25" x14ac:dyDescent="0.25">
      <c r="A246" s="259" t="s">
        <v>2429</v>
      </c>
      <c r="B246" s="14" t="s">
        <v>511</v>
      </c>
      <c r="C246" s="6" t="s">
        <v>2072</v>
      </c>
      <c r="D246" s="7" t="str">
        <f>VLOOKUP(B246,'[1]172-O'!$A$9:$G$4558,4,FALSE)</f>
        <v>un</v>
      </c>
      <c r="E246" s="10">
        <v>8</v>
      </c>
      <c r="F246" s="138"/>
      <c r="G246" s="11"/>
    </row>
    <row r="247" spans="1:7" s="236" customFormat="1" ht="38.25" x14ac:dyDescent="0.25">
      <c r="A247" s="259" t="s">
        <v>2430</v>
      </c>
      <c r="B247" s="16" t="s">
        <v>513</v>
      </c>
      <c r="C247" s="6" t="s">
        <v>2073</v>
      </c>
      <c r="D247" s="7" t="str">
        <f>VLOOKUP(B247,'[1]172-O'!$A$9:$G$4558,4,FALSE)</f>
        <v>un</v>
      </c>
      <c r="E247" s="10">
        <v>1</v>
      </c>
      <c r="F247" s="138"/>
      <c r="G247" s="11"/>
    </row>
    <row r="248" spans="1:7" s="236" customFormat="1" ht="38.25" x14ac:dyDescent="0.25">
      <c r="A248" s="259" t="s">
        <v>2431</v>
      </c>
      <c r="B248" s="16" t="s">
        <v>515</v>
      </c>
      <c r="C248" s="6" t="s">
        <v>2074</v>
      </c>
      <c r="D248" s="7" t="str">
        <f>VLOOKUP(B248,'[1]172-O'!$A$9:$G$4558,4,FALSE)</f>
        <v>un</v>
      </c>
      <c r="E248" s="10">
        <v>1</v>
      </c>
      <c r="F248" s="138"/>
      <c r="G248" s="11"/>
    </row>
    <row r="249" spans="1:7" s="236" customFormat="1" x14ac:dyDescent="0.25">
      <c r="A249" s="259" t="s">
        <v>2432</v>
      </c>
      <c r="B249" s="16" t="s">
        <v>517</v>
      </c>
      <c r="C249" s="6" t="s">
        <v>1170</v>
      </c>
      <c r="D249" s="7" t="str">
        <f>VLOOKUP(B249,'[1]172-O'!$A$9:$G$4558,4,FALSE)</f>
        <v>kg</v>
      </c>
      <c r="E249" s="10">
        <v>37.5</v>
      </c>
      <c r="F249" s="138"/>
      <c r="G249" s="11"/>
    </row>
    <row r="250" spans="1:7" s="236" customFormat="1" ht="15.75" x14ac:dyDescent="0.25">
      <c r="A250" s="260" t="s">
        <v>2433</v>
      </c>
      <c r="B250" s="167"/>
      <c r="C250" s="169" t="s">
        <v>519</v>
      </c>
      <c r="D250" s="166"/>
      <c r="E250" s="158"/>
      <c r="F250" s="158"/>
      <c r="G250" s="229"/>
    </row>
    <row r="251" spans="1:7" s="236" customFormat="1" ht="25.5" x14ac:dyDescent="0.25">
      <c r="A251" s="259" t="s">
        <v>2434</v>
      </c>
      <c r="B251" s="133" t="s">
        <v>521</v>
      </c>
      <c r="C251" s="100" t="s">
        <v>522</v>
      </c>
      <c r="D251" s="101" t="s">
        <v>10</v>
      </c>
      <c r="E251" s="10">
        <v>533</v>
      </c>
      <c r="F251" s="138"/>
      <c r="G251" s="11"/>
    </row>
    <row r="252" spans="1:7" s="236" customFormat="1" ht="25.5" x14ac:dyDescent="0.25">
      <c r="A252" s="259" t="s">
        <v>553</v>
      </c>
      <c r="B252" s="133" t="s">
        <v>523</v>
      </c>
      <c r="C252" s="100" t="s">
        <v>524</v>
      </c>
      <c r="D252" s="101" t="s">
        <v>10</v>
      </c>
      <c r="E252" s="10">
        <v>301</v>
      </c>
      <c r="F252" s="138"/>
      <c r="G252" s="11"/>
    </row>
    <row r="253" spans="1:7" s="236" customFormat="1" ht="25.5" x14ac:dyDescent="0.25">
      <c r="A253" s="259" t="s">
        <v>555</v>
      </c>
      <c r="B253" s="14" t="s">
        <v>526</v>
      </c>
      <c r="C253" s="6" t="s">
        <v>2077</v>
      </c>
      <c r="D253" s="7" t="str">
        <f>VLOOKUP(B253,'[1]172-O'!$A$9:$G$4558,4,FALSE)</f>
        <v>un</v>
      </c>
      <c r="E253" s="10">
        <v>3</v>
      </c>
      <c r="F253" s="138"/>
      <c r="G253" s="11"/>
    </row>
    <row r="254" spans="1:7" s="236" customFormat="1" ht="25.5" x14ac:dyDescent="0.25">
      <c r="A254" s="259" t="s">
        <v>557</v>
      </c>
      <c r="B254" s="133" t="s">
        <v>527</v>
      </c>
      <c r="C254" s="100" t="s">
        <v>528</v>
      </c>
      <c r="D254" s="101" t="s">
        <v>10</v>
      </c>
      <c r="E254" s="10">
        <v>4</v>
      </c>
      <c r="F254" s="138"/>
      <c r="G254" s="11"/>
    </row>
    <row r="255" spans="1:7" s="236" customFormat="1" ht="25.5" x14ac:dyDescent="0.25">
      <c r="A255" s="259" t="s">
        <v>559</v>
      </c>
      <c r="B255" s="133" t="s">
        <v>529</v>
      </c>
      <c r="C255" s="100" t="s">
        <v>530</v>
      </c>
      <c r="D255" s="101" t="s">
        <v>10</v>
      </c>
      <c r="E255" s="10">
        <v>2</v>
      </c>
      <c r="F255" s="138"/>
      <c r="G255" s="11"/>
    </row>
    <row r="256" spans="1:7" s="236" customFormat="1" ht="25.5" x14ac:dyDescent="0.25">
      <c r="A256" s="259" t="s">
        <v>567</v>
      </c>
      <c r="B256" s="133" t="s">
        <v>531</v>
      </c>
      <c r="C256" s="100" t="s">
        <v>532</v>
      </c>
      <c r="D256" s="101" t="s">
        <v>10</v>
      </c>
      <c r="E256" s="10">
        <v>11</v>
      </c>
      <c r="F256" s="138"/>
      <c r="G256" s="11"/>
    </row>
    <row r="257" spans="1:7" s="236" customFormat="1" ht="25.5" x14ac:dyDescent="0.25">
      <c r="A257" s="259" t="s">
        <v>568</v>
      </c>
      <c r="B257" s="14" t="s">
        <v>534</v>
      </c>
      <c r="C257" s="6" t="s">
        <v>2078</v>
      </c>
      <c r="D257" s="7" t="str">
        <f>VLOOKUP(B257,'[1]172-O'!$A$9:$G$4558,4,FALSE)</f>
        <v>un</v>
      </c>
      <c r="E257" s="10">
        <v>53</v>
      </c>
      <c r="F257" s="138"/>
      <c r="G257" s="11"/>
    </row>
    <row r="258" spans="1:7" s="236" customFormat="1" ht="25.5" x14ac:dyDescent="0.25">
      <c r="A258" s="259" t="s">
        <v>569</v>
      </c>
      <c r="B258" s="14" t="s">
        <v>536</v>
      </c>
      <c r="C258" s="6" t="s">
        <v>854</v>
      </c>
      <c r="D258" s="7" t="str">
        <f>VLOOKUP(B258,'[1]172-O'!$A$9:$G$4558,4,FALSE)</f>
        <v>un</v>
      </c>
      <c r="E258" s="10">
        <v>12</v>
      </c>
      <c r="F258" s="138"/>
      <c r="G258" s="11"/>
    </row>
    <row r="259" spans="1:7" s="236" customFormat="1" ht="25.5" x14ac:dyDescent="0.25">
      <c r="A259" s="259" t="s">
        <v>2435</v>
      </c>
      <c r="B259" s="133" t="s">
        <v>538</v>
      </c>
      <c r="C259" s="100" t="s">
        <v>539</v>
      </c>
      <c r="D259" s="101" t="s">
        <v>10</v>
      </c>
      <c r="E259" s="10">
        <v>10</v>
      </c>
      <c r="F259" s="138"/>
      <c r="G259" s="11"/>
    </row>
    <row r="260" spans="1:7" s="236" customFormat="1" ht="38.25" x14ac:dyDescent="0.25">
      <c r="A260" s="259" t="s">
        <v>571</v>
      </c>
      <c r="B260" s="133" t="s">
        <v>540</v>
      </c>
      <c r="C260" s="100" t="s">
        <v>541</v>
      </c>
      <c r="D260" s="101" t="s">
        <v>10</v>
      </c>
      <c r="E260" s="10">
        <v>3</v>
      </c>
      <c r="F260" s="138"/>
      <c r="G260" s="11"/>
    </row>
    <row r="261" spans="1:7" s="236" customFormat="1" ht="38.25" x14ac:dyDescent="0.25">
      <c r="A261" s="259" t="s">
        <v>573</v>
      </c>
      <c r="B261" s="133" t="s">
        <v>542</v>
      </c>
      <c r="C261" s="100" t="s">
        <v>543</v>
      </c>
      <c r="D261" s="101" t="s">
        <v>10</v>
      </c>
      <c r="E261" s="10">
        <v>4</v>
      </c>
      <c r="F261" s="138"/>
      <c r="G261" s="11"/>
    </row>
    <row r="262" spans="1:7" s="236" customFormat="1" ht="25.5" x14ac:dyDescent="0.25">
      <c r="A262" s="259" t="s">
        <v>2436</v>
      </c>
      <c r="B262" s="14" t="s">
        <v>367</v>
      </c>
      <c r="C262" s="6" t="s">
        <v>2084</v>
      </c>
      <c r="D262" s="7" t="str">
        <f>VLOOKUP(B262,'[1]172-O'!$A$9:$G$4558,4,FALSE)</f>
        <v>un</v>
      </c>
      <c r="E262" s="10">
        <v>112</v>
      </c>
      <c r="F262" s="138"/>
      <c r="G262" s="11"/>
    </row>
    <row r="263" spans="1:7" s="236" customFormat="1" ht="25.5" x14ac:dyDescent="0.25">
      <c r="A263" s="259" t="s">
        <v>575</v>
      </c>
      <c r="B263" s="14" t="s">
        <v>546</v>
      </c>
      <c r="C263" s="6" t="s">
        <v>2080</v>
      </c>
      <c r="D263" s="7" t="str">
        <f>VLOOKUP(B263,'[1]172-O'!$A$9:$G$4558,4,FALSE)</f>
        <v>un</v>
      </c>
      <c r="E263" s="10">
        <v>6</v>
      </c>
      <c r="F263" s="138"/>
      <c r="G263" s="11"/>
    </row>
    <row r="264" spans="1:7" s="236" customFormat="1" ht="25.5" x14ac:dyDescent="0.25">
      <c r="A264" s="259" t="s">
        <v>578</v>
      </c>
      <c r="B264" s="14" t="s">
        <v>548</v>
      </c>
      <c r="C264" s="6" t="s">
        <v>2081</v>
      </c>
      <c r="D264" s="7" t="str">
        <f>VLOOKUP(B264,'[1]172-O'!$A$9:$G$4558,4,FALSE)</f>
        <v>un</v>
      </c>
      <c r="E264" s="10">
        <v>63</v>
      </c>
      <c r="F264" s="138"/>
      <c r="G264" s="11"/>
    </row>
    <row r="265" spans="1:7" s="236" customFormat="1" ht="25.5" x14ac:dyDescent="0.25">
      <c r="A265" s="259" t="s">
        <v>2437</v>
      </c>
      <c r="B265" s="133" t="s">
        <v>549</v>
      </c>
      <c r="C265" s="100" t="s">
        <v>550</v>
      </c>
      <c r="D265" s="101" t="s">
        <v>10</v>
      </c>
      <c r="E265" s="10">
        <v>9</v>
      </c>
      <c r="F265" s="138"/>
      <c r="G265" s="11"/>
    </row>
    <row r="266" spans="1:7" s="236" customFormat="1" ht="25.5" x14ac:dyDescent="0.25">
      <c r="A266" s="259" t="s">
        <v>582</v>
      </c>
      <c r="B266" s="18" t="s">
        <v>552</v>
      </c>
      <c r="C266" s="6" t="s">
        <v>2082</v>
      </c>
      <c r="D266" s="7" t="str">
        <f>VLOOKUP(B266,'[1]172-O'!$A$9:$G$4558,4,FALSE)</f>
        <v>un</v>
      </c>
      <c r="E266" s="10">
        <v>11</v>
      </c>
      <c r="F266" s="138"/>
      <c r="G266" s="11"/>
    </row>
    <row r="267" spans="1:7" s="236" customFormat="1" ht="15.75" x14ac:dyDescent="0.25">
      <c r="A267" s="260" t="s">
        <v>585</v>
      </c>
      <c r="B267" s="161"/>
      <c r="C267" s="169" t="s">
        <v>554</v>
      </c>
      <c r="D267" s="166"/>
      <c r="E267" s="158"/>
      <c r="F267" s="158"/>
      <c r="G267" s="229"/>
    </row>
    <row r="268" spans="1:7" s="236" customFormat="1" x14ac:dyDescent="0.25">
      <c r="A268" s="259" t="s">
        <v>588</v>
      </c>
      <c r="B268" s="144" t="s">
        <v>758</v>
      </c>
      <c r="C268" s="6" t="s">
        <v>747</v>
      </c>
      <c r="D268" s="7" t="str">
        <f>VLOOKUP(B268,'[1]172-O'!$A$9:$G$4558,4,FALSE)</f>
        <v>un</v>
      </c>
      <c r="E268" s="10">
        <v>2303</v>
      </c>
      <c r="F268" s="138"/>
      <c r="G268" s="11"/>
    </row>
    <row r="269" spans="1:7" s="236" customFormat="1" x14ac:dyDescent="0.25">
      <c r="A269" s="259" t="s">
        <v>2438</v>
      </c>
      <c r="B269" s="144" t="s">
        <v>743</v>
      </c>
      <c r="C269" s="6" t="s">
        <v>749</v>
      </c>
      <c r="D269" s="7" t="str">
        <f>VLOOKUP(B269,'[1]172-O'!$A$9:$G$4558,4,FALSE)</f>
        <v>un</v>
      </c>
      <c r="E269" s="10">
        <v>1212</v>
      </c>
      <c r="F269" s="138"/>
      <c r="G269" s="11"/>
    </row>
    <row r="270" spans="1:7" s="236" customFormat="1" ht="25.5" x14ac:dyDescent="0.25">
      <c r="A270" s="259" t="s">
        <v>2439</v>
      </c>
      <c r="B270" s="144" t="s">
        <v>2129</v>
      </c>
      <c r="C270" s="131" t="s">
        <v>2130</v>
      </c>
      <c r="D270" s="144" t="s">
        <v>10</v>
      </c>
      <c r="E270" s="10">
        <v>2531</v>
      </c>
      <c r="F270" s="138"/>
      <c r="G270" s="11"/>
    </row>
    <row r="271" spans="1:7" s="236" customFormat="1" ht="25.5" x14ac:dyDescent="0.25">
      <c r="A271" s="259" t="s">
        <v>594</v>
      </c>
      <c r="B271" s="133" t="s">
        <v>561</v>
      </c>
      <c r="C271" s="100" t="s">
        <v>562</v>
      </c>
      <c r="D271" s="101" t="s">
        <v>10</v>
      </c>
      <c r="E271" s="10">
        <v>16</v>
      </c>
      <c r="F271" s="138"/>
      <c r="G271" s="11"/>
    </row>
    <row r="272" spans="1:7" s="236" customFormat="1" ht="25.5" x14ac:dyDescent="0.25">
      <c r="A272" s="259" t="s">
        <v>598</v>
      </c>
      <c r="B272" s="133" t="s">
        <v>563</v>
      </c>
      <c r="C272" s="100" t="s">
        <v>564</v>
      </c>
      <c r="D272" s="101" t="s">
        <v>10</v>
      </c>
      <c r="E272" s="10">
        <v>3</v>
      </c>
      <c r="F272" s="138"/>
      <c r="G272" s="11"/>
    </row>
    <row r="273" spans="1:9" s="236" customFormat="1" ht="25.5" x14ac:dyDescent="0.25">
      <c r="A273" s="259" t="s">
        <v>2608</v>
      </c>
      <c r="B273" s="133" t="s">
        <v>565</v>
      </c>
      <c r="C273" s="100" t="s">
        <v>566</v>
      </c>
      <c r="D273" s="101" t="s">
        <v>10</v>
      </c>
      <c r="E273" s="10">
        <v>12</v>
      </c>
      <c r="F273" s="137"/>
      <c r="G273" s="11"/>
    </row>
    <row r="274" spans="1:9" s="236" customFormat="1" x14ac:dyDescent="0.25">
      <c r="A274" s="259" t="s">
        <v>2609</v>
      </c>
      <c r="B274" s="8" t="s">
        <v>341</v>
      </c>
      <c r="C274" s="6" t="s">
        <v>342</v>
      </c>
      <c r="D274" s="7" t="str">
        <f>VLOOKUP(B274,'[1]172-O'!$A$9:$G$4558,4,FALSE)</f>
        <v>un</v>
      </c>
      <c r="E274" s="10">
        <v>4</v>
      </c>
      <c r="F274" s="137"/>
      <c r="G274" s="11"/>
    </row>
    <row r="275" spans="1:9" s="236" customFormat="1" ht="25.5" x14ac:dyDescent="0.25">
      <c r="A275" s="259" t="s">
        <v>602</v>
      </c>
      <c r="B275" s="5" t="s">
        <v>570</v>
      </c>
      <c r="C275" s="6" t="s">
        <v>2016</v>
      </c>
      <c r="D275" s="7" t="str">
        <f>VLOOKUP(B275,'[1]172-O'!$A$9:$G$4558,4,FALSE)</f>
        <v>m²</v>
      </c>
      <c r="E275" s="10">
        <v>12</v>
      </c>
      <c r="F275" s="138"/>
      <c r="G275" s="11"/>
    </row>
    <row r="276" spans="1:9" s="236" customFormat="1" ht="31.5" x14ac:dyDescent="0.25">
      <c r="A276" s="260" t="s">
        <v>604</v>
      </c>
      <c r="B276" s="167"/>
      <c r="C276" s="169" t="s">
        <v>572</v>
      </c>
      <c r="D276" s="166"/>
      <c r="E276" s="158"/>
      <c r="F276" s="158"/>
      <c r="G276" s="229"/>
    </row>
    <row r="277" spans="1:9" s="236" customFormat="1" ht="25.5" x14ac:dyDescent="0.25">
      <c r="A277" s="259" t="s">
        <v>605</v>
      </c>
      <c r="B277" s="16" t="s">
        <v>574</v>
      </c>
      <c r="C277" s="6" t="s">
        <v>2091</v>
      </c>
      <c r="D277" s="7" t="str">
        <f>VLOOKUP(B277,'[1]172-O'!$A$9:$G$4558,4,FALSE)</f>
        <v>m</v>
      </c>
      <c r="E277" s="10">
        <v>34.261299999999999</v>
      </c>
      <c r="F277" s="138"/>
      <c r="G277" s="11"/>
      <c r="I277" s="242"/>
    </row>
    <row r="278" spans="1:9" s="236" customFormat="1" ht="25.5" x14ac:dyDescent="0.25">
      <c r="A278" s="259" t="s">
        <v>607</v>
      </c>
      <c r="B278" s="133" t="s">
        <v>576</v>
      </c>
      <c r="C278" s="100" t="s">
        <v>577</v>
      </c>
      <c r="D278" s="101" t="s">
        <v>59</v>
      </c>
      <c r="E278" s="10">
        <v>554.56849999999997</v>
      </c>
      <c r="F278" s="138"/>
      <c r="G278" s="11"/>
      <c r="I278" s="242"/>
    </row>
    <row r="279" spans="1:9" s="236" customFormat="1" ht="25.5" x14ac:dyDescent="0.25">
      <c r="A279" s="259" t="s">
        <v>609</v>
      </c>
      <c r="B279" s="14" t="s">
        <v>579</v>
      </c>
      <c r="C279" s="6" t="s">
        <v>2096</v>
      </c>
      <c r="D279" s="7" t="str">
        <f>VLOOKUP(B279,'[1]172-O'!$A$9:$G$4558,4,FALSE)</f>
        <v>m</v>
      </c>
      <c r="E279" s="10">
        <v>478.72907999999995</v>
      </c>
      <c r="F279" s="138"/>
      <c r="G279" s="11"/>
      <c r="I279" s="242"/>
    </row>
    <row r="280" spans="1:9" s="236" customFormat="1" ht="25.5" x14ac:dyDescent="0.25">
      <c r="A280" s="259" t="s">
        <v>2610</v>
      </c>
      <c r="B280" s="133" t="s">
        <v>580</v>
      </c>
      <c r="C280" s="100" t="s">
        <v>581</v>
      </c>
      <c r="D280" s="101" t="s">
        <v>59</v>
      </c>
      <c r="E280" s="10">
        <v>131.35433999999998</v>
      </c>
      <c r="F280" s="138"/>
      <c r="G280" s="11"/>
      <c r="I280" s="242"/>
    </row>
    <row r="281" spans="1:9" s="236" customFormat="1" ht="25.5" x14ac:dyDescent="0.25">
      <c r="A281" s="259" t="s">
        <v>2440</v>
      </c>
      <c r="B281" s="133" t="s">
        <v>583</v>
      </c>
      <c r="C281" s="100" t="s">
        <v>584</v>
      </c>
      <c r="D281" s="101" t="s">
        <v>10</v>
      </c>
      <c r="E281" s="10">
        <v>239</v>
      </c>
      <c r="F281" s="138"/>
      <c r="G281" s="11"/>
    </row>
    <row r="282" spans="1:9" s="236" customFormat="1" ht="25.5" x14ac:dyDescent="0.25">
      <c r="A282" s="259" t="s">
        <v>612</v>
      </c>
      <c r="B282" s="133" t="s">
        <v>586</v>
      </c>
      <c r="C282" s="100" t="s">
        <v>587</v>
      </c>
      <c r="D282" s="101" t="s">
        <v>10</v>
      </c>
      <c r="E282" s="10">
        <v>206</v>
      </c>
      <c r="F282" s="138"/>
      <c r="G282" s="11"/>
    </row>
    <row r="283" spans="1:9" s="236" customFormat="1" ht="25.5" x14ac:dyDescent="0.25">
      <c r="A283" s="259" t="s">
        <v>2441</v>
      </c>
      <c r="B283" s="133" t="s">
        <v>589</v>
      </c>
      <c r="C283" s="100" t="s">
        <v>590</v>
      </c>
      <c r="D283" s="101" t="s">
        <v>10</v>
      </c>
      <c r="E283" s="10">
        <v>56</v>
      </c>
      <c r="F283" s="138"/>
      <c r="G283" s="11"/>
    </row>
    <row r="284" spans="1:9" s="236" customFormat="1" ht="25.5" x14ac:dyDescent="0.25">
      <c r="A284" s="259" t="s">
        <v>614</v>
      </c>
      <c r="B284" s="25" t="s">
        <v>591</v>
      </c>
      <c r="C284" s="6" t="s">
        <v>2524</v>
      </c>
      <c r="D284" s="7" t="str">
        <f>VLOOKUP(B284,'[1]172-O'!$A$9:$G$4558,4,FALSE)</f>
        <v>m</v>
      </c>
      <c r="E284" s="10">
        <v>795.04798399999993</v>
      </c>
      <c r="F284" s="138"/>
      <c r="G284" s="11"/>
      <c r="I284" s="242"/>
    </row>
    <row r="285" spans="1:9" s="236" customFormat="1" ht="25.5" x14ac:dyDescent="0.25">
      <c r="A285" s="259" t="s">
        <v>616</v>
      </c>
      <c r="B285" s="133" t="s">
        <v>592</v>
      </c>
      <c r="C285" s="100" t="s">
        <v>593</v>
      </c>
      <c r="D285" s="101" t="s">
        <v>59</v>
      </c>
      <c r="E285" s="10">
        <v>378.59317200000004</v>
      </c>
      <c r="F285" s="138"/>
      <c r="G285" s="11"/>
      <c r="I285" s="242"/>
    </row>
    <row r="286" spans="1:9" s="236" customFormat="1" x14ac:dyDescent="0.25">
      <c r="A286" s="259" t="s">
        <v>619</v>
      </c>
      <c r="B286" s="14" t="s">
        <v>595</v>
      </c>
      <c r="C286" s="6" t="s">
        <v>2090</v>
      </c>
      <c r="D286" s="7" t="str">
        <f>VLOOKUP(B286,'[1]172-O'!$A$9:$G$4558,4,FALSE)</f>
        <v>un</v>
      </c>
      <c r="E286" s="10">
        <v>501</v>
      </c>
      <c r="F286" s="138"/>
      <c r="G286" s="11"/>
    </row>
    <row r="287" spans="1:9" s="236" customFormat="1" x14ac:dyDescent="0.25">
      <c r="A287" s="259" t="s">
        <v>2442</v>
      </c>
      <c r="B287" s="133" t="s">
        <v>596</v>
      </c>
      <c r="C287" s="100" t="s">
        <v>597</v>
      </c>
      <c r="D287" s="101" t="s">
        <v>10</v>
      </c>
      <c r="E287" s="10">
        <v>87</v>
      </c>
      <c r="F287" s="138"/>
      <c r="G287" s="11"/>
    </row>
    <row r="288" spans="1:9" s="236" customFormat="1" ht="15.75" x14ac:dyDescent="0.25">
      <c r="A288" s="260" t="s">
        <v>2443</v>
      </c>
      <c r="B288" s="167"/>
      <c r="C288" s="169" t="s">
        <v>599</v>
      </c>
      <c r="D288" s="166"/>
      <c r="E288" s="158"/>
      <c r="F288" s="158"/>
      <c r="G288" s="229"/>
    </row>
    <row r="289" spans="1:7" s="236" customFormat="1" ht="25.5" x14ac:dyDescent="0.25">
      <c r="A289" s="259" t="s">
        <v>622</v>
      </c>
      <c r="B289" s="14" t="s">
        <v>600</v>
      </c>
      <c r="C289" s="6" t="s">
        <v>2106</v>
      </c>
      <c r="D289" s="7" t="str">
        <f>VLOOKUP(B289,'[1]172-O'!$A$9:$G$4558,4,FALSE)</f>
        <v>un</v>
      </c>
      <c r="E289" s="10">
        <v>120</v>
      </c>
      <c r="F289" s="138"/>
      <c r="G289" s="11"/>
    </row>
    <row r="290" spans="1:7" s="236" customFormat="1" ht="25.5" x14ac:dyDescent="0.25">
      <c r="A290" s="259" t="s">
        <v>624</v>
      </c>
      <c r="B290" s="14" t="s">
        <v>601</v>
      </c>
      <c r="C290" s="6" t="s">
        <v>2107</v>
      </c>
      <c r="D290" s="7" t="str">
        <f>VLOOKUP(B290,'[1]172-O'!$A$9:$G$4558,4,FALSE)</f>
        <v>un</v>
      </c>
      <c r="E290" s="10">
        <v>60</v>
      </c>
      <c r="F290" s="138"/>
      <c r="G290" s="11"/>
    </row>
    <row r="291" spans="1:7" s="236" customFormat="1" ht="25.5" x14ac:dyDescent="0.25">
      <c r="A291" s="259" t="s">
        <v>626</v>
      </c>
      <c r="B291" s="14" t="s">
        <v>603</v>
      </c>
      <c r="C291" s="6" t="s">
        <v>2108</v>
      </c>
      <c r="D291" s="7" t="str">
        <f>VLOOKUP(B291,'[1]172-O'!$A$9:$G$4558,4,FALSE)</f>
        <v>un</v>
      </c>
      <c r="E291" s="10">
        <v>80</v>
      </c>
      <c r="F291" s="138"/>
      <c r="G291" s="11"/>
    </row>
    <row r="292" spans="1:7" s="236" customFormat="1" ht="25.5" x14ac:dyDescent="0.25">
      <c r="A292" s="259" t="s">
        <v>2444</v>
      </c>
      <c r="B292" s="18" t="s">
        <v>336</v>
      </c>
      <c r="C292" s="6" t="s">
        <v>2109</v>
      </c>
      <c r="D292" s="7" t="str">
        <f>VLOOKUP(B292,'[1]172-O'!$A$9:$G$4558,4,FALSE)</f>
        <v>un</v>
      </c>
      <c r="E292" s="10">
        <v>60</v>
      </c>
      <c r="F292" s="138"/>
      <c r="G292" s="11"/>
    </row>
    <row r="293" spans="1:7" s="236" customFormat="1" ht="25.5" x14ac:dyDescent="0.25">
      <c r="A293" s="259" t="s">
        <v>2445</v>
      </c>
      <c r="B293" s="14" t="s">
        <v>606</v>
      </c>
      <c r="C293" s="6" t="s">
        <v>1180</v>
      </c>
      <c r="D293" s="7" t="str">
        <f>VLOOKUP(B293,'[1]172-O'!$A$9:$G$4558,4,FALSE)</f>
        <v>un</v>
      </c>
      <c r="E293" s="10">
        <v>60</v>
      </c>
      <c r="F293" s="138"/>
      <c r="G293" s="11"/>
    </row>
    <row r="294" spans="1:7" s="236" customFormat="1" ht="25.5" x14ac:dyDescent="0.25">
      <c r="A294" s="259" t="s">
        <v>628</v>
      </c>
      <c r="B294" s="14" t="s">
        <v>608</v>
      </c>
      <c r="C294" s="6" t="s">
        <v>2110</v>
      </c>
      <c r="D294" s="7" t="str">
        <f>VLOOKUP(B294,'[1]172-O'!$A$9:$G$4558,4,FALSE)</f>
        <v>un</v>
      </c>
      <c r="E294" s="10">
        <v>46</v>
      </c>
      <c r="F294" s="138"/>
      <c r="G294" s="11"/>
    </row>
    <row r="295" spans="1:7" s="236" customFormat="1" ht="25.5" x14ac:dyDescent="0.25">
      <c r="A295" s="259" t="s">
        <v>2446</v>
      </c>
      <c r="B295" s="14" t="s">
        <v>610</v>
      </c>
      <c r="C295" s="6" t="s">
        <v>2111</v>
      </c>
      <c r="D295" s="7" t="str">
        <f>VLOOKUP(B295,'[1]172-O'!$A$9:$G$4558,4,FALSE)</f>
        <v>un</v>
      </c>
      <c r="E295" s="10">
        <v>60</v>
      </c>
      <c r="F295" s="138"/>
      <c r="G295" s="11"/>
    </row>
    <row r="296" spans="1:7" s="236" customFormat="1" ht="25.5" x14ac:dyDescent="0.25">
      <c r="A296" s="259" t="s">
        <v>2447</v>
      </c>
      <c r="B296" s="14" t="s">
        <v>611</v>
      </c>
      <c r="C296" s="6" t="s">
        <v>2112</v>
      </c>
      <c r="D296" s="7" t="str">
        <f>VLOOKUP(B296,'[1]172-O'!$A$9:$G$4558,4,FALSE)</f>
        <v>un</v>
      </c>
      <c r="E296" s="10">
        <v>42</v>
      </c>
      <c r="F296" s="138"/>
      <c r="G296" s="11"/>
    </row>
    <row r="297" spans="1:7" s="236" customFormat="1" ht="25.5" x14ac:dyDescent="0.25">
      <c r="A297" s="259" t="s">
        <v>2448</v>
      </c>
      <c r="B297" s="14" t="s">
        <v>613</v>
      </c>
      <c r="C297" s="6" t="s">
        <v>2113</v>
      </c>
      <c r="D297" s="7" t="str">
        <f>VLOOKUP(B297,'[1]172-O'!$A$9:$G$4558,4,FALSE)</f>
        <v>un</v>
      </c>
      <c r="E297" s="10">
        <v>144</v>
      </c>
      <c r="F297" s="138"/>
      <c r="G297" s="11"/>
    </row>
    <row r="298" spans="1:7" s="236" customFormat="1" ht="15.75" x14ac:dyDescent="0.25">
      <c r="A298" s="260" t="s">
        <v>630</v>
      </c>
      <c r="B298" s="167"/>
      <c r="C298" s="169" t="s">
        <v>615</v>
      </c>
      <c r="D298" s="166"/>
      <c r="E298" s="158"/>
      <c r="F298" s="158"/>
      <c r="G298" s="229"/>
    </row>
    <row r="299" spans="1:7" s="236" customFormat="1" x14ac:dyDescent="0.25">
      <c r="A299" s="259" t="s">
        <v>632</v>
      </c>
      <c r="B299" s="133" t="s">
        <v>617</v>
      </c>
      <c r="C299" s="100" t="s">
        <v>618</v>
      </c>
      <c r="D299" s="101" t="s">
        <v>314</v>
      </c>
      <c r="E299" s="10">
        <v>441</v>
      </c>
      <c r="F299" s="138"/>
      <c r="G299" s="11"/>
    </row>
    <row r="300" spans="1:7" s="236" customFormat="1" x14ac:dyDescent="0.25">
      <c r="A300" s="259" t="s">
        <v>633</v>
      </c>
      <c r="B300" s="133" t="s">
        <v>620</v>
      </c>
      <c r="C300" s="100" t="s">
        <v>621</v>
      </c>
      <c r="D300" s="101" t="s">
        <v>314</v>
      </c>
      <c r="E300" s="10">
        <v>4</v>
      </c>
      <c r="F300" s="138"/>
      <c r="G300" s="11"/>
    </row>
    <row r="301" spans="1:7" s="236" customFormat="1" ht="25.5" x14ac:dyDescent="0.25">
      <c r="A301" s="259" t="s">
        <v>636</v>
      </c>
      <c r="B301" s="5" t="s">
        <v>623</v>
      </c>
      <c r="C301" s="6" t="s">
        <v>2134</v>
      </c>
      <c r="D301" s="7" t="str">
        <f>VLOOKUP(B301,'[1]172-O'!$A$9:$G$4558,4,FALSE)</f>
        <v>un</v>
      </c>
      <c r="E301" s="10">
        <v>87</v>
      </c>
      <c r="F301" s="138"/>
      <c r="G301" s="11"/>
    </row>
    <row r="302" spans="1:7" s="236" customFormat="1" x14ac:dyDescent="0.25">
      <c r="A302" s="259" t="s">
        <v>639</v>
      </c>
      <c r="B302" s="5" t="s">
        <v>625</v>
      </c>
      <c r="C302" s="6" t="s">
        <v>2133</v>
      </c>
      <c r="D302" s="7" t="str">
        <f>VLOOKUP(B302,'[1]172-O'!$A$9:$G$4558,4,FALSE)</f>
        <v>cj</v>
      </c>
      <c r="E302" s="10">
        <v>56</v>
      </c>
      <c r="F302" s="138"/>
      <c r="G302" s="11"/>
    </row>
    <row r="303" spans="1:7" s="236" customFormat="1" x14ac:dyDescent="0.25">
      <c r="A303" s="259" t="s">
        <v>642</v>
      </c>
      <c r="B303" s="5" t="s">
        <v>627</v>
      </c>
      <c r="C303" s="6" t="s">
        <v>856</v>
      </c>
      <c r="D303" s="7" t="str">
        <f>VLOOKUP(B303,'[1]172-O'!$A$9:$G$4558,4,FALSE)</f>
        <v>cj</v>
      </c>
      <c r="E303" s="10">
        <v>1770</v>
      </c>
      <c r="F303" s="138"/>
      <c r="G303" s="11"/>
    </row>
    <row r="304" spans="1:7" s="236" customFormat="1" ht="25.5" x14ac:dyDescent="0.25">
      <c r="A304" s="259" t="s">
        <v>651</v>
      </c>
      <c r="B304" s="31" t="s">
        <v>629</v>
      </c>
      <c r="C304" s="2" t="s">
        <v>2344</v>
      </c>
      <c r="D304" s="9" t="str">
        <f>VLOOKUP(B304,'[1]172-O'!$A$9:$G$4558,4,FALSE)</f>
        <v>un</v>
      </c>
      <c r="E304" s="36">
        <v>2</v>
      </c>
      <c r="F304" s="138"/>
      <c r="G304" s="11"/>
    </row>
    <row r="305" spans="1:7" s="236" customFormat="1" ht="15.75" x14ac:dyDescent="0.25">
      <c r="A305" s="260" t="s">
        <v>653</v>
      </c>
      <c r="B305" s="167"/>
      <c r="C305" s="169" t="s">
        <v>631</v>
      </c>
      <c r="D305" s="166"/>
      <c r="E305" s="158"/>
      <c r="F305" s="158"/>
      <c r="G305" s="229"/>
    </row>
    <row r="306" spans="1:7" s="236" customFormat="1" ht="38.25" x14ac:dyDescent="0.25">
      <c r="A306" s="259" t="s">
        <v>657</v>
      </c>
      <c r="B306" s="144" t="s">
        <v>2139</v>
      </c>
      <c r="C306" s="131" t="s">
        <v>2140</v>
      </c>
      <c r="D306" s="144" t="s">
        <v>10</v>
      </c>
      <c r="E306" s="10">
        <v>152</v>
      </c>
      <c r="F306" s="138"/>
      <c r="G306" s="11"/>
    </row>
    <row r="307" spans="1:7" s="236" customFormat="1" ht="38.25" x14ac:dyDescent="0.25">
      <c r="A307" s="259" t="s">
        <v>661</v>
      </c>
      <c r="B307" s="133" t="s">
        <v>634</v>
      </c>
      <c r="C307" s="100" t="s">
        <v>635</v>
      </c>
      <c r="D307" s="101" t="s">
        <v>10</v>
      </c>
      <c r="E307" s="10">
        <v>460</v>
      </c>
      <c r="F307" s="138"/>
      <c r="G307" s="11"/>
    </row>
    <row r="308" spans="1:7" s="236" customFormat="1" ht="38.25" x14ac:dyDescent="0.25">
      <c r="A308" s="259" t="s">
        <v>664</v>
      </c>
      <c r="B308" s="133" t="s">
        <v>637</v>
      </c>
      <c r="C308" s="100" t="s">
        <v>638</v>
      </c>
      <c r="D308" s="101" t="s">
        <v>10</v>
      </c>
      <c r="E308" s="10">
        <v>172</v>
      </c>
      <c r="F308" s="138"/>
      <c r="G308" s="11"/>
    </row>
    <row r="309" spans="1:7" s="236" customFormat="1" ht="38.25" x14ac:dyDescent="0.25">
      <c r="A309" s="259" t="s">
        <v>2449</v>
      </c>
      <c r="B309" s="133" t="s">
        <v>640</v>
      </c>
      <c r="C309" s="100" t="s">
        <v>641</v>
      </c>
      <c r="D309" s="101" t="s">
        <v>10</v>
      </c>
      <c r="E309" s="10">
        <v>12</v>
      </c>
      <c r="F309" s="138"/>
      <c r="G309" s="11"/>
    </row>
    <row r="310" spans="1:7" s="236" customFormat="1" ht="38.25" x14ac:dyDescent="0.25">
      <c r="A310" s="259" t="s">
        <v>2450</v>
      </c>
      <c r="B310" s="133" t="s">
        <v>643</v>
      </c>
      <c r="C310" s="100" t="s">
        <v>644</v>
      </c>
      <c r="D310" s="101" t="s">
        <v>10</v>
      </c>
      <c r="E310" s="10">
        <v>219</v>
      </c>
      <c r="F310" s="138"/>
      <c r="G310" s="11"/>
    </row>
    <row r="311" spans="1:7" s="236" customFormat="1" ht="38.25" x14ac:dyDescent="0.25">
      <c r="A311" s="259" t="s">
        <v>2451</v>
      </c>
      <c r="B311" s="133" t="s">
        <v>645</v>
      </c>
      <c r="C311" s="100" t="s">
        <v>646</v>
      </c>
      <c r="D311" s="101" t="s">
        <v>10</v>
      </c>
      <c r="E311" s="10">
        <v>114</v>
      </c>
      <c r="F311" s="138"/>
      <c r="G311" s="11"/>
    </row>
    <row r="312" spans="1:7" s="236" customFormat="1" ht="25.5" x14ac:dyDescent="0.25">
      <c r="A312" s="259" t="s">
        <v>671</v>
      </c>
      <c r="B312" s="133" t="s">
        <v>647</v>
      </c>
      <c r="C312" s="100" t="s">
        <v>648</v>
      </c>
      <c r="D312" s="101" t="s">
        <v>10</v>
      </c>
      <c r="E312" s="10">
        <v>31</v>
      </c>
      <c r="F312" s="138"/>
      <c r="G312" s="11"/>
    </row>
    <row r="313" spans="1:7" s="236" customFormat="1" ht="38.25" x14ac:dyDescent="0.25">
      <c r="A313" s="259" t="s">
        <v>674</v>
      </c>
      <c r="B313" s="133" t="s">
        <v>649</v>
      </c>
      <c r="C313" s="100" t="s">
        <v>650</v>
      </c>
      <c r="D313" s="101" t="s">
        <v>10</v>
      </c>
      <c r="E313" s="10">
        <v>8</v>
      </c>
      <c r="F313" s="138"/>
      <c r="G313" s="11"/>
    </row>
    <row r="314" spans="1:7" s="236" customFormat="1" ht="51" x14ac:dyDescent="0.25">
      <c r="A314" s="259" t="s">
        <v>676</v>
      </c>
      <c r="B314" s="133" t="s">
        <v>652</v>
      </c>
      <c r="C314" s="131" t="s">
        <v>2517</v>
      </c>
      <c r="D314" s="101" t="s">
        <v>10</v>
      </c>
      <c r="E314" s="10">
        <v>4</v>
      </c>
      <c r="F314" s="138"/>
      <c r="G314" s="11"/>
    </row>
    <row r="315" spans="1:7" s="236" customFormat="1" ht="25.5" x14ac:dyDescent="0.25">
      <c r="A315" s="259" t="s">
        <v>677</v>
      </c>
      <c r="B315" s="8" t="s">
        <v>654</v>
      </c>
      <c r="C315" s="6" t="s">
        <v>2137</v>
      </c>
      <c r="D315" s="7" t="str">
        <f>VLOOKUP(B315,'[1]172-O'!$A$9:$G$4558,4,FALSE)</f>
        <v>un</v>
      </c>
      <c r="E315" s="10">
        <v>4</v>
      </c>
      <c r="F315" s="138"/>
      <c r="G315" s="11"/>
    </row>
    <row r="316" spans="1:7" s="236" customFormat="1" ht="25.5" x14ac:dyDescent="0.25">
      <c r="A316" s="259" t="s">
        <v>679</v>
      </c>
      <c r="B316" s="246" t="s">
        <v>655</v>
      </c>
      <c r="C316" s="6" t="s">
        <v>656</v>
      </c>
      <c r="D316" s="7" t="s">
        <v>10</v>
      </c>
      <c r="E316" s="10">
        <v>4</v>
      </c>
      <c r="F316" s="138"/>
      <c r="G316" s="11"/>
    </row>
    <row r="317" spans="1:7" s="236" customFormat="1" ht="38.25" x14ac:dyDescent="0.25">
      <c r="A317" s="259" t="s">
        <v>2452</v>
      </c>
      <c r="B317" s="246" t="s">
        <v>658</v>
      </c>
      <c r="C317" s="6" t="s">
        <v>2138</v>
      </c>
      <c r="D317" s="7" t="str">
        <f>VLOOKUP(B317,'[1]172-O'!$A$9:$G$4558,4,FALSE)</f>
        <v>un</v>
      </c>
      <c r="E317" s="10">
        <v>8</v>
      </c>
      <c r="F317" s="138"/>
      <c r="G317" s="11"/>
    </row>
    <row r="318" spans="1:7" s="236" customFormat="1" ht="25.5" x14ac:dyDescent="0.25">
      <c r="A318" s="259" t="s">
        <v>2453</v>
      </c>
      <c r="B318" s="133" t="s">
        <v>659</v>
      </c>
      <c r="C318" s="100" t="s">
        <v>660</v>
      </c>
      <c r="D318" s="101" t="s">
        <v>10</v>
      </c>
      <c r="E318" s="10">
        <v>16</v>
      </c>
      <c r="F318" s="138"/>
      <c r="G318" s="11"/>
    </row>
    <row r="319" spans="1:7" s="236" customFormat="1" ht="25.5" x14ac:dyDescent="0.25">
      <c r="A319" s="259" t="s">
        <v>2551</v>
      </c>
      <c r="B319" s="133" t="s">
        <v>662</v>
      </c>
      <c r="C319" s="100" t="s">
        <v>663</v>
      </c>
      <c r="D319" s="101" t="s">
        <v>10</v>
      </c>
      <c r="E319" s="10">
        <v>8</v>
      </c>
      <c r="F319" s="138"/>
      <c r="G319" s="11"/>
    </row>
    <row r="320" spans="1:7" s="236" customFormat="1" ht="51" x14ac:dyDescent="0.25">
      <c r="A320" s="259" t="s">
        <v>680</v>
      </c>
      <c r="B320" s="133" t="s">
        <v>665</v>
      </c>
      <c r="C320" s="100" t="s">
        <v>666</v>
      </c>
      <c r="D320" s="101" t="s">
        <v>10</v>
      </c>
      <c r="E320" s="10">
        <v>816</v>
      </c>
      <c r="F320" s="138"/>
      <c r="G320" s="11"/>
    </row>
    <row r="321" spans="1:7" s="236" customFormat="1" ht="25.5" x14ac:dyDescent="0.25">
      <c r="A321" s="259" t="s">
        <v>682</v>
      </c>
      <c r="B321" s="133" t="s">
        <v>667</v>
      </c>
      <c r="C321" s="100" t="s">
        <v>668</v>
      </c>
      <c r="D321" s="101" t="s">
        <v>10</v>
      </c>
      <c r="E321" s="10">
        <v>1632</v>
      </c>
      <c r="F321" s="138"/>
      <c r="G321" s="11"/>
    </row>
    <row r="322" spans="1:7" s="236" customFormat="1" ht="25.5" x14ac:dyDescent="0.25">
      <c r="A322" s="259" t="s">
        <v>685</v>
      </c>
      <c r="B322" s="133" t="s">
        <v>669</v>
      </c>
      <c r="C322" s="100" t="s">
        <v>670</v>
      </c>
      <c r="D322" s="101" t="s">
        <v>10</v>
      </c>
      <c r="E322" s="10">
        <v>469</v>
      </c>
      <c r="F322" s="138"/>
      <c r="G322" s="11"/>
    </row>
    <row r="323" spans="1:7" s="236" customFormat="1" x14ac:dyDescent="0.25">
      <c r="A323" s="259" t="s">
        <v>688</v>
      </c>
      <c r="B323" s="133" t="s">
        <v>672</v>
      </c>
      <c r="C323" s="100" t="s">
        <v>673</v>
      </c>
      <c r="D323" s="101" t="s">
        <v>10</v>
      </c>
      <c r="E323" s="10">
        <v>1616</v>
      </c>
      <c r="F323" s="138"/>
      <c r="G323" s="11"/>
    </row>
    <row r="324" spans="1:7" s="236" customFormat="1" ht="25.5" x14ac:dyDescent="0.25">
      <c r="A324" s="259" t="s">
        <v>691</v>
      </c>
      <c r="B324" s="8" t="s">
        <v>675</v>
      </c>
      <c r="C324" s="6" t="s">
        <v>2132</v>
      </c>
      <c r="D324" s="7" t="str">
        <f>VLOOKUP(B324,'[1]172-O'!$A$9:$G$4558,4,FALSE)</f>
        <v>cj</v>
      </c>
      <c r="E324" s="10">
        <v>808</v>
      </c>
      <c r="F324" s="138"/>
      <c r="G324" s="11"/>
    </row>
    <row r="325" spans="1:7" s="236" customFormat="1" ht="25.5" x14ac:dyDescent="0.25">
      <c r="A325" s="259" t="s">
        <v>694</v>
      </c>
      <c r="B325" s="8" t="s">
        <v>2125</v>
      </c>
      <c r="C325" s="131" t="s">
        <v>2516</v>
      </c>
      <c r="D325" s="144" t="s">
        <v>59</v>
      </c>
      <c r="E325" s="10">
        <v>1212</v>
      </c>
      <c r="F325" s="138"/>
      <c r="G325" s="11"/>
    </row>
    <row r="326" spans="1:7" s="236" customFormat="1" ht="15.75" x14ac:dyDescent="0.25">
      <c r="A326" s="260" t="s">
        <v>697</v>
      </c>
      <c r="B326" s="161"/>
      <c r="C326" s="169" t="s">
        <v>678</v>
      </c>
      <c r="D326" s="166"/>
      <c r="E326" s="158"/>
      <c r="F326" s="158"/>
      <c r="G326" s="229"/>
    </row>
    <row r="327" spans="1:7" s="236" customFormat="1" ht="89.25" x14ac:dyDescent="0.25">
      <c r="A327" s="259" t="s">
        <v>700</v>
      </c>
      <c r="B327" s="12" t="s">
        <v>2574</v>
      </c>
      <c r="C327" s="21" t="s">
        <v>2592</v>
      </c>
      <c r="D327" s="20" t="s">
        <v>10</v>
      </c>
      <c r="E327" s="10">
        <v>1</v>
      </c>
      <c r="F327" s="26"/>
      <c r="G327" s="11"/>
    </row>
    <row r="328" spans="1:7" s="236" customFormat="1" ht="89.25" x14ac:dyDescent="0.25">
      <c r="A328" s="259" t="s">
        <v>703</v>
      </c>
      <c r="B328" s="12" t="s">
        <v>2574</v>
      </c>
      <c r="C328" s="21" t="s">
        <v>2593</v>
      </c>
      <c r="D328" s="20" t="s">
        <v>10</v>
      </c>
      <c r="E328" s="10">
        <v>1</v>
      </c>
      <c r="F328" s="26"/>
      <c r="G328" s="11"/>
    </row>
    <row r="329" spans="1:7" s="236" customFormat="1" ht="89.25" x14ac:dyDescent="0.25">
      <c r="A329" s="259" t="s">
        <v>706</v>
      </c>
      <c r="B329" s="12" t="s">
        <v>2574</v>
      </c>
      <c r="C329" s="21" t="s">
        <v>2594</v>
      </c>
      <c r="D329" s="20" t="s">
        <v>10</v>
      </c>
      <c r="E329" s="10">
        <v>1</v>
      </c>
      <c r="F329" s="26"/>
      <c r="G329" s="11"/>
    </row>
    <row r="330" spans="1:7" s="236" customFormat="1" ht="89.25" x14ac:dyDescent="0.25">
      <c r="A330" s="259" t="s">
        <v>711</v>
      </c>
      <c r="B330" s="12" t="s">
        <v>2574</v>
      </c>
      <c r="C330" s="21" t="s">
        <v>2595</v>
      </c>
      <c r="D330" s="20" t="s">
        <v>10</v>
      </c>
      <c r="E330" s="10">
        <v>1</v>
      </c>
      <c r="F330" s="26"/>
      <c r="G330" s="11"/>
    </row>
    <row r="331" spans="1:7" s="236" customFormat="1" x14ac:dyDescent="0.25">
      <c r="A331" s="259" t="s">
        <v>714</v>
      </c>
      <c r="B331" s="12"/>
      <c r="C331" s="21"/>
      <c r="D331" s="20"/>
      <c r="E331" s="10"/>
      <c r="F331" s="26"/>
      <c r="G331" s="11"/>
    </row>
    <row r="332" spans="1:7" s="236" customFormat="1" ht="31.5" x14ac:dyDescent="0.25">
      <c r="A332" s="260" t="s">
        <v>2454</v>
      </c>
      <c r="B332" s="168"/>
      <c r="C332" s="169" t="s">
        <v>681</v>
      </c>
      <c r="D332" s="165"/>
      <c r="E332" s="158"/>
      <c r="F332" s="158"/>
      <c r="G332" s="229"/>
    </row>
    <row r="333" spans="1:7" s="236" customFormat="1" x14ac:dyDescent="0.25">
      <c r="A333" s="259" t="s">
        <v>717</v>
      </c>
      <c r="B333" s="133" t="s">
        <v>683</v>
      </c>
      <c r="C333" s="100" t="s">
        <v>684</v>
      </c>
      <c r="D333" s="101" t="s">
        <v>10</v>
      </c>
      <c r="E333" s="10">
        <v>220</v>
      </c>
      <c r="F333" s="138"/>
      <c r="G333" s="11"/>
    </row>
    <row r="334" spans="1:7" s="236" customFormat="1" ht="25.5" x14ac:dyDescent="0.25">
      <c r="A334" s="259" t="s">
        <v>719</v>
      </c>
      <c r="B334" s="5" t="s">
        <v>686</v>
      </c>
      <c r="C334" s="6" t="s">
        <v>687</v>
      </c>
      <c r="D334" s="7" t="s">
        <v>10</v>
      </c>
      <c r="E334" s="10">
        <v>22</v>
      </c>
      <c r="F334" s="138"/>
      <c r="G334" s="11"/>
    </row>
    <row r="335" spans="1:7" s="236" customFormat="1" ht="25.5" x14ac:dyDescent="0.25">
      <c r="A335" s="259" t="s">
        <v>721</v>
      </c>
      <c r="B335" s="133" t="s">
        <v>689</v>
      </c>
      <c r="C335" s="100" t="s">
        <v>690</v>
      </c>
      <c r="D335" s="101" t="s">
        <v>10</v>
      </c>
      <c r="E335" s="10">
        <v>2</v>
      </c>
      <c r="F335" s="138"/>
      <c r="G335" s="11"/>
    </row>
    <row r="336" spans="1:7" s="236" customFormat="1" ht="25.5" x14ac:dyDescent="0.25">
      <c r="A336" s="259" t="s">
        <v>724</v>
      </c>
      <c r="B336" s="133" t="s">
        <v>692</v>
      </c>
      <c r="C336" s="100" t="s">
        <v>693</v>
      </c>
      <c r="D336" s="101" t="s">
        <v>10</v>
      </c>
      <c r="E336" s="139">
        <v>6</v>
      </c>
      <c r="F336" s="138"/>
      <c r="G336" s="11"/>
    </row>
    <row r="337" spans="1:7" s="236" customFormat="1" x14ac:dyDescent="0.25">
      <c r="A337" s="259" t="s">
        <v>725</v>
      </c>
      <c r="B337" s="133" t="s">
        <v>695</v>
      </c>
      <c r="C337" s="100" t="s">
        <v>696</v>
      </c>
      <c r="D337" s="101" t="s">
        <v>10</v>
      </c>
      <c r="E337" s="139">
        <v>2</v>
      </c>
      <c r="F337" s="138"/>
      <c r="G337" s="11"/>
    </row>
    <row r="338" spans="1:7" s="236" customFormat="1" x14ac:dyDescent="0.25">
      <c r="A338" s="259" t="s">
        <v>728</v>
      </c>
      <c r="B338" s="133" t="s">
        <v>698</v>
      </c>
      <c r="C338" s="100" t="s">
        <v>699</v>
      </c>
      <c r="D338" s="101" t="s">
        <v>10</v>
      </c>
      <c r="E338" s="139">
        <v>2</v>
      </c>
      <c r="F338" s="138"/>
      <c r="G338" s="11"/>
    </row>
    <row r="339" spans="1:7" s="236" customFormat="1" ht="25.5" x14ac:dyDescent="0.25">
      <c r="A339" s="259" t="s">
        <v>2455</v>
      </c>
      <c r="B339" s="133" t="s">
        <v>701</v>
      </c>
      <c r="C339" s="100" t="s">
        <v>702</v>
      </c>
      <c r="D339" s="101" t="s">
        <v>10</v>
      </c>
      <c r="E339" s="139">
        <v>4</v>
      </c>
      <c r="F339" s="138"/>
      <c r="G339" s="11"/>
    </row>
    <row r="340" spans="1:7" s="236" customFormat="1" x14ac:dyDescent="0.25">
      <c r="A340" s="259" t="s">
        <v>2456</v>
      </c>
      <c r="B340" s="133" t="s">
        <v>704</v>
      </c>
      <c r="C340" s="100" t="s">
        <v>705</v>
      </c>
      <c r="D340" s="101" t="s">
        <v>59</v>
      </c>
      <c r="E340" s="10">
        <v>9</v>
      </c>
      <c r="F340" s="138"/>
      <c r="G340" s="11"/>
    </row>
    <row r="341" spans="1:7" s="236" customFormat="1" ht="25.5" x14ac:dyDescent="0.25">
      <c r="A341" s="259" t="s">
        <v>2457</v>
      </c>
      <c r="B341" s="133" t="s">
        <v>707</v>
      </c>
      <c r="C341" s="100" t="s">
        <v>708</v>
      </c>
      <c r="D341" s="101" t="s">
        <v>10</v>
      </c>
      <c r="E341" s="10">
        <v>2</v>
      </c>
      <c r="F341" s="138"/>
      <c r="G341" s="11"/>
    </row>
    <row r="342" spans="1:7" s="236" customFormat="1" ht="25.5" x14ac:dyDescent="0.25">
      <c r="A342" s="259" t="s">
        <v>2458</v>
      </c>
      <c r="B342" s="5" t="s">
        <v>709</v>
      </c>
      <c r="C342" s="6" t="s">
        <v>2141</v>
      </c>
      <c r="D342" s="7" t="str">
        <f>VLOOKUP(B342,'[1]172-O'!$A$9:$G$4558,4,FALSE)</f>
        <v>un</v>
      </c>
      <c r="E342" s="10">
        <v>4</v>
      </c>
      <c r="F342" s="138"/>
      <c r="G342" s="11"/>
    </row>
    <row r="343" spans="1:7" s="236" customFormat="1" ht="25.5" x14ac:dyDescent="0.25">
      <c r="A343" s="259" t="s">
        <v>2459</v>
      </c>
      <c r="B343" s="5" t="s">
        <v>710</v>
      </c>
      <c r="C343" s="6" t="s">
        <v>2142</v>
      </c>
      <c r="D343" s="7" t="str">
        <f>VLOOKUP(B343,'[1]172-O'!$A$9:$G$4558,4,FALSE)</f>
        <v>un</v>
      </c>
      <c r="E343" s="10">
        <v>2</v>
      </c>
      <c r="F343" s="138"/>
      <c r="G343" s="11"/>
    </row>
    <row r="344" spans="1:7" s="236" customFormat="1" x14ac:dyDescent="0.25">
      <c r="A344" s="259" t="s">
        <v>2460</v>
      </c>
      <c r="B344" s="133" t="s">
        <v>712</v>
      </c>
      <c r="C344" s="100" t="s">
        <v>713</v>
      </c>
      <c r="D344" s="101" t="s">
        <v>10</v>
      </c>
      <c r="E344" s="10">
        <v>2</v>
      </c>
      <c r="F344" s="138"/>
      <c r="G344" s="11"/>
    </row>
    <row r="345" spans="1:7" s="236" customFormat="1" ht="25.5" x14ac:dyDescent="0.25">
      <c r="A345" s="259" t="s">
        <v>2461</v>
      </c>
      <c r="B345" s="133" t="s">
        <v>715</v>
      </c>
      <c r="C345" s="100" t="s">
        <v>716</v>
      </c>
      <c r="D345" s="101" t="s">
        <v>10</v>
      </c>
      <c r="E345" s="10">
        <v>49</v>
      </c>
      <c r="F345" s="138"/>
      <c r="G345" s="11"/>
    </row>
    <row r="346" spans="1:7" s="236" customFormat="1" ht="38.25" x14ac:dyDescent="0.25">
      <c r="A346" s="259" t="s">
        <v>2462</v>
      </c>
      <c r="B346" s="256" t="s">
        <v>718</v>
      </c>
      <c r="C346" s="6" t="s">
        <v>2525</v>
      </c>
      <c r="D346" s="7" t="str">
        <f>VLOOKUP(B346,'[1]172-O'!$A$9:$G$4558,4,FALSE)</f>
        <v>un</v>
      </c>
      <c r="E346" s="10">
        <v>39</v>
      </c>
      <c r="F346" s="138"/>
      <c r="G346" s="11"/>
    </row>
    <row r="347" spans="1:7" s="236" customFormat="1" ht="38.25" x14ac:dyDescent="0.25">
      <c r="A347" s="259" t="s">
        <v>2463</v>
      </c>
      <c r="B347" s="5" t="s">
        <v>720</v>
      </c>
      <c r="C347" s="6" t="s">
        <v>2526</v>
      </c>
      <c r="D347" s="7" t="str">
        <f>VLOOKUP(B347,'[1]172-O'!$A$9:$G$4558,4,FALSE)</f>
        <v>un</v>
      </c>
      <c r="E347" s="10">
        <v>49</v>
      </c>
      <c r="F347" s="138"/>
      <c r="G347" s="11"/>
    </row>
    <row r="348" spans="1:7" s="236" customFormat="1" ht="25.5" x14ac:dyDescent="0.25">
      <c r="A348" s="259" t="s">
        <v>2464</v>
      </c>
      <c r="B348" s="133" t="s">
        <v>722</v>
      </c>
      <c r="C348" s="100" t="s">
        <v>723</v>
      </c>
      <c r="D348" s="101" t="s">
        <v>59</v>
      </c>
      <c r="E348" s="10">
        <v>692</v>
      </c>
      <c r="F348" s="138"/>
      <c r="G348" s="11"/>
    </row>
    <row r="349" spans="1:7" s="236" customFormat="1" ht="25.5" x14ac:dyDescent="0.25">
      <c r="A349" s="259" t="s">
        <v>2465</v>
      </c>
      <c r="B349" s="133" t="s">
        <v>434</v>
      </c>
      <c r="C349" s="100" t="s">
        <v>435</v>
      </c>
      <c r="D349" s="101" t="s">
        <v>59</v>
      </c>
      <c r="E349" s="10">
        <v>574</v>
      </c>
      <c r="F349" s="138"/>
      <c r="G349" s="11"/>
    </row>
    <row r="350" spans="1:7" s="236" customFormat="1" ht="25.5" x14ac:dyDescent="0.25">
      <c r="A350" s="259" t="s">
        <v>2466</v>
      </c>
      <c r="B350" s="133" t="s">
        <v>726</v>
      </c>
      <c r="C350" s="100" t="s">
        <v>727</v>
      </c>
      <c r="D350" s="101" t="s">
        <v>10</v>
      </c>
      <c r="E350" s="10">
        <v>2</v>
      </c>
      <c r="F350" s="138"/>
      <c r="G350" s="11"/>
    </row>
    <row r="351" spans="1:7" s="236" customFormat="1" ht="25.5" x14ac:dyDescent="0.25">
      <c r="A351" s="259" t="s">
        <v>2467</v>
      </c>
      <c r="B351" s="133" t="s">
        <v>428</v>
      </c>
      <c r="C351" s="100" t="s">
        <v>729</v>
      </c>
      <c r="D351" s="101" t="s">
        <v>59</v>
      </c>
      <c r="E351" s="10">
        <v>24</v>
      </c>
      <c r="F351" s="138"/>
      <c r="G351" s="11"/>
    </row>
    <row r="352" spans="1:7" s="236" customFormat="1" ht="25.5" x14ac:dyDescent="0.25">
      <c r="A352" s="259" t="s">
        <v>2468</v>
      </c>
      <c r="B352" s="133" t="s">
        <v>730</v>
      </c>
      <c r="C352" s="100" t="s">
        <v>731</v>
      </c>
      <c r="D352" s="101" t="s">
        <v>10</v>
      </c>
      <c r="E352" s="10">
        <v>7</v>
      </c>
      <c r="F352" s="138"/>
      <c r="G352" s="11"/>
    </row>
    <row r="353" spans="1:9" s="236" customFormat="1" ht="25.5" x14ac:dyDescent="0.25">
      <c r="A353" s="259" t="s">
        <v>2469</v>
      </c>
      <c r="B353" s="133" t="s">
        <v>732</v>
      </c>
      <c r="C353" s="100" t="s">
        <v>733</v>
      </c>
      <c r="D353" s="101" t="s">
        <v>10</v>
      </c>
      <c r="E353" s="10">
        <v>3</v>
      </c>
      <c r="F353" s="138"/>
      <c r="G353" s="11"/>
    </row>
    <row r="354" spans="1:9" s="236" customFormat="1" x14ac:dyDescent="0.25">
      <c r="A354" s="259" t="s">
        <v>2470</v>
      </c>
      <c r="B354" s="133" t="s">
        <v>734</v>
      </c>
      <c r="C354" s="100" t="s">
        <v>735</v>
      </c>
      <c r="D354" s="101" t="s">
        <v>10</v>
      </c>
      <c r="E354" s="10">
        <v>39</v>
      </c>
      <c r="F354" s="138"/>
      <c r="G354" s="11"/>
    </row>
    <row r="355" spans="1:9" s="236" customFormat="1" x14ac:dyDescent="0.25">
      <c r="A355" s="259" t="s">
        <v>2471</v>
      </c>
      <c r="B355" s="133" t="s">
        <v>358</v>
      </c>
      <c r="C355" s="100" t="s">
        <v>359</v>
      </c>
      <c r="D355" s="101" t="s">
        <v>10</v>
      </c>
      <c r="E355" s="10">
        <v>39</v>
      </c>
      <c r="F355" s="138"/>
      <c r="G355" s="11"/>
    </row>
    <row r="356" spans="1:9" s="236" customFormat="1" ht="25.5" x14ac:dyDescent="0.25">
      <c r="A356" s="259" t="s">
        <v>2472</v>
      </c>
      <c r="B356" s="133" t="s">
        <v>736</v>
      </c>
      <c r="C356" s="100" t="s">
        <v>737</v>
      </c>
      <c r="D356" s="101" t="s">
        <v>10</v>
      </c>
      <c r="E356" s="10">
        <v>39</v>
      </c>
      <c r="F356" s="138"/>
      <c r="G356" s="11"/>
    </row>
    <row r="357" spans="1:9" s="236" customFormat="1" ht="25.5" x14ac:dyDescent="0.25">
      <c r="A357" s="259" t="s">
        <v>738</v>
      </c>
      <c r="B357" s="144" t="s">
        <v>570</v>
      </c>
      <c r="C357" s="131" t="s">
        <v>2016</v>
      </c>
      <c r="D357" s="144" t="s">
        <v>39</v>
      </c>
      <c r="E357" s="10">
        <v>6.75</v>
      </c>
      <c r="F357" s="138"/>
      <c r="G357" s="11"/>
    </row>
    <row r="358" spans="1:9" s="236" customFormat="1" ht="15.75" x14ac:dyDescent="0.25">
      <c r="A358" s="260" t="s">
        <v>2473</v>
      </c>
      <c r="B358" s="167"/>
      <c r="C358" s="155" t="s">
        <v>2596</v>
      </c>
      <c r="D358" s="166"/>
      <c r="E358" s="158"/>
      <c r="F358" s="158"/>
      <c r="G358" s="229"/>
    </row>
    <row r="359" spans="1:9" s="236" customFormat="1" ht="25.5" x14ac:dyDescent="0.25">
      <c r="A359" s="259" t="s">
        <v>2474</v>
      </c>
      <c r="B359" s="246" t="s">
        <v>740</v>
      </c>
      <c r="C359" s="6" t="s">
        <v>2126</v>
      </c>
      <c r="D359" s="7" t="str">
        <f>VLOOKUP(B359,'[1]172-O'!$A$9:$G$4558,4,FALSE)</f>
        <v>m</v>
      </c>
      <c r="E359" s="10">
        <v>600</v>
      </c>
      <c r="F359" s="138"/>
      <c r="G359" s="11"/>
    </row>
    <row r="360" spans="1:9" s="236" customFormat="1" ht="25.5" x14ac:dyDescent="0.25">
      <c r="A360" s="259" t="s">
        <v>739</v>
      </c>
      <c r="B360" s="14" t="s">
        <v>439</v>
      </c>
      <c r="C360" s="6" t="s">
        <v>440</v>
      </c>
      <c r="D360" s="7" t="str">
        <f>VLOOKUP(B360,'[1]172-O'!$A$9:$G$4558,4,FALSE)</f>
        <v>m</v>
      </c>
      <c r="E360" s="10">
        <v>1055.5</v>
      </c>
      <c r="F360" s="138"/>
      <c r="G360" s="11"/>
      <c r="I360" s="242"/>
    </row>
    <row r="361" spans="1:9" s="236" customFormat="1" x14ac:dyDescent="0.25">
      <c r="A361" s="259" t="s">
        <v>2475</v>
      </c>
      <c r="B361" s="14" t="s">
        <v>743</v>
      </c>
      <c r="C361" s="6" t="s">
        <v>2128</v>
      </c>
      <c r="D361" s="7" t="str">
        <f>VLOOKUP(B361,'[1]172-O'!$A$9:$G$4558,4,FALSE)</f>
        <v>un</v>
      </c>
      <c r="E361" s="10">
        <v>43</v>
      </c>
      <c r="F361" s="138"/>
      <c r="G361" s="11"/>
    </row>
    <row r="362" spans="1:9" s="236" customFormat="1" x14ac:dyDescent="0.25">
      <c r="A362" s="259" t="s">
        <v>741</v>
      </c>
      <c r="B362" s="14" t="s">
        <v>482</v>
      </c>
      <c r="C362" s="6" t="s">
        <v>483</v>
      </c>
      <c r="D362" s="7" t="str">
        <f>VLOOKUP(B362,'[1]172-O'!$A$9:$G$4558,4,FALSE)</f>
        <v>cj</v>
      </c>
      <c r="E362" s="10">
        <v>299</v>
      </c>
      <c r="F362" s="138"/>
      <c r="G362" s="11"/>
    </row>
    <row r="363" spans="1:9" s="236" customFormat="1" ht="25.5" x14ac:dyDescent="0.25">
      <c r="A363" s="259" t="s">
        <v>742</v>
      </c>
      <c r="B363" s="5" t="s">
        <v>442</v>
      </c>
      <c r="C363" s="6" t="s">
        <v>2085</v>
      </c>
      <c r="D363" s="7" t="str">
        <f>VLOOKUP(B363,'[1]172-O'!$A$9:$G$4558,4,FALSE)</f>
        <v>m</v>
      </c>
      <c r="E363" s="10">
        <v>3561.9</v>
      </c>
      <c r="F363" s="138"/>
      <c r="G363" s="11"/>
    </row>
    <row r="364" spans="1:9" s="236" customFormat="1" ht="25.5" x14ac:dyDescent="0.25">
      <c r="A364" s="259" t="s">
        <v>2476</v>
      </c>
      <c r="B364" s="133" t="s">
        <v>443</v>
      </c>
      <c r="C364" s="100" t="s">
        <v>444</v>
      </c>
      <c r="D364" s="101" t="s">
        <v>59</v>
      </c>
      <c r="E364" s="10">
        <v>371.02</v>
      </c>
      <c r="F364" s="138"/>
      <c r="G364" s="11"/>
    </row>
    <row r="365" spans="1:9" s="236" customFormat="1" ht="25.5" x14ac:dyDescent="0.25">
      <c r="A365" s="259" t="s">
        <v>2611</v>
      </c>
      <c r="B365" s="5" t="s">
        <v>448</v>
      </c>
      <c r="C365" s="6" t="s">
        <v>2086</v>
      </c>
      <c r="D365" s="7" t="str">
        <f>VLOOKUP(B365,'[1]172-O'!$A$9:$G$4558,4,FALSE)</f>
        <v>m</v>
      </c>
      <c r="E365" s="10">
        <v>90</v>
      </c>
      <c r="F365" s="138"/>
      <c r="G365" s="11"/>
    </row>
    <row r="366" spans="1:9" s="236" customFormat="1" x14ac:dyDescent="0.25">
      <c r="A366" s="259" t="s">
        <v>744</v>
      </c>
      <c r="B366" s="133" t="s">
        <v>484</v>
      </c>
      <c r="C366" s="100" t="s">
        <v>485</v>
      </c>
      <c r="D366" s="101" t="s">
        <v>314</v>
      </c>
      <c r="E366" s="10">
        <v>337</v>
      </c>
      <c r="F366" s="138"/>
      <c r="G366" s="11"/>
    </row>
    <row r="367" spans="1:9" s="236" customFormat="1" x14ac:dyDescent="0.25">
      <c r="A367" s="259" t="s">
        <v>745</v>
      </c>
      <c r="B367" s="133" t="s">
        <v>486</v>
      </c>
      <c r="C367" s="100" t="s">
        <v>487</v>
      </c>
      <c r="D367" s="101" t="s">
        <v>314</v>
      </c>
      <c r="E367" s="10">
        <v>36</v>
      </c>
      <c r="F367" s="138"/>
      <c r="G367" s="11"/>
    </row>
    <row r="368" spans="1:9" s="236" customFormat="1" x14ac:dyDescent="0.25">
      <c r="A368" s="259" t="s">
        <v>746</v>
      </c>
      <c r="B368" s="133" t="s">
        <v>492</v>
      </c>
      <c r="C368" s="100" t="s">
        <v>493</v>
      </c>
      <c r="D368" s="101" t="s">
        <v>314</v>
      </c>
      <c r="E368" s="10">
        <v>10</v>
      </c>
      <c r="F368" s="138"/>
      <c r="G368" s="11"/>
    </row>
    <row r="369" spans="1:7" s="236" customFormat="1" x14ac:dyDescent="0.25">
      <c r="A369" s="259" t="s">
        <v>748</v>
      </c>
      <c r="B369" s="133" t="s">
        <v>556</v>
      </c>
      <c r="C369" s="100" t="s">
        <v>747</v>
      </c>
      <c r="D369" s="101" t="s">
        <v>10</v>
      </c>
      <c r="E369" s="10">
        <v>155</v>
      </c>
      <c r="F369" s="138"/>
      <c r="G369" s="11"/>
    </row>
    <row r="370" spans="1:7" s="236" customFormat="1" x14ac:dyDescent="0.25">
      <c r="A370" s="259" t="s">
        <v>750</v>
      </c>
      <c r="B370" s="133" t="s">
        <v>558</v>
      </c>
      <c r="C370" s="100" t="s">
        <v>749</v>
      </c>
      <c r="D370" s="101" t="s">
        <v>10</v>
      </c>
      <c r="E370" s="10">
        <v>199</v>
      </c>
      <c r="F370" s="138"/>
      <c r="G370" s="11"/>
    </row>
    <row r="371" spans="1:7" s="236" customFormat="1" ht="25.5" x14ac:dyDescent="0.25">
      <c r="A371" s="259" t="s">
        <v>752</v>
      </c>
      <c r="B371" s="133" t="s">
        <v>561</v>
      </c>
      <c r="C371" s="100" t="s">
        <v>562</v>
      </c>
      <c r="D371" s="101" t="s">
        <v>10</v>
      </c>
      <c r="E371" s="10">
        <v>29</v>
      </c>
      <c r="F371" s="138"/>
      <c r="G371" s="11"/>
    </row>
    <row r="372" spans="1:7" s="236" customFormat="1" ht="76.5" x14ac:dyDescent="0.25">
      <c r="A372" s="259" t="s">
        <v>2477</v>
      </c>
      <c r="B372" s="27" t="s">
        <v>2575</v>
      </c>
      <c r="C372" s="2" t="s">
        <v>751</v>
      </c>
      <c r="D372" s="22" t="s">
        <v>314</v>
      </c>
      <c r="E372" s="10">
        <v>1</v>
      </c>
      <c r="F372" s="26"/>
      <c r="G372" s="11"/>
    </row>
    <row r="373" spans="1:7" s="236" customFormat="1" ht="25.5" x14ac:dyDescent="0.25">
      <c r="A373" s="259" t="s">
        <v>2478</v>
      </c>
      <c r="B373" s="14" t="s">
        <v>756</v>
      </c>
      <c r="C373" s="6" t="s">
        <v>2131</v>
      </c>
      <c r="D373" s="7" t="str">
        <f>VLOOKUP(B373,'[1]172-O'!$A$9:$G$4558,4,FALSE)</f>
        <v>un</v>
      </c>
      <c r="E373" s="10">
        <v>12</v>
      </c>
      <c r="F373" s="138"/>
      <c r="G373" s="11"/>
    </row>
    <row r="374" spans="1:7" s="236" customFormat="1" x14ac:dyDescent="0.25">
      <c r="A374" s="259" t="s">
        <v>2479</v>
      </c>
      <c r="B374" s="14" t="s">
        <v>758</v>
      </c>
      <c r="C374" s="6" t="s">
        <v>2127</v>
      </c>
      <c r="D374" s="7" t="str">
        <f>VLOOKUP(B374,'[1]172-O'!$A$9:$G$4558,4,FALSE)</f>
        <v>un</v>
      </c>
      <c r="E374" s="10">
        <v>26</v>
      </c>
      <c r="F374" s="138"/>
      <c r="G374" s="11"/>
    </row>
    <row r="375" spans="1:7" s="236" customFormat="1" ht="25.5" x14ac:dyDescent="0.25">
      <c r="A375" s="259" t="s">
        <v>755</v>
      </c>
      <c r="B375" s="144" t="s">
        <v>2125</v>
      </c>
      <c r="C375" s="131" t="s">
        <v>2516</v>
      </c>
      <c r="D375" s="7" t="str">
        <f>VLOOKUP(B375,'[1]172-O'!$A$9:$G$4558,4,FALSE)</f>
        <v>m</v>
      </c>
      <c r="E375" s="10">
        <v>80</v>
      </c>
      <c r="F375" s="138"/>
      <c r="G375" s="11"/>
    </row>
    <row r="376" spans="1:7" s="236" customFormat="1" ht="25.5" x14ac:dyDescent="0.25">
      <c r="A376" s="259" t="s">
        <v>2612</v>
      </c>
      <c r="B376" s="133" t="s">
        <v>371</v>
      </c>
      <c r="C376" s="100" t="s">
        <v>372</v>
      </c>
      <c r="D376" s="101" t="s">
        <v>59</v>
      </c>
      <c r="E376" s="10">
        <v>140</v>
      </c>
      <c r="F376" s="138"/>
      <c r="G376" s="11"/>
    </row>
    <row r="377" spans="1:7" s="236" customFormat="1" ht="25.5" x14ac:dyDescent="0.25">
      <c r="A377" s="259" t="s">
        <v>757</v>
      </c>
      <c r="B377" s="133" t="s">
        <v>453</v>
      </c>
      <c r="C377" s="100" t="s">
        <v>454</v>
      </c>
      <c r="D377" s="101" t="s">
        <v>59</v>
      </c>
      <c r="E377" s="10">
        <v>4</v>
      </c>
      <c r="F377" s="138"/>
      <c r="G377" s="11"/>
    </row>
    <row r="378" spans="1:7" s="236" customFormat="1" ht="25.5" x14ac:dyDescent="0.25">
      <c r="A378" s="259" t="s">
        <v>2613</v>
      </c>
      <c r="B378" s="133" t="s">
        <v>764</v>
      </c>
      <c r="C378" s="100" t="s">
        <v>765</v>
      </c>
      <c r="D378" s="101" t="s">
        <v>10</v>
      </c>
      <c r="E378" s="10">
        <v>1</v>
      </c>
      <c r="F378" s="138"/>
      <c r="G378" s="11"/>
    </row>
    <row r="379" spans="1:7" s="236" customFormat="1" ht="25.5" x14ac:dyDescent="0.25">
      <c r="A379" s="259" t="s">
        <v>2614</v>
      </c>
      <c r="B379" s="133" t="s">
        <v>767</v>
      </c>
      <c r="C379" s="100" t="s">
        <v>768</v>
      </c>
      <c r="D379" s="101" t="s">
        <v>10</v>
      </c>
      <c r="E379" s="10">
        <v>1</v>
      </c>
      <c r="F379" s="138"/>
      <c r="G379" s="11"/>
    </row>
    <row r="380" spans="1:7" s="236" customFormat="1" x14ac:dyDescent="0.25">
      <c r="A380" s="259" t="s">
        <v>2615</v>
      </c>
      <c r="B380" s="133" t="s">
        <v>770</v>
      </c>
      <c r="C380" s="100" t="s">
        <v>771</v>
      </c>
      <c r="D380" s="101" t="s">
        <v>10</v>
      </c>
      <c r="E380" s="10">
        <v>6</v>
      </c>
      <c r="F380" s="138"/>
      <c r="G380" s="11"/>
    </row>
    <row r="381" spans="1:7" s="236" customFormat="1" x14ac:dyDescent="0.25">
      <c r="A381" s="259" t="s">
        <v>2616</v>
      </c>
      <c r="B381" s="133" t="s">
        <v>773</v>
      </c>
      <c r="C381" s="100" t="s">
        <v>774</v>
      </c>
      <c r="D381" s="101" t="s">
        <v>10</v>
      </c>
      <c r="E381" s="10">
        <v>3</v>
      </c>
      <c r="F381" s="138"/>
      <c r="G381" s="11"/>
    </row>
    <row r="382" spans="1:7" s="236" customFormat="1" ht="25.5" x14ac:dyDescent="0.25">
      <c r="A382" s="259" t="s">
        <v>2617</v>
      </c>
      <c r="B382" s="133" t="s">
        <v>775</v>
      </c>
      <c r="C382" s="100" t="s">
        <v>776</v>
      </c>
      <c r="D382" s="101" t="s">
        <v>10</v>
      </c>
      <c r="E382" s="10">
        <v>1</v>
      </c>
      <c r="F382" s="138"/>
      <c r="G382" s="11"/>
    </row>
    <row r="383" spans="1:7" s="236" customFormat="1" ht="25.5" x14ac:dyDescent="0.25">
      <c r="A383" s="259" t="s">
        <v>2618</v>
      </c>
      <c r="B383" s="133" t="s">
        <v>777</v>
      </c>
      <c r="C383" s="100" t="s">
        <v>778</v>
      </c>
      <c r="D383" s="101" t="s">
        <v>59</v>
      </c>
      <c r="E383" s="10">
        <v>186.14</v>
      </c>
      <c r="F383" s="138"/>
      <c r="G383" s="11"/>
    </row>
    <row r="384" spans="1:7" s="236" customFormat="1" ht="25.5" x14ac:dyDescent="0.25">
      <c r="A384" s="259" t="s">
        <v>2619</v>
      </c>
      <c r="B384" s="133" t="s">
        <v>779</v>
      </c>
      <c r="C384" s="100" t="s">
        <v>780</v>
      </c>
      <c r="D384" s="101" t="s">
        <v>59</v>
      </c>
      <c r="E384" s="10">
        <v>590.29999999999995</v>
      </c>
      <c r="F384" s="138"/>
      <c r="G384" s="11"/>
    </row>
    <row r="385" spans="1:7" s="236" customFormat="1" ht="25.5" x14ac:dyDescent="0.25">
      <c r="A385" s="259" t="s">
        <v>2620</v>
      </c>
      <c r="B385" s="133" t="s">
        <v>781</v>
      </c>
      <c r="C385" s="100" t="s">
        <v>782</v>
      </c>
      <c r="D385" s="101" t="s">
        <v>10</v>
      </c>
      <c r="E385" s="10">
        <v>94</v>
      </c>
      <c r="F385" s="138"/>
      <c r="G385" s="11"/>
    </row>
    <row r="386" spans="1:7" s="236" customFormat="1" ht="25.5" x14ac:dyDescent="0.25">
      <c r="A386" s="259" t="s">
        <v>2621</v>
      </c>
      <c r="B386" s="133" t="s">
        <v>583</v>
      </c>
      <c r="C386" s="100" t="s">
        <v>584</v>
      </c>
      <c r="D386" s="101" t="s">
        <v>10</v>
      </c>
      <c r="E386" s="10">
        <v>446</v>
      </c>
      <c r="F386" s="138"/>
      <c r="G386" s="11"/>
    </row>
    <row r="387" spans="1:7" s="236" customFormat="1" ht="25.5" x14ac:dyDescent="0.25">
      <c r="A387" s="259" t="s">
        <v>759</v>
      </c>
      <c r="B387" s="133" t="s">
        <v>445</v>
      </c>
      <c r="C387" s="100" t="s">
        <v>446</v>
      </c>
      <c r="D387" s="101" t="s">
        <v>59</v>
      </c>
      <c r="E387" s="10">
        <v>46.6</v>
      </c>
      <c r="F387" s="138"/>
      <c r="G387" s="11"/>
    </row>
    <row r="388" spans="1:7" s="236" customFormat="1" ht="25.5" x14ac:dyDescent="0.25">
      <c r="A388" s="259" t="s">
        <v>2622</v>
      </c>
      <c r="B388" s="133" t="s">
        <v>479</v>
      </c>
      <c r="C388" s="100" t="s">
        <v>783</v>
      </c>
      <c r="D388" s="101" t="s">
        <v>59</v>
      </c>
      <c r="E388" s="10">
        <v>196</v>
      </c>
      <c r="F388" s="138"/>
      <c r="G388" s="11"/>
    </row>
    <row r="389" spans="1:7" s="236" customFormat="1" ht="25.5" x14ac:dyDescent="0.25">
      <c r="A389" s="259" t="s">
        <v>2623</v>
      </c>
      <c r="B389" s="133" t="s">
        <v>475</v>
      </c>
      <c r="C389" s="100" t="s">
        <v>784</v>
      </c>
      <c r="D389" s="101" t="s">
        <v>59</v>
      </c>
      <c r="E389" s="10">
        <v>12</v>
      </c>
      <c r="F389" s="138"/>
      <c r="G389" s="11"/>
    </row>
    <row r="390" spans="1:7" s="236" customFormat="1" x14ac:dyDescent="0.25">
      <c r="A390" s="259" t="s">
        <v>2624</v>
      </c>
      <c r="B390" s="14" t="s">
        <v>596</v>
      </c>
      <c r="C390" s="6" t="s">
        <v>597</v>
      </c>
      <c r="D390" s="7" t="str">
        <f>VLOOKUP(B390,'[1]172-O'!$A$9:$G$4558,4,FALSE)</f>
        <v>un</v>
      </c>
      <c r="E390" s="10">
        <v>360</v>
      </c>
      <c r="F390" s="138"/>
      <c r="G390" s="11"/>
    </row>
    <row r="391" spans="1:7" s="236" customFormat="1" x14ac:dyDescent="0.25">
      <c r="A391" s="259" t="s">
        <v>2625</v>
      </c>
      <c r="B391" s="133" t="s">
        <v>489</v>
      </c>
      <c r="C391" s="100" t="s">
        <v>490</v>
      </c>
      <c r="D391" s="101" t="s">
        <v>314</v>
      </c>
      <c r="E391" s="10">
        <v>5</v>
      </c>
      <c r="F391" s="138"/>
      <c r="G391" s="11"/>
    </row>
    <row r="392" spans="1:7" s="236" customFormat="1" x14ac:dyDescent="0.25">
      <c r="A392" s="259" t="s">
        <v>2626</v>
      </c>
      <c r="B392" s="133" t="s">
        <v>496</v>
      </c>
      <c r="C392" s="100" t="s">
        <v>497</v>
      </c>
      <c r="D392" s="101" t="s">
        <v>314</v>
      </c>
      <c r="E392" s="10">
        <v>12</v>
      </c>
      <c r="F392" s="138"/>
      <c r="G392" s="11"/>
    </row>
    <row r="393" spans="1:7" s="236" customFormat="1" x14ac:dyDescent="0.25">
      <c r="A393" s="259" t="s">
        <v>2627</v>
      </c>
      <c r="B393" s="133" t="s">
        <v>760</v>
      </c>
      <c r="C393" s="100" t="s">
        <v>785</v>
      </c>
      <c r="D393" s="101" t="s">
        <v>10</v>
      </c>
      <c r="E393" s="36">
        <v>368</v>
      </c>
      <c r="F393" s="138"/>
      <c r="G393" s="11"/>
    </row>
    <row r="394" spans="1:7" s="236" customFormat="1" x14ac:dyDescent="0.25">
      <c r="A394" s="259" t="s">
        <v>2480</v>
      </c>
      <c r="B394" s="133" t="s">
        <v>786</v>
      </c>
      <c r="C394" s="100" t="s">
        <v>787</v>
      </c>
      <c r="D394" s="101" t="s">
        <v>10</v>
      </c>
      <c r="E394" s="10">
        <v>6</v>
      </c>
      <c r="F394" s="138"/>
      <c r="G394" s="11"/>
    </row>
    <row r="395" spans="1:7" s="236" customFormat="1" ht="25.5" x14ac:dyDescent="0.25">
      <c r="A395" s="259" t="s">
        <v>2628</v>
      </c>
      <c r="B395" s="133" t="s">
        <v>789</v>
      </c>
      <c r="C395" s="100" t="s">
        <v>790</v>
      </c>
      <c r="D395" s="101" t="s">
        <v>10</v>
      </c>
      <c r="E395" s="10">
        <v>2</v>
      </c>
      <c r="F395" s="138"/>
      <c r="G395" s="11"/>
    </row>
    <row r="396" spans="1:7" s="236" customFormat="1" ht="25.5" x14ac:dyDescent="0.25">
      <c r="A396" s="259" t="s">
        <v>761</v>
      </c>
      <c r="B396" s="133" t="s">
        <v>792</v>
      </c>
      <c r="C396" s="100" t="s">
        <v>793</v>
      </c>
      <c r="D396" s="101" t="s">
        <v>10</v>
      </c>
      <c r="E396" s="10">
        <v>1</v>
      </c>
      <c r="F396" s="138"/>
      <c r="G396" s="11"/>
    </row>
    <row r="397" spans="1:7" s="236" customFormat="1" ht="25.5" x14ac:dyDescent="0.25">
      <c r="A397" s="259" t="s">
        <v>762</v>
      </c>
      <c r="B397" s="28" t="s">
        <v>795</v>
      </c>
      <c r="C397" s="6" t="s">
        <v>2345</v>
      </c>
      <c r="D397" s="7" t="str">
        <f>VLOOKUP(B397,'[1]172-O'!$A$9:$G$4558,4,FALSE)</f>
        <v>un</v>
      </c>
      <c r="E397" s="10">
        <v>7</v>
      </c>
      <c r="F397" s="138"/>
      <c r="G397" s="11"/>
    </row>
    <row r="398" spans="1:7" s="236" customFormat="1" ht="25.5" x14ac:dyDescent="0.25">
      <c r="A398" s="259" t="s">
        <v>763</v>
      </c>
      <c r="B398" s="133" t="s">
        <v>796</v>
      </c>
      <c r="C398" s="100" t="s">
        <v>797</v>
      </c>
      <c r="D398" s="101" t="s">
        <v>10</v>
      </c>
      <c r="E398" s="139">
        <v>486</v>
      </c>
      <c r="F398" s="138"/>
      <c r="G398" s="11"/>
    </row>
    <row r="399" spans="1:7" s="236" customFormat="1" x14ac:dyDescent="0.25">
      <c r="A399" s="259" t="s">
        <v>766</v>
      </c>
      <c r="B399" s="133" t="s">
        <v>798</v>
      </c>
      <c r="C399" s="100" t="s">
        <v>799</v>
      </c>
      <c r="D399" s="101" t="s">
        <v>10</v>
      </c>
      <c r="E399" s="139">
        <v>22</v>
      </c>
      <c r="F399" s="138"/>
      <c r="G399" s="11"/>
    </row>
    <row r="400" spans="1:7" s="236" customFormat="1" x14ac:dyDescent="0.25">
      <c r="A400" s="259" t="s">
        <v>769</v>
      </c>
      <c r="B400" s="133" t="s">
        <v>800</v>
      </c>
      <c r="C400" s="100" t="s">
        <v>801</v>
      </c>
      <c r="D400" s="101" t="s">
        <v>10</v>
      </c>
      <c r="E400" s="139">
        <v>3</v>
      </c>
      <c r="F400" s="138"/>
      <c r="G400" s="11"/>
    </row>
    <row r="401" spans="1:11" s="236" customFormat="1" x14ac:dyDescent="0.25">
      <c r="A401" s="259" t="s">
        <v>772</v>
      </c>
      <c r="B401" s="133" t="s">
        <v>753</v>
      </c>
      <c r="C401" s="100" t="s">
        <v>754</v>
      </c>
      <c r="D401" s="7" t="str">
        <f>VLOOKUP(B401,'[1]172-O'!$A$9:$G$4558,4,FALSE)</f>
        <v>m</v>
      </c>
      <c r="E401" s="10">
        <v>26136</v>
      </c>
      <c r="F401" s="138"/>
      <c r="G401" s="11"/>
    </row>
    <row r="402" spans="1:11" s="236" customFormat="1" ht="25.5" x14ac:dyDescent="0.25">
      <c r="A402" s="259" t="s">
        <v>2629</v>
      </c>
      <c r="B402" s="28" t="s">
        <v>803</v>
      </c>
      <c r="C402" s="6" t="s">
        <v>2114</v>
      </c>
      <c r="D402" s="7" t="str">
        <f>VLOOKUP(B402,'[1]172-O'!$A$9:$G$4558,4,FALSE)</f>
        <v>m</v>
      </c>
      <c r="E402" s="10">
        <v>850</v>
      </c>
      <c r="F402" s="138"/>
      <c r="G402" s="11"/>
    </row>
    <row r="403" spans="1:11" s="236" customFormat="1" ht="25.5" x14ac:dyDescent="0.25">
      <c r="A403" s="259" t="s">
        <v>788</v>
      </c>
      <c r="B403" s="28" t="s">
        <v>804</v>
      </c>
      <c r="C403" s="6" t="s">
        <v>805</v>
      </c>
      <c r="D403" s="7" t="s">
        <v>59</v>
      </c>
      <c r="E403" s="10">
        <v>350</v>
      </c>
      <c r="F403" s="138"/>
      <c r="G403" s="11"/>
    </row>
    <row r="404" spans="1:11" s="236" customFormat="1" ht="25.5" x14ac:dyDescent="0.25">
      <c r="A404" s="259" t="s">
        <v>791</v>
      </c>
      <c r="B404" s="28" t="s">
        <v>806</v>
      </c>
      <c r="C404" s="6" t="s">
        <v>807</v>
      </c>
      <c r="D404" s="7" t="s">
        <v>59</v>
      </c>
      <c r="E404" s="10">
        <v>1450</v>
      </c>
      <c r="F404" s="138"/>
      <c r="G404" s="11"/>
    </row>
    <row r="405" spans="1:11" s="236" customFormat="1" x14ac:dyDescent="0.25">
      <c r="A405" s="259" t="s">
        <v>794</v>
      </c>
      <c r="B405" s="133" t="s">
        <v>808</v>
      </c>
      <c r="C405" s="100" t="s">
        <v>809</v>
      </c>
      <c r="D405" s="101" t="s">
        <v>10</v>
      </c>
      <c r="E405" s="10">
        <v>48</v>
      </c>
      <c r="F405" s="138"/>
      <c r="G405" s="11"/>
    </row>
    <row r="406" spans="1:11" s="236" customFormat="1" x14ac:dyDescent="0.25">
      <c r="A406" s="259" t="s">
        <v>2481</v>
      </c>
      <c r="B406" s="133" t="s">
        <v>810</v>
      </c>
      <c r="C406" s="100" t="s">
        <v>811</v>
      </c>
      <c r="D406" s="101" t="s">
        <v>59</v>
      </c>
      <c r="E406" s="10">
        <v>495</v>
      </c>
      <c r="F406" s="138"/>
      <c r="G406" s="11"/>
    </row>
    <row r="407" spans="1:11" s="236" customFormat="1" x14ac:dyDescent="0.25">
      <c r="A407" s="259" t="s">
        <v>2482</v>
      </c>
      <c r="B407" s="14" t="s">
        <v>596</v>
      </c>
      <c r="C407" s="6" t="s">
        <v>597</v>
      </c>
      <c r="D407" s="7" t="str">
        <f>VLOOKUP(B407,'[1]172-O'!$A$9:$G$4558,4,FALSE)</f>
        <v>un</v>
      </c>
      <c r="E407" s="10">
        <v>68</v>
      </c>
      <c r="F407" s="138"/>
      <c r="G407" s="11"/>
    </row>
    <row r="408" spans="1:11" s="236" customFormat="1" x14ac:dyDescent="0.25">
      <c r="A408" s="259" t="s">
        <v>2630</v>
      </c>
      <c r="B408" s="133" t="s">
        <v>812</v>
      </c>
      <c r="C408" s="100" t="s">
        <v>813</v>
      </c>
      <c r="D408" s="101" t="s">
        <v>59</v>
      </c>
      <c r="E408" s="10">
        <v>524</v>
      </c>
      <c r="F408" s="138"/>
      <c r="G408" s="11"/>
    </row>
    <row r="409" spans="1:11" s="236" customFormat="1" x14ac:dyDescent="0.25">
      <c r="A409" s="259" t="s">
        <v>2631</v>
      </c>
      <c r="B409" s="133" t="s">
        <v>814</v>
      </c>
      <c r="C409" s="100" t="s">
        <v>815</v>
      </c>
      <c r="D409" s="101" t="s">
        <v>10</v>
      </c>
      <c r="E409" s="10">
        <v>68</v>
      </c>
      <c r="F409" s="138"/>
      <c r="G409" s="11"/>
    </row>
    <row r="410" spans="1:11" s="236" customFormat="1" ht="25.5" x14ac:dyDescent="0.25">
      <c r="A410" s="259" t="s">
        <v>802</v>
      </c>
      <c r="B410" s="133" t="s">
        <v>816</v>
      </c>
      <c r="C410" s="100" t="s">
        <v>817</v>
      </c>
      <c r="D410" s="101" t="s">
        <v>10</v>
      </c>
      <c r="E410" s="10">
        <v>33</v>
      </c>
      <c r="F410" s="138"/>
      <c r="G410" s="11"/>
    </row>
    <row r="411" spans="1:11" s="236" customFormat="1" x14ac:dyDescent="0.25">
      <c r="A411" s="261"/>
      <c r="B411" s="262"/>
      <c r="C411" s="262"/>
      <c r="D411" s="262"/>
      <c r="E411" s="262"/>
      <c r="F411" s="262"/>
      <c r="G411" s="263"/>
    </row>
    <row r="412" spans="1:11" s="236" customFormat="1" ht="15.75" x14ac:dyDescent="0.25">
      <c r="A412" s="241" t="s">
        <v>862</v>
      </c>
      <c r="B412" s="149"/>
      <c r="C412" s="150" t="s">
        <v>863</v>
      </c>
      <c r="D412" s="151"/>
      <c r="E412" s="152"/>
      <c r="F412" s="162"/>
      <c r="G412" s="225"/>
      <c r="I412" s="242"/>
      <c r="K412" s="242"/>
    </row>
    <row r="413" spans="1:11" s="236" customFormat="1" ht="25.5" x14ac:dyDescent="0.25">
      <c r="A413" s="264" t="s">
        <v>864</v>
      </c>
      <c r="B413" s="5" t="s">
        <v>865</v>
      </c>
      <c r="C413" s="6" t="s">
        <v>2198</v>
      </c>
      <c r="D413" s="7" t="str">
        <f>VLOOKUP(B413,'[1]172-O'!$A$9:$G$4558,4,FALSE)</f>
        <v>m</v>
      </c>
      <c r="E413" s="10">
        <v>3040.69</v>
      </c>
      <c r="F413" s="138"/>
      <c r="G413" s="11"/>
    </row>
    <row r="414" spans="1:11" s="236" customFormat="1" ht="25.5" x14ac:dyDescent="0.25">
      <c r="A414" s="264" t="s">
        <v>866</v>
      </c>
      <c r="B414" s="5" t="s">
        <v>867</v>
      </c>
      <c r="C414" s="6" t="s">
        <v>2199</v>
      </c>
      <c r="D414" s="7" t="str">
        <f>VLOOKUP(B414,'[1]172-O'!$A$9:$G$4558,4,FALSE)</f>
        <v>m</v>
      </c>
      <c r="E414" s="10">
        <v>1402.66</v>
      </c>
      <c r="F414" s="138"/>
      <c r="G414" s="11"/>
    </row>
    <row r="415" spans="1:11" s="236" customFormat="1" ht="25.5" x14ac:dyDescent="0.25">
      <c r="A415" s="264" t="s">
        <v>868</v>
      </c>
      <c r="B415" s="5" t="s">
        <v>869</v>
      </c>
      <c r="C415" s="6" t="s">
        <v>2200</v>
      </c>
      <c r="D415" s="7" t="str">
        <f>VLOOKUP(B415,'[1]172-O'!$A$9:$G$4558,4,FALSE)</f>
        <v>m</v>
      </c>
      <c r="E415" s="10">
        <v>655.81</v>
      </c>
      <c r="F415" s="138"/>
      <c r="G415" s="11"/>
    </row>
    <row r="416" spans="1:11" s="236" customFormat="1" ht="25.5" x14ac:dyDescent="0.25">
      <c r="A416" s="264" t="s">
        <v>870</v>
      </c>
      <c r="B416" s="5" t="s">
        <v>871</v>
      </c>
      <c r="C416" s="6" t="s">
        <v>2201</v>
      </c>
      <c r="D416" s="7" t="str">
        <f>VLOOKUP(B416,'[1]172-O'!$A$9:$G$4558,4,FALSE)</f>
        <v>m</v>
      </c>
      <c r="E416" s="10">
        <v>246.94</v>
      </c>
      <c r="F416" s="138"/>
      <c r="G416" s="11"/>
    </row>
    <row r="417" spans="1:7" s="236" customFormat="1" ht="25.5" x14ac:dyDescent="0.25">
      <c r="A417" s="264" t="s">
        <v>872</v>
      </c>
      <c r="B417" s="5" t="s">
        <v>873</v>
      </c>
      <c r="C417" s="6" t="s">
        <v>2202</v>
      </c>
      <c r="D417" s="7" t="str">
        <f>VLOOKUP(B417,'[1]172-O'!$A$9:$G$4558,4,FALSE)</f>
        <v>m</v>
      </c>
      <c r="E417" s="10">
        <v>275.3</v>
      </c>
      <c r="F417" s="138"/>
      <c r="G417" s="11"/>
    </row>
    <row r="418" spans="1:7" s="236" customFormat="1" ht="25.5" x14ac:dyDescent="0.25">
      <c r="A418" s="264" t="s">
        <v>874</v>
      </c>
      <c r="B418" s="5" t="s">
        <v>875</v>
      </c>
      <c r="C418" s="6" t="s">
        <v>2207</v>
      </c>
      <c r="D418" s="7" t="str">
        <f>VLOOKUP(B418,'[1]172-O'!$A$9:$G$4558,4,FALSE)</f>
        <v>m</v>
      </c>
      <c r="E418" s="10">
        <v>142</v>
      </c>
      <c r="F418" s="138"/>
      <c r="G418" s="11"/>
    </row>
    <row r="419" spans="1:7" s="236" customFormat="1" ht="25.5" x14ac:dyDescent="0.25">
      <c r="A419" s="264" t="s">
        <v>876</v>
      </c>
      <c r="B419" s="8" t="s">
        <v>877</v>
      </c>
      <c r="C419" s="6" t="s">
        <v>2204</v>
      </c>
      <c r="D419" s="7" t="str">
        <f>VLOOKUP(B419,'[1]172-O'!$A$9:$G$4558,4,FALSE)</f>
        <v>m</v>
      </c>
      <c r="E419" s="10">
        <v>20</v>
      </c>
      <c r="F419" s="138"/>
      <c r="G419" s="11"/>
    </row>
    <row r="420" spans="1:7" s="236" customFormat="1" ht="25.5" x14ac:dyDescent="0.25">
      <c r="A420" s="264" t="s">
        <v>878</v>
      </c>
      <c r="B420" s="246" t="s">
        <v>879</v>
      </c>
      <c r="C420" s="6" t="s">
        <v>2299</v>
      </c>
      <c r="D420" s="7" t="str">
        <f>VLOOKUP(B420,'[1]172-O'!$A$9:$G$4558,4,FALSE)</f>
        <v>m</v>
      </c>
      <c r="E420" s="10">
        <v>5783.4</v>
      </c>
      <c r="F420" s="138"/>
      <c r="G420" s="11"/>
    </row>
    <row r="421" spans="1:7" s="236" customFormat="1" ht="38.25" x14ac:dyDescent="0.25">
      <c r="A421" s="264" t="s">
        <v>880</v>
      </c>
      <c r="B421" s="4" t="s">
        <v>881</v>
      </c>
      <c r="C421" s="6" t="s">
        <v>2232</v>
      </c>
      <c r="D421" s="7" t="str">
        <f>VLOOKUP(B421,'[1]172-O'!$A$9:$G$4558,4,FALSE)</f>
        <v>un</v>
      </c>
      <c r="E421" s="10">
        <v>62</v>
      </c>
      <c r="F421" s="138"/>
      <c r="G421" s="11"/>
    </row>
    <row r="422" spans="1:7" s="236" customFormat="1" ht="38.25" x14ac:dyDescent="0.25">
      <c r="A422" s="264" t="s">
        <v>882</v>
      </c>
      <c r="B422" s="4" t="s">
        <v>883</v>
      </c>
      <c r="C422" s="6" t="s">
        <v>2233</v>
      </c>
      <c r="D422" s="7" t="str">
        <f>VLOOKUP(B422,'[1]172-O'!$A$9:$G$4558,4,FALSE)</f>
        <v>un</v>
      </c>
      <c r="E422" s="10">
        <v>75</v>
      </c>
      <c r="F422" s="138"/>
      <c r="G422" s="11"/>
    </row>
    <row r="423" spans="1:7" s="236" customFormat="1" ht="38.25" x14ac:dyDescent="0.25">
      <c r="A423" s="264" t="s">
        <v>884</v>
      </c>
      <c r="B423" s="144" t="s">
        <v>890</v>
      </c>
      <c r="C423" s="131" t="s">
        <v>2255</v>
      </c>
      <c r="D423" s="7" t="str">
        <f>VLOOKUP(B423,'[1]172-O'!$A$9:$G$4558,4,FALSE)</f>
        <v>un</v>
      </c>
      <c r="E423" s="10">
        <v>26</v>
      </c>
      <c r="F423" s="138"/>
      <c r="G423" s="11"/>
    </row>
    <row r="424" spans="1:7" s="236" customFormat="1" ht="25.5" x14ac:dyDescent="0.25">
      <c r="A424" s="264" t="s">
        <v>886</v>
      </c>
      <c r="B424" s="4" t="s">
        <v>888</v>
      </c>
      <c r="C424" s="6" t="s">
        <v>2235</v>
      </c>
      <c r="D424" s="7" t="str">
        <f>VLOOKUP(B424,'[1]172-O'!$A$9:$G$4558,4,FALSE)</f>
        <v>un</v>
      </c>
      <c r="E424" s="10">
        <v>2</v>
      </c>
      <c r="F424" s="138"/>
      <c r="G424" s="11"/>
    </row>
    <row r="425" spans="1:7" s="236" customFormat="1" ht="25.5" x14ac:dyDescent="0.25">
      <c r="A425" s="264" t="s">
        <v>887</v>
      </c>
      <c r="B425" s="29" t="s">
        <v>27</v>
      </c>
      <c r="C425" s="2" t="s">
        <v>892</v>
      </c>
      <c r="D425" s="13" t="s">
        <v>893</v>
      </c>
      <c r="E425" s="10">
        <v>9</v>
      </c>
      <c r="F425" s="10"/>
      <c r="G425" s="11"/>
    </row>
    <row r="426" spans="1:7" s="236" customFormat="1" ht="25.5" x14ac:dyDescent="0.25">
      <c r="A426" s="264" t="s">
        <v>889</v>
      </c>
      <c r="B426" s="29" t="s">
        <v>27</v>
      </c>
      <c r="C426" s="2" t="s">
        <v>895</v>
      </c>
      <c r="D426" s="13" t="s">
        <v>893</v>
      </c>
      <c r="E426" s="10">
        <v>9</v>
      </c>
      <c r="F426" s="10"/>
      <c r="G426" s="11"/>
    </row>
    <row r="427" spans="1:7" s="236" customFormat="1" ht="25.5" x14ac:dyDescent="0.25">
      <c r="A427" s="264" t="s">
        <v>891</v>
      </c>
      <c r="B427" s="29" t="s">
        <v>27</v>
      </c>
      <c r="C427" s="2" t="s">
        <v>897</v>
      </c>
      <c r="D427" s="13" t="s">
        <v>893</v>
      </c>
      <c r="E427" s="10">
        <v>8</v>
      </c>
      <c r="F427" s="10"/>
      <c r="G427" s="11"/>
    </row>
    <row r="428" spans="1:7" s="236" customFormat="1" ht="25.5" x14ac:dyDescent="0.25">
      <c r="A428" s="264" t="s">
        <v>894</v>
      </c>
      <c r="B428" s="29" t="s">
        <v>27</v>
      </c>
      <c r="C428" s="2" t="s">
        <v>899</v>
      </c>
      <c r="D428" s="13" t="s">
        <v>893</v>
      </c>
      <c r="E428" s="10">
        <v>4</v>
      </c>
      <c r="F428" s="10"/>
      <c r="G428" s="11"/>
    </row>
    <row r="429" spans="1:7" s="236" customFormat="1" ht="25.5" x14ac:dyDescent="0.25">
      <c r="A429" s="264" t="s">
        <v>896</v>
      </c>
      <c r="B429" s="29" t="s">
        <v>27</v>
      </c>
      <c r="C429" s="2" t="s">
        <v>901</v>
      </c>
      <c r="D429" s="13" t="s">
        <v>902</v>
      </c>
      <c r="E429" s="10">
        <v>13</v>
      </c>
      <c r="F429" s="10"/>
      <c r="G429" s="11"/>
    </row>
    <row r="430" spans="1:7" s="236" customFormat="1" ht="25.5" x14ac:dyDescent="0.25">
      <c r="A430" s="264" t="s">
        <v>898</v>
      </c>
      <c r="B430" s="29" t="s">
        <v>27</v>
      </c>
      <c r="C430" s="2" t="s">
        <v>904</v>
      </c>
      <c r="D430" s="13" t="s">
        <v>902</v>
      </c>
      <c r="E430" s="10">
        <v>17</v>
      </c>
      <c r="F430" s="10"/>
      <c r="G430" s="11"/>
    </row>
    <row r="431" spans="1:7" s="236" customFormat="1" ht="25.5" x14ac:dyDescent="0.25">
      <c r="A431" s="264" t="s">
        <v>900</v>
      </c>
      <c r="B431" s="29" t="s">
        <v>27</v>
      </c>
      <c r="C431" s="2" t="s">
        <v>906</v>
      </c>
      <c r="D431" s="13" t="s">
        <v>893</v>
      </c>
      <c r="E431" s="10">
        <v>4</v>
      </c>
      <c r="F431" s="10"/>
      <c r="G431" s="11"/>
    </row>
    <row r="432" spans="1:7" s="236" customFormat="1" ht="25.5" x14ac:dyDescent="0.25">
      <c r="A432" s="264" t="s">
        <v>903</v>
      </c>
      <c r="B432" s="29" t="s">
        <v>27</v>
      </c>
      <c r="C432" s="2" t="s">
        <v>908</v>
      </c>
      <c r="D432" s="13" t="s">
        <v>893</v>
      </c>
      <c r="E432" s="10">
        <v>1</v>
      </c>
      <c r="F432" s="10"/>
      <c r="G432" s="11"/>
    </row>
    <row r="433" spans="1:7" s="236" customFormat="1" ht="25.5" x14ac:dyDescent="0.25">
      <c r="A433" s="264" t="s">
        <v>2483</v>
      </c>
      <c r="B433" s="29" t="s">
        <v>27</v>
      </c>
      <c r="C433" s="2" t="s">
        <v>910</v>
      </c>
      <c r="D433" s="13" t="s">
        <v>893</v>
      </c>
      <c r="E433" s="10">
        <v>1</v>
      </c>
      <c r="F433" s="10"/>
      <c r="G433" s="11"/>
    </row>
    <row r="434" spans="1:7" s="236" customFormat="1" ht="25.5" x14ac:dyDescent="0.25">
      <c r="A434" s="264" t="s">
        <v>2484</v>
      </c>
      <c r="B434" s="29" t="s">
        <v>27</v>
      </c>
      <c r="C434" s="2" t="s">
        <v>912</v>
      </c>
      <c r="D434" s="13" t="s">
        <v>893</v>
      </c>
      <c r="E434" s="10">
        <v>1</v>
      </c>
      <c r="F434" s="10"/>
      <c r="G434" s="11"/>
    </row>
    <row r="435" spans="1:7" s="236" customFormat="1" ht="25.5" x14ac:dyDescent="0.25">
      <c r="A435" s="264" t="s">
        <v>905</v>
      </c>
      <c r="B435" s="29" t="s">
        <v>27</v>
      </c>
      <c r="C435" s="2" t="s">
        <v>914</v>
      </c>
      <c r="D435" s="13" t="s">
        <v>893</v>
      </c>
      <c r="E435" s="10">
        <v>1</v>
      </c>
      <c r="F435" s="10"/>
      <c r="G435" s="11"/>
    </row>
    <row r="436" spans="1:7" s="236" customFormat="1" ht="25.5" x14ac:dyDescent="0.25">
      <c r="A436" s="264" t="s">
        <v>907</v>
      </c>
      <c r="B436" s="29" t="s">
        <v>27</v>
      </c>
      <c r="C436" s="2" t="s">
        <v>916</v>
      </c>
      <c r="D436" s="13" t="s">
        <v>893</v>
      </c>
      <c r="E436" s="10">
        <v>6</v>
      </c>
      <c r="F436" s="10"/>
      <c r="G436" s="11"/>
    </row>
    <row r="437" spans="1:7" s="236" customFormat="1" ht="38.25" x14ac:dyDescent="0.25">
      <c r="A437" s="264" t="s">
        <v>909</v>
      </c>
      <c r="B437" s="23" t="s">
        <v>918</v>
      </c>
      <c r="C437" s="2" t="s">
        <v>919</v>
      </c>
      <c r="D437" s="3" t="s">
        <v>885</v>
      </c>
      <c r="E437" s="10">
        <v>2</v>
      </c>
      <c r="F437" s="10"/>
      <c r="G437" s="11"/>
    </row>
    <row r="438" spans="1:7" s="236" customFormat="1" ht="76.5" x14ac:dyDescent="0.25">
      <c r="A438" s="264" t="s">
        <v>911</v>
      </c>
      <c r="B438" s="23" t="s">
        <v>921</v>
      </c>
      <c r="C438" s="2" t="s">
        <v>922</v>
      </c>
      <c r="D438" s="3" t="s">
        <v>885</v>
      </c>
      <c r="E438" s="10">
        <v>71</v>
      </c>
      <c r="F438" s="10"/>
      <c r="G438" s="11"/>
    </row>
    <row r="439" spans="1:7" s="236" customFormat="1" ht="63.75" x14ac:dyDescent="0.25">
      <c r="A439" s="264" t="s">
        <v>913</v>
      </c>
      <c r="B439" s="23" t="s">
        <v>924</v>
      </c>
      <c r="C439" s="2" t="s">
        <v>925</v>
      </c>
      <c r="D439" s="3" t="s">
        <v>885</v>
      </c>
      <c r="E439" s="10">
        <v>3</v>
      </c>
      <c r="F439" s="10"/>
      <c r="G439" s="11"/>
    </row>
    <row r="440" spans="1:7" s="236" customFormat="1" ht="63.75" x14ac:dyDescent="0.25">
      <c r="A440" s="264" t="s">
        <v>915</v>
      </c>
      <c r="B440" s="23" t="s">
        <v>927</v>
      </c>
      <c r="C440" s="2" t="s">
        <v>928</v>
      </c>
      <c r="D440" s="3" t="s">
        <v>885</v>
      </c>
      <c r="E440" s="10">
        <v>2</v>
      </c>
      <c r="F440" s="10"/>
      <c r="G440" s="11"/>
    </row>
    <row r="441" spans="1:7" s="236" customFormat="1" ht="38.25" x14ac:dyDescent="0.25">
      <c r="A441" s="264" t="s">
        <v>917</v>
      </c>
      <c r="B441" s="23" t="s">
        <v>930</v>
      </c>
      <c r="C441" s="2" t="s">
        <v>931</v>
      </c>
      <c r="D441" s="3" t="s">
        <v>885</v>
      </c>
      <c r="E441" s="10">
        <v>10</v>
      </c>
      <c r="F441" s="10"/>
      <c r="G441" s="11"/>
    </row>
    <row r="442" spans="1:7" s="236" customFormat="1" ht="38.25" x14ac:dyDescent="0.25">
      <c r="A442" s="264" t="s">
        <v>920</v>
      </c>
      <c r="B442" s="23" t="s">
        <v>933</v>
      </c>
      <c r="C442" s="2" t="s">
        <v>934</v>
      </c>
      <c r="D442" s="3" t="s">
        <v>885</v>
      </c>
      <c r="E442" s="10">
        <v>2</v>
      </c>
      <c r="F442" s="10"/>
      <c r="G442" s="11"/>
    </row>
    <row r="443" spans="1:7" s="236" customFormat="1" ht="76.5" x14ac:dyDescent="0.25">
      <c r="A443" s="264" t="s">
        <v>923</v>
      </c>
      <c r="B443" s="23" t="s">
        <v>936</v>
      </c>
      <c r="C443" s="2" t="s">
        <v>937</v>
      </c>
      <c r="D443" s="3" t="s">
        <v>885</v>
      </c>
      <c r="E443" s="10">
        <v>35</v>
      </c>
      <c r="F443" s="10"/>
      <c r="G443" s="11"/>
    </row>
    <row r="444" spans="1:7" s="236" customFormat="1" ht="63.75" x14ac:dyDescent="0.25">
      <c r="A444" s="264" t="s">
        <v>926</v>
      </c>
      <c r="B444" s="23" t="s">
        <v>939</v>
      </c>
      <c r="C444" s="2" t="s">
        <v>940</v>
      </c>
      <c r="D444" s="3" t="s">
        <v>885</v>
      </c>
      <c r="E444" s="10">
        <v>9</v>
      </c>
      <c r="F444" s="10"/>
      <c r="G444" s="11"/>
    </row>
    <row r="445" spans="1:7" s="236" customFormat="1" ht="63.75" x14ac:dyDescent="0.25">
      <c r="A445" s="264" t="s">
        <v>929</v>
      </c>
      <c r="B445" s="23" t="s">
        <v>942</v>
      </c>
      <c r="C445" s="2" t="s">
        <v>943</v>
      </c>
      <c r="D445" s="3" t="s">
        <v>885</v>
      </c>
      <c r="E445" s="10">
        <v>2</v>
      </c>
      <c r="F445" s="10"/>
      <c r="G445" s="11"/>
    </row>
    <row r="446" spans="1:7" s="236" customFormat="1" ht="63.75" x14ac:dyDescent="0.25">
      <c r="A446" s="264" t="s">
        <v>932</v>
      </c>
      <c r="B446" s="23" t="s">
        <v>945</v>
      </c>
      <c r="C446" s="2" t="s">
        <v>946</v>
      </c>
      <c r="D446" s="3" t="s">
        <v>885</v>
      </c>
      <c r="E446" s="10">
        <v>3</v>
      </c>
      <c r="F446" s="10"/>
      <c r="G446" s="11"/>
    </row>
    <row r="447" spans="1:7" s="236" customFormat="1" ht="25.5" x14ac:dyDescent="0.25">
      <c r="A447" s="264" t="s">
        <v>935</v>
      </c>
      <c r="B447" s="29" t="s">
        <v>27</v>
      </c>
      <c r="C447" s="15" t="s">
        <v>948</v>
      </c>
      <c r="D447" s="20" t="s">
        <v>893</v>
      </c>
      <c r="E447" s="10">
        <v>1</v>
      </c>
      <c r="F447" s="10"/>
      <c r="G447" s="11"/>
    </row>
    <row r="448" spans="1:7" s="236" customFormat="1" ht="25.5" x14ac:dyDescent="0.25">
      <c r="A448" s="264" t="s">
        <v>938</v>
      </c>
      <c r="B448" s="29" t="s">
        <v>27</v>
      </c>
      <c r="C448" s="15" t="s">
        <v>950</v>
      </c>
      <c r="D448" s="20" t="s">
        <v>893</v>
      </c>
      <c r="E448" s="10">
        <v>1</v>
      </c>
      <c r="F448" s="10"/>
      <c r="G448" s="11"/>
    </row>
    <row r="449" spans="1:11" s="236" customFormat="1" ht="47.25" x14ac:dyDescent="0.25">
      <c r="A449" s="265" t="s">
        <v>941</v>
      </c>
      <c r="B449" s="161"/>
      <c r="C449" s="159" t="s">
        <v>951</v>
      </c>
      <c r="D449" s="157"/>
      <c r="E449" s="158"/>
      <c r="F449" s="158"/>
      <c r="G449" s="229"/>
    </row>
    <row r="450" spans="1:11" s="236" customFormat="1" ht="25.5" x14ac:dyDescent="0.25">
      <c r="A450" s="264" t="s">
        <v>944</v>
      </c>
      <c r="B450" s="29" t="s">
        <v>27</v>
      </c>
      <c r="C450" s="2" t="s">
        <v>2389</v>
      </c>
      <c r="D450" s="9" t="s">
        <v>893</v>
      </c>
      <c r="E450" s="10">
        <v>1</v>
      </c>
      <c r="F450" s="10"/>
      <c r="G450" s="11"/>
    </row>
    <row r="451" spans="1:11" s="236" customFormat="1" ht="25.5" x14ac:dyDescent="0.25">
      <c r="A451" s="264" t="s">
        <v>947</v>
      </c>
      <c r="B451" s="29" t="s">
        <v>27</v>
      </c>
      <c r="C451" s="15" t="s">
        <v>2390</v>
      </c>
      <c r="D451" s="20" t="s">
        <v>893</v>
      </c>
      <c r="E451" s="10">
        <v>1</v>
      </c>
      <c r="F451" s="10"/>
      <c r="G451" s="11"/>
    </row>
    <row r="452" spans="1:11" s="236" customFormat="1" ht="25.5" x14ac:dyDescent="0.25">
      <c r="A452" s="264" t="s">
        <v>949</v>
      </c>
      <c r="B452" s="29" t="s">
        <v>27</v>
      </c>
      <c r="C452" s="15" t="s">
        <v>2391</v>
      </c>
      <c r="D452" s="20" t="s">
        <v>893</v>
      </c>
      <c r="E452" s="10">
        <v>1</v>
      </c>
      <c r="F452" s="10"/>
      <c r="G452" s="11"/>
    </row>
    <row r="453" spans="1:11" s="236" customFormat="1" x14ac:dyDescent="0.25">
      <c r="A453" s="243"/>
      <c r="B453" s="244"/>
      <c r="C453" s="244"/>
      <c r="D453" s="244"/>
      <c r="E453" s="244"/>
      <c r="F453" s="244"/>
      <c r="G453" s="245"/>
    </row>
    <row r="454" spans="1:11" s="236" customFormat="1" ht="15.75" x14ac:dyDescent="0.25">
      <c r="A454" s="241" t="s">
        <v>986</v>
      </c>
      <c r="B454" s="149"/>
      <c r="C454" s="150" t="s">
        <v>987</v>
      </c>
      <c r="D454" s="151"/>
      <c r="E454" s="152"/>
      <c r="F454" s="156"/>
      <c r="G454" s="230"/>
      <c r="I454" s="242"/>
      <c r="K454" s="242"/>
    </row>
    <row r="455" spans="1:11" s="236" customFormat="1" ht="25.5" x14ac:dyDescent="0.25">
      <c r="A455" s="266" t="s">
        <v>988</v>
      </c>
      <c r="B455" s="8" t="s">
        <v>989</v>
      </c>
      <c r="C455" s="6" t="s">
        <v>2172</v>
      </c>
      <c r="D455" s="7" t="str">
        <f>VLOOKUP(B455,'[1]172-O'!$A$9:$G$4558,4,FALSE)</f>
        <v>un</v>
      </c>
      <c r="E455" s="10">
        <v>1</v>
      </c>
      <c r="F455" s="146"/>
      <c r="G455" s="11"/>
    </row>
    <row r="456" spans="1:11" s="236" customFormat="1" ht="25.5" x14ac:dyDescent="0.25">
      <c r="A456" s="266" t="s">
        <v>990</v>
      </c>
      <c r="B456" s="5" t="s">
        <v>991</v>
      </c>
      <c r="C456" s="6" t="s">
        <v>2145</v>
      </c>
      <c r="D456" s="7" t="str">
        <f>VLOOKUP(B456,'[1]172-O'!$A$9:$G$4558,4,FALSE)</f>
        <v>un</v>
      </c>
      <c r="E456" s="10">
        <v>2</v>
      </c>
      <c r="F456" s="146"/>
      <c r="G456" s="11"/>
    </row>
    <row r="457" spans="1:11" s="236" customFormat="1" ht="38.25" x14ac:dyDescent="0.25">
      <c r="A457" s="266" t="s">
        <v>992</v>
      </c>
      <c r="B457" s="5" t="s">
        <v>993</v>
      </c>
      <c r="C457" s="6" t="s">
        <v>2146</v>
      </c>
      <c r="D457" s="7" t="str">
        <f>VLOOKUP(B457,'[1]172-O'!$A$9:$G$4558,4,FALSE)</f>
        <v>un</v>
      </c>
      <c r="E457" s="10">
        <v>1</v>
      </c>
      <c r="F457" s="146"/>
      <c r="G457" s="11"/>
    </row>
    <row r="458" spans="1:11" s="236" customFormat="1" x14ac:dyDescent="0.25">
      <c r="A458" s="266" t="s">
        <v>994</v>
      </c>
      <c r="B458" s="133" t="s">
        <v>995</v>
      </c>
      <c r="C458" s="100" t="s">
        <v>996</v>
      </c>
      <c r="D458" s="101" t="s">
        <v>10</v>
      </c>
      <c r="E458" s="10">
        <v>86</v>
      </c>
      <c r="F458" s="146"/>
      <c r="G458" s="11"/>
    </row>
    <row r="459" spans="1:11" s="236" customFormat="1" ht="25.5" x14ac:dyDescent="0.25">
      <c r="A459" s="266" t="s">
        <v>997</v>
      </c>
      <c r="B459" s="5" t="s">
        <v>998</v>
      </c>
      <c r="C459" s="6" t="s">
        <v>2034</v>
      </c>
      <c r="D459" s="7" t="str">
        <f>VLOOKUP(B459,'[1]172-O'!$A$9:$G$4558,4,FALSE)</f>
        <v>un</v>
      </c>
      <c r="E459" s="10">
        <v>19</v>
      </c>
      <c r="F459" s="146"/>
      <c r="G459" s="11"/>
    </row>
    <row r="460" spans="1:11" s="236" customFormat="1" x14ac:dyDescent="0.25">
      <c r="A460" s="266" t="s">
        <v>999</v>
      </c>
      <c r="B460" s="5" t="s">
        <v>1000</v>
      </c>
      <c r="C460" s="6" t="s">
        <v>2160</v>
      </c>
      <c r="D460" s="7" t="str">
        <f>VLOOKUP(B460,'[1]172-O'!$A$9:$G$4558,4,FALSE)</f>
        <v>m</v>
      </c>
      <c r="E460" s="10">
        <v>8.84</v>
      </c>
      <c r="F460" s="146"/>
      <c r="G460" s="11"/>
    </row>
    <row r="461" spans="1:11" s="236" customFormat="1" ht="25.5" x14ac:dyDescent="0.25">
      <c r="A461" s="266" t="s">
        <v>1001</v>
      </c>
      <c r="B461" s="5" t="s">
        <v>1002</v>
      </c>
      <c r="C461" s="6" t="s">
        <v>2147</v>
      </c>
      <c r="D461" s="7" t="str">
        <f>VLOOKUP(B461,'[1]172-O'!$A$9:$G$4558,4,FALSE)</f>
        <v>un</v>
      </c>
      <c r="E461" s="10">
        <v>147</v>
      </c>
      <c r="F461" s="146"/>
      <c r="G461" s="11"/>
    </row>
    <row r="462" spans="1:11" s="236" customFormat="1" x14ac:dyDescent="0.25">
      <c r="A462" s="266" t="s">
        <v>1003</v>
      </c>
      <c r="B462" s="5" t="s">
        <v>1004</v>
      </c>
      <c r="C462" s="6" t="s">
        <v>2148</v>
      </c>
      <c r="D462" s="7" t="str">
        <f>VLOOKUP(B462,'[1]172-O'!$A$9:$G$4558,4,FALSE)</f>
        <v>un</v>
      </c>
      <c r="E462" s="10">
        <v>6</v>
      </c>
      <c r="F462" s="146"/>
      <c r="G462" s="11"/>
    </row>
    <row r="463" spans="1:11" s="236" customFormat="1" x14ac:dyDescent="0.25">
      <c r="A463" s="266" t="s">
        <v>1005</v>
      </c>
      <c r="B463" s="5" t="s">
        <v>1006</v>
      </c>
      <c r="C463" s="6" t="s">
        <v>2149</v>
      </c>
      <c r="D463" s="7" t="str">
        <f>VLOOKUP(B463,'[1]172-O'!$A$9:$G$4558,4,FALSE)</f>
        <v>un</v>
      </c>
      <c r="E463" s="10">
        <v>11</v>
      </c>
      <c r="F463" s="146"/>
      <c r="G463" s="11"/>
    </row>
    <row r="464" spans="1:11" s="236" customFormat="1" x14ac:dyDescent="0.25">
      <c r="A464" s="266" t="s">
        <v>1007</v>
      </c>
      <c r="B464" s="5" t="s">
        <v>1008</v>
      </c>
      <c r="C464" s="6" t="s">
        <v>2151</v>
      </c>
      <c r="D464" s="7" t="str">
        <f>VLOOKUP(B464,'[1]172-O'!$A$9:$G$4558,4,FALSE)</f>
        <v>m²</v>
      </c>
      <c r="E464" s="10">
        <v>41.95</v>
      </c>
      <c r="F464" s="146"/>
      <c r="G464" s="11"/>
    </row>
    <row r="465" spans="1:7" s="236" customFormat="1" ht="25.5" x14ac:dyDescent="0.25">
      <c r="A465" s="266" t="s">
        <v>1009</v>
      </c>
      <c r="B465" s="5" t="s">
        <v>1010</v>
      </c>
      <c r="C465" s="6" t="s">
        <v>2152</v>
      </c>
      <c r="D465" s="7" t="str">
        <f>VLOOKUP(B465,'[1]172-O'!$A$9:$G$4558,4,FALSE)</f>
        <v>m²</v>
      </c>
      <c r="E465" s="10">
        <v>179.15</v>
      </c>
      <c r="F465" s="146"/>
      <c r="G465" s="11"/>
    </row>
    <row r="466" spans="1:7" s="236" customFormat="1" x14ac:dyDescent="0.25">
      <c r="A466" s="266" t="s">
        <v>1011</v>
      </c>
      <c r="B466" s="5" t="s">
        <v>1012</v>
      </c>
      <c r="C466" s="6" t="s">
        <v>2153</v>
      </c>
      <c r="D466" s="7" t="str">
        <f>VLOOKUP(B466,'[1]172-O'!$A$9:$G$4558,4,FALSE)</f>
        <v>un</v>
      </c>
      <c r="E466" s="10">
        <v>60</v>
      </c>
      <c r="F466" s="146"/>
      <c r="G466" s="11"/>
    </row>
    <row r="467" spans="1:7" s="236" customFormat="1" ht="25.5" x14ac:dyDescent="0.25">
      <c r="A467" s="266" t="s">
        <v>1013</v>
      </c>
      <c r="B467" s="133" t="s">
        <v>1014</v>
      </c>
      <c r="C467" s="100" t="s">
        <v>1015</v>
      </c>
      <c r="D467" s="101" t="s">
        <v>10</v>
      </c>
      <c r="E467" s="10">
        <v>81</v>
      </c>
      <c r="F467" s="146"/>
      <c r="G467" s="11"/>
    </row>
    <row r="468" spans="1:7" s="236" customFormat="1" x14ac:dyDescent="0.25">
      <c r="A468" s="266" t="s">
        <v>1016</v>
      </c>
      <c r="B468" s="5" t="s">
        <v>1017</v>
      </c>
      <c r="C468" s="6" t="s">
        <v>2154</v>
      </c>
      <c r="D468" s="7" t="str">
        <f>VLOOKUP(B468,'[1]172-O'!$A$9:$G$4558,4,FALSE)</f>
        <v>un</v>
      </c>
      <c r="E468" s="10">
        <v>2</v>
      </c>
      <c r="F468" s="146"/>
      <c r="G468" s="11"/>
    </row>
    <row r="469" spans="1:7" s="236" customFormat="1" ht="38.25" x14ac:dyDescent="0.25">
      <c r="A469" s="266" t="s">
        <v>1018</v>
      </c>
      <c r="B469" s="5" t="s">
        <v>1019</v>
      </c>
      <c r="C469" s="6" t="s">
        <v>2155</v>
      </c>
      <c r="D469" s="7" t="str">
        <f>VLOOKUP(B469,'[1]172-O'!$A$9:$G$4558,4,FALSE)</f>
        <v>un</v>
      </c>
      <c r="E469" s="10">
        <v>199</v>
      </c>
      <c r="F469" s="146"/>
      <c r="G469" s="11"/>
    </row>
    <row r="470" spans="1:7" s="236" customFormat="1" x14ac:dyDescent="0.25">
      <c r="A470" s="266" t="s">
        <v>1020</v>
      </c>
      <c r="B470" s="5" t="s">
        <v>1021</v>
      </c>
      <c r="C470" s="6" t="s">
        <v>2156</v>
      </c>
      <c r="D470" s="7" t="str">
        <f>VLOOKUP(B470,'[1]172-O'!$A$9:$G$4558,4,FALSE)</f>
        <v>un</v>
      </c>
      <c r="E470" s="10">
        <v>47</v>
      </c>
      <c r="F470" s="146"/>
      <c r="G470" s="11"/>
    </row>
    <row r="471" spans="1:7" s="236" customFormat="1" ht="25.5" x14ac:dyDescent="0.25">
      <c r="A471" s="266" t="s">
        <v>1022</v>
      </c>
      <c r="B471" s="5" t="s">
        <v>1023</v>
      </c>
      <c r="C471" s="6" t="s">
        <v>2157</v>
      </c>
      <c r="D471" s="7" t="str">
        <f>VLOOKUP(B471,'[1]172-O'!$A$9:$G$4558,4,FALSE)</f>
        <v>un</v>
      </c>
      <c r="E471" s="10">
        <v>147</v>
      </c>
      <c r="F471" s="146"/>
      <c r="G471" s="11"/>
    </row>
    <row r="472" spans="1:7" s="236" customFormat="1" ht="25.5" x14ac:dyDescent="0.25">
      <c r="A472" s="266" t="s">
        <v>1024</v>
      </c>
      <c r="B472" s="8" t="s">
        <v>1025</v>
      </c>
      <c r="C472" s="6" t="s">
        <v>2158</v>
      </c>
      <c r="D472" s="7" t="str">
        <f>VLOOKUP(B472,'[1]172-O'!$A$9:$G$4558,4,FALSE)</f>
        <v>un</v>
      </c>
      <c r="E472" s="10">
        <v>11</v>
      </c>
      <c r="F472" s="146"/>
      <c r="G472" s="11"/>
    </row>
    <row r="473" spans="1:7" s="236" customFormat="1" ht="25.5" x14ac:dyDescent="0.25">
      <c r="A473" s="266" t="s">
        <v>1026</v>
      </c>
      <c r="B473" s="5" t="s">
        <v>1027</v>
      </c>
      <c r="C473" s="6" t="s">
        <v>2159</v>
      </c>
      <c r="D473" s="7" t="str">
        <f>VLOOKUP(B473,'[1]172-O'!$A$9:$G$4558,4,FALSE)</f>
        <v>un</v>
      </c>
      <c r="E473" s="10">
        <v>76</v>
      </c>
      <c r="F473" s="146"/>
      <c r="G473" s="11"/>
    </row>
    <row r="474" spans="1:7" s="236" customFormat="1" ht="38.25" x14ac:dyDescent="0.25">
      <c r="A474" s="266" t="s">
        <v>1028</v>
      </c>
      <c r="B474" s="29" t="s">
        <v>2581</v>
      </c>
      <c r="C474" s="15" t="s">
        <v>2580</v>
      </c>
      <c r="D474" s="3" t="s">
        <v>225</v>
      </c>
      <c r="E474" s="10">
        <v>9</v>
      </c>
      <c r="F474" s="146"/>
      <c r="G474" s="11"/>
    </row>
    <row r="475" spans="1:7" s="236" customFormat="1" x14ac:dyDescent="0.25">
      <c r="A475" s="266" t="s">
        <v>2485</v>
      </c>
      <c r="B475" s="5" t="s">
        <v>1030</v>
      </c>
      <c r="C475" s="6" t="s">
        <v>2167</v>
      </c>
      <c r="D475" s="7" t="str">
        <f>VLOOKUP(B475,'[1]172-O'!$A$9:$G$4558,4,FALSE)</f>
        <v>un</v>
      </c>
      <c r="E475" s="10">
        <v>105</v>
      </c>
      <c r="F475" s="146"/>
      <c r="G475" s="11"/>
    </row>
    <row r="476" spans="1:7" s="236" customFormat="1" x14ac:dyDescent="0.25">
      <c r="A476" s="266" t="s">
        <v>1029</v>
      </c>
      <c r="B476" s="5" t="s">
        <v>1032</v>
      </c>
      <c r="C476" s="6" t="s">
        <v>2168</v>
      </c>
      <c r="D476" s="7" t="str">
        <f>VLOOKUP(B476,'[1]172-O'!$A$9:$G$4558,4,FALSE)</f>
        <v>un</v>
      </c>
      <c r="E476" s="10">
        <v>105</v>
      </c>
      <c r="F476" s="146"/>
      <c r="G476" s="11"/>
    </row>
    <row r="477" spans="1:7" s="236" customFormat="1" x14ac:dyDescent="0.25">
      <c r="A477" s="266" t="s">
        <v>1031</v>
      </c>
      <c r="B477" s="5" t="s">
        <v>1034</v>
      </c>
      <c r="C477" s="6" t="s">
        <v>2161</v>
      </c>
      <c r="D477" s="7" t="str">
        <f>VLOOKUP(B477,'[1]172-O'!$A$9:$G$4558,4,FALSE)</f>
        <v>un</v>
      </c>
      <c r="E477" s="10">
        <v>68</v>
      </c>
      <c r="F477" s="146"/>
      <c r="G477" s="11"/>
    </row>
    <row r="478" spans="1:7" s="236" customFormat="1" x14ac:dyDescent="0.25">
      <c r="A478" s="266" t="s">
        <v>1033</v>
      </c>
      <c r="B478" s="5" t="s">
        <v>1036</v>
      </c>
      <c r="C478" s="6" t="s">
        <v>2150</v>
      </c>
      <c r="D478" s="7" t="str">
        <f>VLOOKUP(B478,'[1]172-O'!$A$9:$G$4558,4,FALSE)</f>
        <v>un</v>
      </c>
      <c r="E478" s="10">
        <v>52</v>
      </c>
      <c r="F478" s="146"/>
      <c r="G478" s="11"/>
    </row>
    <row r="479" spans="1:7" s="236" customFormat="1" x14ac:dyDescent="0.25">
      <c r="A479" s="266" t="s">
        <v>1035</v>
      </c>
      <c r="B479" s="5" t="s">
        <v>1038</v>
      </c>
      <c r="C479" s="6" t="s">
        <v>2170</v>
      </c>
      <c r="D479" s="7" t="str">
        <f>VLOOKUP(B479,'[1]172-O'!$A$9:$G$4558,4,FALSE)</f>
        <v>un</v>
      </c>
      <c r="E479" s="10">
        <v>76</v>
      </c>
      <c r="F479" s="146"/>
      <c r="G479" s="11"/>
    </row>
    <row r="480" spans="1:7" s="236" customFormat="1" x14ac:dyDescent="0.25">
      <c r="A480" s="266" t="s">
        <v>1037</v>
      </c>
      <c r="B480" s="5" t="s">
        <v>1040</v>
      </c>
      <c r="C480" s="6" t="s">
        <v>2171</v>
      </c>
      <c r="D480" s="7" t="str">
        <f>VLOOKUP(B480,'[1]172-O'!$A$9:$G$4558,4,FALSE)</f>
        <v>un</v>
      </c>
      <c r="E480" s="10">
        <v>199</v>
      </c>
      <c r="F480" s="146"/>
      <c r="G480" s="11"/>
    </row>
    <row r="481" spans="1:9" s="236" customFormat="1" x14ac:dyDescent="0.25">
      <c r="A481" s="266" t="s">
        <v>1039</v>
      </c>
      <c r="B481" s="5" t="s">
        <v>1042</v>
      </c>
      <c r="C481" s="6" t="s">
        <v>2243</v>
      </c>
      <c r="D481" s="7" t="str">
        <f>VLOOKUP(B481,'[1]172-O'!$A$9:$G$4558,4,FALSE)</f>
        <v>un</v>
      </c>
      <c r="E481" s="10">
        <v>6</v>
      </c>
      <c r="F481" s="146"/>
      <c r="G481" s="11"/>
    </row>
    <row r="482" spans="1:9" s="236" customFormat="1" x14ac:dyDescent="0.25">
      <c r="A482" s="266" t="s">
        <v>1041</v>
      </c>
      <c r="B482" s="5" t="s">
        <v>1044</v>
      </c>
      <c r="C482" s="6" t="s">
        <v>2242</v>
      </c>
      <c r="D482" s="7" t="str">
        <f>VLOOKUP(B482,'[1]172-O'!$A$9:$G$4558,4,FALSE)</f>
        <v>un</v>
      </c>
      <c r="E482" s="10">
        <v>112</v>
      </c>
      <c r="F482" s="146"/>
      <c r="G482" s="11"/>
    </row>
    <row r="483" spans="1:9" s="236" customFormat="1" x14ac:dyDescent="0.25">
      <c r="A483" s="266" t="s">
        <v>1043</v>
      </c>
      <c r="B483" s="29" t="s">
        <v>2579</v>
      </c>
      <c r="C483" s="2" t="s">
        <v>1046</v>
      </c>
      <c r="D483" s="13" t="s">
        <v>225</v>
      </c>
      <c r="E483" s="10">
        <v>7</v>
      </c>
      <c r="F483" s="146"/>
      <c r="G483" s="11"/>
    </row>
    <row r="484" spans="1:9" s="236" customFormat="1" x14ac:dyDescent="0.25">
      <c r="A484" s="266" t="s">
        <v>1045</v>
      </c>
      <c r="B484" s="5" t="s">
        <v>1048</v>
      </c>
      <c r="C484" s="6" t="s">
        <v>2164</v>
      </c>
      <c r="D484" s="7" t="str">
        <f>VLOOKUP(B484,'[1]172-O'!$A$9:$G$4558,4,FALSE)</f>
        <v>un</v>
      </c>
      <c r="E484" s="10">
        <v>199</v>
      </c>
      <c r="F484" s="146"/>
      <c r="G484" s="11"/>
    </row>
    <row r="485" spans="1:9" s="236" customFormat="1" x14ac:dyDescent="0.25">
      <c r="A485" s="266" t="s">
        <v>1047</v>
      </c>
      <c r="B485" s="8" t="s">
        <v>1050</v>
      </c>
      <c r="C485" s="6" t="s">
        <v>2162</v>
      </c>
      <c r="D485" s="7" t="str">
        <f>VLOOKUP(B485,'[1]172-O'!$A$9:$G$4558,4,FALSE)</f>
        <v>un</v>
      </c>
      <c r="E485" s="10">
        <v>7</v>
      </c>
      <c r="F485" s="146"/>
      <c r="G485" s="11"/>
    </row>
    <row r="486" spans="1:9" s="236" customFormat="1" ht="25.5" x14ac:dyDescent="0.25">
      <c r="A486" s="266" t="s">
        <v>2486</v>
      </c>
      <c r="B486" s="8" t="s">
        <v>1052</v>
      </c>
      <c r="C486" s="6" t="s">
        <v>2173</v>
      </c>
      <c r="D486" s="7" t="str">
        <f>VLOOKUP(B486,'[1]172-O'!$A$9:$G$4558,4,FALSE)</f>
        <v>m</v>
      </c>
      <c r="E486" s="10">
        <v>118.26695954</v>
      </c>
      <c r="F486" s="146"/>
      <c r="G486" s="11"/>
      <c r="I486" s="242"/>
    </row>
    <row r="487" spans="1:9" s="236" customFormat="1" ht="25.5" x14ac:dyDescent="0.25">
      <c r="A487" s="266" t="s">
        <v>1049</v>
      </c>
      <c r="B487" s="5" t="s">
        <v>1054</v>
      </c>
      <c r="C487" s="6" t="s">
        <v>2174</v>
      </c>
      <c r="D487" s="7" t="str">
        <f>VLOOKUP(B487,'[1]172-O'!$A$9:$G$4558,4,FALSE)</f>
        <v>m</v>
      </c>
      <c r="E487" s="10">
        <v>1083.8660347499999</v>
      </c>
      <c r="F487" s="146"/>
      <c r="G487" s="11"/>
      <c r="I487" s="242"/>
    </row>
    <row r="488" spans="1:9" s="236" customFormat="1" ht="25.5" x14ac:dyDescent="0.25">
      <c r="A488" s="266" t="s">
        <v>1051</v>
      </c>
      <c r="B488" s="5" t="s">
        <v>1056</v>
      </c>
      <c r="C488" s="6" t="s">
        <v>2175</v>
      </c>
      <c r="D488" s="7" t="str">
        <f>VLOOKUP(B488,'[1]172-O'!$A$9:$G$4558,4,FALSE)</f>
        <v>m</v>
      </c>
      <c r="E488" s="10">
        <v>444.37711050000001</v>
      </c>
      <c r="F488" s="146"/>
      <c r="G488" s="11"/>
      <c r="I488" s="242"/>
    </row>
    <row r="489" spans="1:9" s="236" customFormat="1" ht="25.5" x14ac:dyDescent="0.25">
      <c r="A489" s="266" t="s">
        <v>1053</v>
      </c>
      <c r="B489" s="5" t="s">
        <v>1058</v>
      </c>
      <c r="C489" s="6" t="s">
        <v>2176</v>
      </c>
      <c r="D489" s="7" t="str">
        <f>VLOOKUP(B489,'[1]172-O'!$A$9:$G$4558,4,FALSE)</f>
        <v>m</v>
      </c>
      <c r="E489" s="10">
        <v>5.97811979</v>
      </c>
      <c r="F489" s="146"/>
      <c r="G489" s="11"/>
      <c r="I489" s="242"/>
    </row>
    <row r="490" spans="1:9" s="236" customFormat="1" ht="25.5" x14ac:dyDescent="0.25">
      <c r="A490" s="266" t="s">
        <v>1055</v>
      </c>
      <c r="B490" s="5" t="s">
        <v>1060</v>
      </c>
      <c r="C490" s="6" t="s">
        <v>2177</v>
      </c>
      <c r="D490" s="7" t="str">
        <f>VLOOKUP(B490,'[1]172-O'!$A$9:$G$4558,4,FALSE)</f>
        <v>m</v>
      </c>
      <c r="E490" s="10">
        <v>781.24362974999997</v>
      </c>
      <c r="F490" s="146"/>
      <c r="G490" s="11"/>
      <c r="I490" s="242"/>
    </row>
    <row r="491" spans="1:9" s="236" customFormat="1" ht="25.5" x14ac:dyDescent="0.25">
      <c r="A491" s="266" t="s">
        <v>1057</v>
      </c>
      <c r="B491" s="5" t="s">
        <v>1062</v>
      </c>
      <c r="C491" s="6" t="s">
        <v>2178</v>
      </c>
      <c r="D491" s="7" t="str">
        <f>VLOOKUP(B491,'[1]172-O'!$A$9:$G$4558,4,FALSE)</f>
        <v>m</v>
      </c>
      <c r="E491" s="10">
        <v>273.56003579000003</v>
      </c>
      <c r="F491" s="146"/>
      <c r="G491" s="11"/>
      <c r="I491" s="242"/>
    </row>
    <row r="492" spans="1:9" s="236" customFormat="1" ht="25.5" x14ac:dyDescent="0.25">
      <c r="A492" s="266" t="s">
        <v>1059</v>
      </c>
      <c r="B492" s="5" t="s">
        <v>1064</v>
      </c>
      <c r="C492" s="6" t="s">
        <v>2179</v>
      </c>
      <c r="D492" s="7" t="str">
        <f>VLOOKUP(B492,'[1]172-O'!$A$9:$G$4558,4,FALSE)</f>
        <v>m</v>
      </c>
      <c r="E492" s="10">
        <v>133.79095799999999</v>
      </c>
      <c r="F492" s="146"/>
      <c r="G492" s="11"/>
      <c r="I492" s="242"/>
    </row>
    <row r="493" spans="1:9" s="236" customFormat="1" ht="25.5" x14ac:dyDescent="0.25">
      <c r="A493" s="266" t="s">
        <v>1061</v>
      </c>
      <c r="B493" s="5" t="s">
        <v>1066</v>
      </c>
      <c r="C493" s="6" t="s">
        <v>2180</v>
      </c>
      <c r="D493" s="7" t="str">
        <f>VLOOKUP(B493,'[1]172-O'!$A$9:$G$4558,4,FALSE)</f>
        <v>m</v>
      </c>
      <c r="E493" s="10">
        <v>47.782485000000001</v>
      </c>
      <c r="F493" s="146"/>
      <c r="G493" s="11"/>
      <c r="I493" s="242"/>
    </row>
    <row r="494" spans="1:9" s="236" customFormat="1" ht="25.5" x14ac:dyDescent="0.25">
      <c r="A494" s="266" t="s">
        <v>1063</v>
      </c>
      <c r="B494" s="5" t="s">
        <v>1068</v>
      </c>
      <c r="C494" s="6" t="s">
        <v>2181</v>
      </c>
      <c r="D494" s="7" t="str">
        <f>VLOOKUP(B494,'[1]172-O'!$A$9:$G$4558,4,FALSE)</f>
        <v>m</v>
      </c>
      <c r="E494" s="10">
        <v>47.782485000000001</v>
      </c>
      <c r="F494" s="146"/>
      <c r="G494" s="11"/>
      <c r="I494" s="242"/>
    </row>
    <row r="495" spans="1:9" s="236" customFormat="1" ht="38.25" x14ac:dyDescent="0.25">
      <c r="A495" s="266" t="s">
        <v>1065</v>
      </c>
      <c r="B495" s="5" t="s">
        <v>1070</v>
      </c>
      <c r="C495" s="6" t="s">
        <v>2182</v>
      </c>
      <c r="D495" s="7" t="str">
        <f>VLOOKUP(B495,'[1]172-O'!$A$9:$G$4558,4,FALSE)</f>
        <v>m</v>
      </c>
      <c r="E495" s="10">
        <v>1306.05459</v>
      </c>
      <c r="F495" s="146"/>
      <c r="G495" s="11"/>
      <c r="I495" s="242"/>
    </row>
    <row r="496" spans="1:9" s="236" customFormat="1" ht="38.25" x14ac:dyDescent="0.25">
      <c r="A496" s="266" t="s">
        <v>1067</v>
      </c>
      <c r="B496" s="5" t="s">
        <v>1072</v>
      </c>
      <c r="C496" s="6" t="s">
        <v>2183</v>
      </c>
      <c r="D496" s="7" t="str">
        <f>VLOOKUP(B496,'[1]172-O'!$A$9:$G$4558,4,FALSE)</f>
        <v>m</v>
      </c>
      <c r="E496" s="10">
        <v>2190.0305625000001</v>
      </c>
      <c r="F496" s="146"/>
      <c r="G496" s="11"/>
      <c r="I496" s="242"/>
    </row>
    <row r="497" spans="1:9" s="236" customFormat="1" ht="38.25" x14ac:dyDescent="0.25">
      <c r="A497" s="266" t="s">
        <v>1069</v>
      </c>
      <c r="B497" s="5" t="s">
        <v>1072</v>
      </c>
      <c r="C497" s="6" t="s">
        <v>2183</v>
      </c>
      <c r="D497" s="7" t="str">
        <f>VLOOKUP(B497,'[1]172-O'!$A$9:$G$4558,4,FALSE)</f>
        <v>m</v>
      </c>
      <c r="E497" s="10">
        <v>603.12114399999996</v>
      </c>
      <c r="F497" s="146"/>
      <c r="G497" s="11"/>
      <c r="I497" s="242"/>
    </row>
    <row r="498" spans="1:9" s="236" customFormat="1" ht="38.25" x14ac:dyDescent="0.25">
      <c r="A498" s="266" t="s">
        <v>1071</v>
      </c>
      <c r="B498" s="5" t="s">
        <v>1075</v>
      </c>
      <c r="C498" s="6" t="s">
        <v>2184</v>
      </c>
      <c r="D498" s="7" t="str">
        <f>VLOOKUP(B498,'[1]172-O'!$A$9:$G$4558,4,FALSE)</f>
        <v>m</v>
      </c>
      <c r="E498" s="10">
        <v>457.65002300000003</v>
      </c>
      <c r="F498" s="146"/>
      <c r="G498" s="11"/>
      <c r="I498" s="242"/>
    </row>
    <row r="499" spans="1:9" s="236" customFormat="1" ht="38.25" x14ac:dyDescent="0.25">
      <c r="A499" s="266" t="s">
        <v>1073</v>
      </c>
      <c r="B499" s="5" t="s">
        <v>1077</v>
      </c>
      <c r="C499" s="6" t="s">
        <v>2185</v>
      </c>
      <c r="D499" s="7" t="str">
        <f>VLOOKUP(B499,'[1]172-O'!$A$9:$G$4558,4,FALSE)</f>
        <v>m</v>
      </c>
      <c r="E499" s="10">
        <v>143.347455</v>
      </c>
      <c r="F499" s="146"/>
      <c r="G499" s="11"/>
      <c r="I499" s="242"/>
    </row>
    <row r="500" spans="1:9" s="236" customFormat="1" ht="38.25" x14ac:dyDescent="0.25">
      <c r="A500" s="266" t="s">
        <v>1074</v>
      </c>
      <c r="B500" s="5" t="s">
        <v>1079</v>
      </c>
      <c r="C500" s="6" t="s">
        <v>2186</v>
      </c>
      <c r="D500" s="7" t="str">
        <f>VLOOKUP(B500,'[1]172-O'!$A$9:$G$4558,4,FALSE)</f>
        <v>m</v>
      </c>
      <c r="E500" s="10">
        <v>119.45621250000001</v>
      </c>
      <c r="F500" s="146"/>
      <c r="G500" s="11"/>
      <c r="I500" s="242"/>
    </row>
    <row r="501" spans="1:9" s="236" customFormat="1" ht="38.25" x14ac:dyDescent="0.25">
      <c r="A501" s="266" t="s">
        <v>1076</v>
      </c>
      <c r="B501" s="5" t="s">
        <v>1081</v>
      </c>
      <c r="C501" s="6" t="s">
        <v>2187</v>
      </c>
      <c r="D501" s="7" t="str">
        <f>VLOOKUP(B501,'[1]172-O'!$A$9:$G$4558,4,FALSE)</f>
        <v>m</v>
      </c>
      <c r="E501" s="10">
        <v>95.564970000000002</v>
      </c>
      <c r="F501" s="146"/>
      <c r="G501" s="11"/>
      <c r="I501" s="242"/>
    </row>
    <row r="502" spans="1:9" s="236" customFormat="1" ht="25.5" x14ac:dyDescent="0.25">
      <c r="A502" s="266" t="s">
        <v>1078</v>
      </c>
      <c r="B502" s="8" t="s">
        <v>1083</v>
      </c>
      <c r="C502" s="6" t="s">
        <v>2188</v>
      </c>
      <c r="D502" s="7" t="str">
        <f>VLOOKUP(B502,'[1]172-O'!$A$9:$G$4558,4,FALSE)</f>
        <v>m</v>
      </c>
      <c r="E502" s="10">
        <v>152.903952</v>
      </c>
      <c r="F502" s="146"/>
      <c r="G502" s="11"/>
      <c r="I502" s="242"/>
    </row>
    <row r="503" spans="1:9" s="236" customFormat="1" ht="25.5" x14ac:dyDescent="0.25">
      <c r="A503" s="266" t="s">
        <v>1080</v>
      </c>
      <c r="B503" s="8" t="s">
        <v>1085</v>
      </c>
      <c r="C503" s="6" t="s">
        <v>2189</v>
      </c>
      <c r="D503" s="7" t="str">
        <f>VLOOKUP(B503,'[1]172-O'!$A$9:$G$4558,4,FALSE)</f>
        <v>m</v>
      </c>
      <c r="E503" s="10">
        <v>138.56920650000001</v>
      </c>
      <c r="F503" s="146"/>
      <c r="G503" s="11"/>
      <c r="I503" s="242"/>
    </row>
    <row r="504" spans="1:9" s="236" customFormat="1" x14ac:dyDescent="0.25">
      <c r="A504" s="266" t="s">
        <v>1082</v>
      </c>
      <c r="B504" s="5" t="s">
        <v>1087</v>
      </c>
      <c r="C504" s="6" t="s">
        <v>2190</v>
      </c>
      <c r="D504" s="7" t="str">
        <f>VLOOKUP(B504,'[1]172-O'!$A$9:$G$4558,4,FALSE)</f>
        <v>m</v>
      </c>
      <c r="E504" s="10">
        <v>83.61934875</v>
      </c>
      <c r="F504" s="146"/>
      <c r="G504" s="11"/>
      <c r="I504" s="242"/>
    </row>
    <row r="505" spans="1:9" s="236" customFormat="1" x14ac:dyDescent="0.25">
      <c r="A505" s="266" t="s">
        <v>1084</v>
      </c>
      <c r="B505" s="8" t="s">
        <v>1089</v>
      </c>
      <c r="C505" s="6" t="s">
        <v>2191</v>
      </c>
      <c r="D505" s="7" t="str">
        <f>VLOOKUP(B505,'[1]172-O'!$A$9:$G$4558,4,FALSE)</f>
        <v>m</v>
      </c>
      <c r="E505" s="10">
        <v>119.45621250000001</v>
      </c>
      <c r="F505" s="146"/>
      <c r="G505" s="11"/>
      <c r="I505" s="242"/>
    </row>
    <row r="506" spans="1:9" s="236" customFormat="1" ht="25.5" x14ac:dyDescent="0.25">
      <c r="A506" s="266" t="s">
        <v>1086</v>
      </c>
      <c r="B506" s="31" t="s">
        <v>867</v>
      </c>
      <c r="C506" s="6" t="s">
        <v>2199</v>
      </c>
      <c r="D506" s="7" t="str">
        <f>VLOOKUP(B506,'[1]172-O'!$A$9:$G$4558,4,FALSE)</f>
        <v>m</v>
      </c>
      <c r="E506" s="10">
        <v>1486.5662</v>
      </c>
      <c r="F506" s="146"/>
      <c r="G506" s="11"/>
      <c r="I506" s="242"/>
    </row>
    <row r="507" spans="1:9" s="236" customFormat="1" ht="25.5" x14ac:dyDescent="0.25">
      <c r="A507" s="266" t="s">
        <v>1088</v>
      </c>
      <c r="B507" s="31" t="s">
        <v>869</v>
      </c>
      <c r="C507" s="6" t="s">
        <v>2200</v>
      </c>
      <c r="D507" s="7" t="str">
        <f>VLOOKUP(B507,'[1]172-O'!$A$9:$G$4558,4,FALSE)</f>
        <v>m</v>
      </c>
      <c r="E507" s="10">
        <v>1008.74135</v>
      </c>
      <c r="F507" s="146"/>
      <c r="G507" s="11"/>
      <c r="I507" s="242"/>
    </row>
    <row r="508" spans="1:9" s="236" customFormat="1" ht="25.5" x14ac:dyDescent="0.25">
      <c r="A508" s="266" t="s">
        <v>2487</v>
      </c>
      <c r="B508" s="31" t="s">
        <v>871</v>
      </c>
      <c r="C508" s="6" t="s">
        <v>2201</v>
      </c>
      <c r="D508" s="7" t="str">
        <f>VLOOKUP(B508,'[1]172-O'!$A$9:$G$4558,4,FALSE)</f>
        <v>m</v>
      </c>
      <c r="E508" s="10">
        <v>637.09979999999996</v>
      </c>
      <c r="F508" s="146"/>
      <c r="G508" s="11"/>
      <c r="I508" s="242"/>
    </row>
    <row r="509" spans="1:9" s="236" customFormat="1" ht="25.5" x14ac:dyDescent="0.25">
      <c r="A509" s="266" t="s">
        <v>1090</v>
      </c>
      <c r="B509" s="31" t="s">
        <v>873</v>
      </c>
      <c r="C509" s="6" t="s">
        <v>2202</v>
      </c>
      <c r="D509" s="7" t="str">
        <f>VLOOKUP(B509,'[1]172-O'!$A$9:$G$4558,4,FALSE)</f>
        <v>m</v>
      </c>
      <c r="E509" s="10">
        <v>424.73320000000001</v>
      </c>
      <c r="F509" s="146"/>
      <c r="G509" s="11"/>
      <c r="I509" s="242"/>
    </row>
    <row r="510" spans="1:9" s="236" customFormat="1" ht="25.5" x14ac:dyDescent="0.25">
      <c r="A510" s="266" t="s">
        <v>1091</v>
      </c>
      <c r="B510" s="31" t="s">
        <v>1095</v>
      </c>
      <c r="C510" s="6" t="s">
        <v>2203</v>
      </c>
      <c r="D510" s="7" t="str">
        <f>VLOOKUP(B510,'[1]172-O'!$A$9:$G$4558,4,FALSE)</f>
        <v>m</v>
      </c>
      <c r="E510" s="10">
        <v>318.54989999999998</v>
      </c>
      <c r="F510" s="146"/>
      <c r="G510" s="11"/>
      <c r="I510" s="242"/>
    </row>
    <row r="511" spans="1:9" s="236" customFormat="1" ht="25.5" x14ac:dyDescent="0.25">
      <c r="A511" s="266" t="s">
        <v>1092</v>
      </c>
      <c r="B511" s="8" t="s">
        <v>877</v>
      </c>
      <c r="C511" s="6" t="s">
        <v>2204</v>
      </c>
      <c r="D511" s="7" t="str">
        <f>VLOOKUP(B511,'[1]172-O'!$A$9:$G$4558,4,FALSE)</f>
        <v>m</v>
      </c>
      <c r="E511" s="10">
        <v>265.45825000000002</v>
      </c>
      <c r="F511" s="146"/>
      <c r="G511" s="11"/>
      <c r="I511" s="242"/>
    </row>
    <row r="512" spans="1:9" s="236" customFormat="1" ht="25.5" x14ac:dyDescent="0.25">
      <c r="A512" s="266" t="s">
        <v>1093</v>
      </c>
      <c r="B512" s="8" t="s">
        <v>1098</v>
      </c>
      <c r="C512" s="6" t="s">
        <v>2205</v>
      </c>
      <c r="D512" s="7" t="str">
        <f>VLOOKUP(B512,'[1]172-O'!$A$9:$G$4558,4,FALSE)</f>
        <v>m</v>
      </c>
      <c r="E512" s="10">
        <v>106.1833</v>
      </c>
      <c r="F512" s="146"/>
      <c r="G512" s="11"/>
      <c r="I512" s="242"/>
    </row>
    <row r="513" spans="1:9" s="236" customFormat="1" ht="25.5" x14ac:dyDescent="0.25">
      <c r="A513" s="266" t="s">
        <v>1094</v>
      </c>
      <c r="B513" s="8" t="s">
        <v>1100</v>
      </c>
      <c r="C513" s="6" t="s">
        <v>2206</v>
      </c>
      <c r="D513" s="7" t="str">
        <f>VLOOKUP(B513,'[1]172-O'!$A$9:$G$4558,4,FALSE)</f>
        <v>m</v>
      </c>
      <c r="E513" s="10">
        <v>53.091650000000001</v>
      </c>
      <c r="F513" s="146"/>
      <c r="G513" s="11"/>
      <c r="I513" s="242"/>
    </row>
    <row r="514" spans="1:9" s="236" customFormat="1" ht="25.5" x14ac:dyDescent="0.25">
      <c r="A514" s="266" t="s">
        <v>1096</v>
      </c>
      <c r="B514" s="246" t="s">
        <v>1101</v>
      </c>
      <c r="C514" s="6" t="s">
        <v>2040</v>
      </c>
      <c r="D514" s="7" t="str">
        <f>VLOOKUP(B514,'[1]172-O'!$A$9:$G$4558,4,FALSE)</f>
        <v>m</v>
      </c>
      <c r="E514" s="10">
        <v>1486.5662</v>
      </c>
      <c r="F514" s="146"/>
      <c r="G514" s="11"/>
      <c r="I514" s="242"/>
    </row>
    <row r="515" spans="1:9" s="236" customFormat="1" ht="25.5" x14ac:dyDescent="0.25">
      <c r="A515" s="266" t="s">
        <v>1097</v>
      </c>
      <c r="B515" s="246" t="s">
        <v>1102</v>
      </c>
      <c r="C515" s="6" t="s">
        <v>2041</v>
      </c>
      <c r="D515" s="7" t="str">
        <f>VLOOKUP(B515,'[1]172-O'!$A$9:$G$4558,4,FALSE)</f>
        <v>m</v>
      </c>
      <c r="E515" s="10">
        <v>1008.74135</v>
      </c>
      <c r="F515" s="146"/>
      <c r="G515" s="11"/>
      <c r="I515" s="242"/>
    </row>
    <row r="516" spans="1:9" s="236" customFormat="1" ht="38.25" x14ac:dyDescent="0.25">
      <c r="A516" s="266" t="s">
        <v>1099</v>
      </c>
      <c r="B516" s="246" t="s">
        <v>1103</v>
      </c>
      <c r="C516" s="6" t="s">
        <v>2042</v>
      </c>
      <c r="D516" s="7" t="str">
        <f>VLOOKUP(B516,'[1]172-O'!$A$9:$G$4558,4,FALSE)</f>
        <v>m</v>
      </c>
      <c r="E516" s="10">
        <v>637.09979999999996</v>
      </c>
      <c r="F516" s="146"/>
      <c r="G516" s="11"/>
      <c r="I516" s="242"/>
    </row>
    <row r="517" spans="1:9" s="236" customFormat="1" ht="38.25" x14ac:dyDescent="0.25">
      <c r="A517" s="266" t="s">
        <v>1106</v>
      </c>
      <c r="B517" s="246" t="s">
        <v>1104</v>
      </c>
      <c r="C517" s="6" t="s">
        <v>2043</v>
      </c>
      <c r="D517" s="7" t="str">
        <f>VLOOKUP(B517,'[1]172-O'!$A$9:$G$4558,4,FALSE)</f>
        <v>m</v>
      </c>
      <c r="E517" s="10">
        <v>424.73320000000001</v>
      </c>
      <c r="F517" s="146"/>
      <c r="G517" s="11"/>
      <c r="I517" s="242"/>
    </row>
    <row r="518" spans="1:9" s="236" customFormat="1" ht="25.5" x14ac:dyDescent="0.25">
      <c r="A518" s="266" t="s">
        <v>1108</v>
      </c>
      <c r="B518" s="246" t="s">
        <v>1105</v>
      </c>
      <c r="C518" s="6" t="s">
        <v>2044</v>
      </c>
      <c r="D518" s="7" t="str">
        <f>VLOOKUP(B518,'[1]172-O'!$A$9:$G$4558,4,FALSE)</f>
        <v>m</v>
      </c>
      <c r="E518" s="10">
        <v>584.00815</v>
      </c>
      <c r="F518" s="146"/>
      <c r="G518" s="11"/>
      <c r="I518" s="242"/>
    </row>
    <row r="519" spans="1:9" s="236" customFormat="1" ht="25.5" x14ac:dyDescent="0.25">
      <c r="A519" s="266" t="s">
        <v>1110</v>
      </c>
      <c r="B519" s="8" t="s">
        <v>1107</v>
      </c>
      <c r="C519" s="6" t="s">
        <v>2226</v>
      </c>
      <c r="D519" s="7" t="str">
        <f>VLOOKUP(B519,'[1]172-O'!$A$9:$G$4558,4,FALSE)</f>
        <v>un</v>
      </c>
      <c r="E519" s="10">
        <v>3</v>
      </c>
      <c r="F519" s="146"/>
      <c r="G519" s="11"/>
    </row>
    <row r="520" spans="1:9" s="236" customFormat="1" ht="25.5" x14ac:dyDescent="0.25">
      <c r="A520" s="266" t="s">
        <v>1112</v>
      </c>
      <c r="B520" s="5" t="s">
        <v>1109</v>
      </c>
      <c r="C520" s="6" t="s">
        <v>2227</v>
      </c>
      <c r="D520" s="7" t="str">
        <f>VLOOKUP(B520,'[1]172-O'!$A$9:$G$4558,4,FALSE)</f>
        <v>un</v>
      </c>
      <c r="E520" s="10">
        <v>113</v>
      </c>
      <c r="F520" s="146"/>
      <c r="G520" s="11"/>
    </row>
    <row r="521" spans="1:9" s="236" customFormat="1" ht="25.5" x14ac:dyDescent="0.25">
      <c r="A521" s="266" t="s">
        <v>1114</v>
      </c>
      <c r="B521" s="5" t="s">
        <v>1111</v>
      </c>
      <c r="C521" s="6" t="s">
        <v>2228</v>
      </c>
      <c r="D521" s="7" t="str">
        <f>VLOOKUP(B521,'[1]172-O'!$A$9:$G$4558,4,FALSE)</f>
        <v>un</v>
      </c>
      <c r="E521" s="10">
        <v>3</v>
      </c>
      <c r="F521" s="146"/>
      <c r="G521" s="11"/>
    </row>
    <row r="522" spans="1:9" s="236" customFormat="1" ht="25.5" x14ac:dyDescent="0.25">
      <c r="A522" s="266" t="s">
        <v>1116</v>
      </c>
      <c r="B522" s="5" t="s">
        <v>1113</v>
      </c>
      <c r="C522" s="6" t="s">
        <v>2229</v>
      </c>
      <c r="D522" s="7" t="str">
        <f>VLOOKUP(B522,'[1]172-O'!$A$9:$G$4558,4,FALSE)</f>
        <v>un</v>
      </c>
      <c r="E522" s="10">
        <v>5</v>
      </c>
      <c r="F522" s="146"/>
      <c r="G522" s="11"/>
    </row>
    <row r="523" spans="1:9" s="236" customFormat="1" ht="25.5" x14ac:dyDescent="0.25">
      <c r="A523" s="266" t="s">
        <v>1118</v>
      </c>
      <c r="B523" s="5" t="s">
        <v>1115</v>
      </c>
      <c r="C523" s="6" t="s">
        <v>2230</v>
      </c>
      <c r="D523" s="7" t="str">
        <f>VLOOKUP(B523,'[1]172-O'!$A$9:$G$4558,4,FALSE)</f>
        <v>un</v>
      </c>
      <c r="E523" s="10">
        <v>2</v>
      </c>
      <c r="F523" s="146"/>
      <c r="G523" s="11"/>
    </row>
    <row r="524" spans="1:9" s="236" customFormat="1" ht="25.5" x14ac:dyDescent="0.25">
      <c r="A524" s="266" t="s">
        <v>1120</v>
      </c>
      <c r="B524" s="5" t="s">
        <v>1117</v>
      </c>
      <c r="C524" s="6" t="s">
        <v>2236</v>
      </c>
      <c r="D524" s="7" t="str">
        <f>VLOOKUP(B524,'[1]172-O'!$A$9:$G$4558,4,FALSE)</f>
        <v>un</v>
      </c>
      <c r="E524" s="10">
        <v>395</v>
      </c>
      <c r="F524" s="146"/>
      <c r="G524" s="11"/>
    </row>
    <row r="525" spans="1:9" s="236" customFormat="1" ht="25.5" x14ac:dyDescent="0.25">
      <c r="A525" s="266" t="s">
        <v>1122</v>
      </c>
      <c r="B525" s="5" t="s">
        <v>1119</v>
      </c>
      <c r="C525" s="6" t="s">
        <v>2239</v>
      </c>
      <c r="D525" s="7" t="str">
        <f>VLOOKUP(B525,'[1]172-O'!$A$9:$G$4558,4,FALSE)</f>
        <v>un</v>
      </c>
      <c r="E525" s="10">
        <v>100</v>
      </c>
      <c r="F525" s="146"/>
      <c r="G525" s="11"/>
    </row>
    <row r="526" spans="1:9" s="236" customFormat="1" x14ac:dyDescent="0.25">
      <c r="A526" s="266" t="s">
        <v>1124</v>
      </c>
      <c r="B526" s="8" t="s">
        <v>1121</v>
      </c>
      <c r="C526" s="6" t="s">
        <v>2244</v>
      </c>
      <c r="D526" s="7" t="str">
        <f>VLOOKUP(B526,'[1]172-O'!$A$9:$G$4558,4,FALSE)</f>
        <v>un</v>
      </c>
      <c r="E526" s="10">
        <v>1</v>
      </c>
      <c r="F526" s="146"/>
      <c r="G526" s="11"/>
    </row>
    <row r="527" spans="1:9" s="236" customFormat="1" ht="25.5" x14ac:dyDescent="0.25">
      <c r="A527" s="266" t="s">
        <v>1126</v>
      </c>
      <c r="B527" s="5" t="s">
        <v>1123</v>
      </c>
      <c r="C527" s="6" t="s">
        <v>2240</v>
      </c>
      <c r="D527" s="7" t="str">
        <f>VLOOKUP(B527,'[1]172-O'!$A$9:$G$4558,4,FALSE)</f>
        <v>un</v>
      </c>
      <c r="E527" s="10">
        <v>60</v>
      </c>
      <c r="F527" s="146"/>
      <c r="G527" s="11"/>
    </row>
    <row r="528" spans="1:9" s="236" customFormat="1" ht="25.5" x14ac:dyDescent="0.25">
      <c r="A528" s="266" t="s">
        <v>1128</v>
      </c>
      <c r="B528" s="5" t="s">
        <v>1125</v>
      </c>
      <c r="C528" s="6" t="s">
        <v>2266</v>
      </c>
      <c r="D528" s="7" t="str">
        <f>VLOOKUP(B528,'[1]172-O'!$A$9:$G$4558,4,FALSE)</f>
        <v>un</v>
      </c>
      <c r="E528" s="10">
        <v>229.5</v>
      </c>
      <c r="F528" s="146"/>
      <c r="G528" s="11"/>
    </row>
    <row r="529" spans="1:7" s="236" customFormat="1" ht="25.5" x14ac:dyDescent="0.25">
      <c r="A529" s="266" t="s">
        <v>1130</v>
      </c>
      <c r="B529" s="5" t="s">
        <v>1127</v>
      </c>
      <c r="C529" s="6" t="s">
        <v>2267</v>
      </c>
      <c r="D529" s="7" t="str">
        <f>VLOOKUP(B529,'[1]172-O'!$A$9:$G$4558,4,FALSE)</f>
        <v>un</v>
      </c>
      <c r="E529" s="10">
        <v>88</v>
      </c>
      <c r="F529" s="146"/>
      <c r="G529" s="11"/>
    </row>
    <row r="530" spans="1:7" s="236" customFormat="1" ht="25.5" x14ac:dyDescent="0.25">
      <c r="A530" s="266" t="s">
        <v>1132</v>
      </c>
      <c r="B530" s="8" t="s">
        <v>1129</v>
      </c>
      <c r="C530" s="6" t="s">
        <v>2268</v>
      </c>
      <c r="D530" s="7" t="str">
        <f>VLOOKUP(B530,'[1]172-O'!$A$9:$G$4558,4,FALSE)</f>
        <v>un</v>
      </c>
      <c r="E530" s="10">
        <v>6</v>
      </c>
      <c r="F530" s="146"/>
      <c r="G530" s="11"/>
    </row>
    <row r="531" spans="1:7" s="236" customFormat="1" x14ac:dyDescent="0.25">
      <c r="A531" s="266" t="s">
        <v>2488</v>
      </c>
      <c r="B531" s="8" t="s">
        <v>1131</v>
      </c>
      <c r="C531" s="6" t="s">
        <v>2097</v>
      </c>
      <c r="D531" s="7" t="str">
        <f>VLOOKUP(B531,'[1]172-O'!$A$9:$G$4558,4,FALSE)</f>
        <v>un</v>
      </c>
      <c r="E531" s="10">
        <v>270</v>
      </c>
      <c r="F531" s="146"/>
      <c r="G531" s="11"/>
    </row>
    <row r="532" spans="1:7" s="236" customFormat="1" x14ac:dyDescent="0.25">
      <c r="A532" s="266" t="s">
        <v>1133</v>
      </c>
      <c r="B532" s="5" t="s">
        <v>341</v>
      </c>
      <c r="C532" s="6" t="s">
        <v>2528</v>
      </c>
      <c r="D532" s="7" t="str">
        <f>VLOOKUP(B532,'[1]172-O'!$A$9:$G$4558,4,FALSE)</f>
        <v>un</v>
      </c>
      <c r="E532" s="10">
        <v>30</v>
      </c>
      <c r="F532" s="146"/>
      <c r="G532" s="11"/>
    </row>
    <row r="533" spans="1:7" s="236" customFormat="1" x14ac:dyDescent="0.25">
      <c r="A533" s="266" t="s">
        <v>1135</v>
      </c>
      <c r="B533" s="8" t="s">
        <v>1134</v>
      </c>
      <c r="C533" s="6" t="s">
        <v>2529</v>
      </c>
      <c r="D533" s="7" t="str">
        <f>VLOOKUP(B533,'[1]172-O'!$A$9:$G$4558,4,FALSE)</f>
        <v>un</v>
      </c>
      <c r="E533" s="10">
        <v>12</v>
      </c>
      <c r="F533" s="146"/>
      <c r="G533" s="11"/>
    </row>
    <row r="534" spans="1:7" s="236" customFormat="1" x14ac:dyDescent="0.25">
      <c r="A534" s="266" t="s">
        <v>2489</v>
      </c>
      <c r="B534" s="8" t="s">
        <v>1136</v>
      </c>
      <c r="C534" s="6" t="s">
        <v>2272</v>
      </c>
      <c r="D534" s="7" t="str">
        <f>VLOOKUP(B534,'[1]172-O'!$A$9:$G$4558,4,FALSE)</f>
        <v>un</v>
      </c>
      <c r="E534" s="10">
        <v>1</v>
      </c>
      <c r="F534" s="146"/>
      <c r="G534" s="11"/>
    </row>
    <row r="535" spans="1:7" s="236" customFormat="1" ht="38.25" x14ac:dyDescent="0.25">
      <c r="A535" s="266" t="s">
        <v>1137</v>
      </c>
      <c r="B535" s="8" t="s">
        <v>883</v>
      </c>
      <c r="C535" s="6" t="s">
        <v>2233</v>
      </c>
      <c r="D535" s="7" t="str">
        <f>VLOOKUP(B535,'[1]172-O'!$A$9:$G$4558,4,FALSE)</f>
        <v>un</v>
      </c>
      <c r="E535" s="10">
        <v>5</v>
      </c>
      <c r="F535" s="146"/>
      <c r="G535" s="11"/>
    </row>
    <row r="536" spans="1:7" s="236" customFormat="1" ht="25.5" x14ac:dyDescent="0.25">
      <c r="A536" s="266" t="s">
        <v>1138</v>
      </c>
      <c r="B536" s="8" t="s">
        <v>1139</v>
      </c>
      <c r="C536" s="6" t="s">
        <v>2234</v>
      </c>
      <c r="D536" s="7" t="str">
        <f>VLOOKUP(B536,'[1]172-O'!$A$9:$G$4558,4,FALSE)</f>
        <v>un</v>
      </c>
      <c r="E536" s="10">
        <v>1</v>
      </c>
      <c r="F536" s="146"/>
      <c r="G536" s="11"/>
    </row>
    <row r="537" spans="1:7" s="236" customFormat="1" ht="25.5" x14ac:dyDescent="0.25">
      <c r="A537" s="266" t="s">
        <v>1140</v>
      </c>
      <c r="B537" s="8" t="s">
        <v>1141</v>
      </c>
      <c r="C537" s="6" t="s">
        <v>2265</v>
      </c>
      <c r="D537" s="7" t="str">
        <f>VLOOKUP(B537,'[1]172-O'!$A$9:$G$4558,4,FALSE)</f>
        <v>un</v>
      </c>
      <c r="E537" s="10">
        <v>3</v>
      </c>
      <c r="F537" s="146"/>
      <c r="G537" s="11"/>
    </row>
    <row r="538" spans="1:7" s="236" customFormat="1" ht="25.5" x14ac:dyDescent="0.25">
      <c r="A538" s="266" t="s">
        <v>1142</v>
      </c>
      <c r="B538" s="8" t="s">
        <v>1143</v>
      </c>
      <c r="C538" s="6" t="s">
        <v>2231</v>
      </c>
      <c r="D538" s="7" t="str">
        <f>VLOOKUP(B538,'[1]172-O'!$A$9:$G$4558,4,FALSE)</f>
        <v>un</v>
      </c>
      <c r="E538" s="10">
        <v>2</v>
      </c>
      <c r="F538" s="146"/>
      <c r="G538" s="11"/>
    </row>
    <row r="539" spans="1:7" s="236" customFormat="1" ht="25.5" x14ac:dyDescent="0.25">
      <c r="A539" s="266" t="s">
        <v>1144</v>
      </c>
      <c r="B539" s="8" t="s">
        <v>1109</v>
      </c>
      <c r="C539" s="6" t="s">
        <v>2227</v>
      </c>
      <c r="D539" s="7" t="str">
        <f>VLOOKUP(B539,'[1]172-O'!$A$9:$G$4558,4,FALSE)</f>
        <v>un</v>
      </c>
      <c r="E539" s="10">
        <v>3</v>
      </c>
      <c r="F539" s="146"/>
      <c r="G539" s="11"/>
    </row>
    <row r="540" spans="1:7" s="236" customFormat="1" ht="25.5" x14ac:dyDescent="0.25">
      <c r="A540" s="266" t="s">
        <v>2490</v>
      </c>
      <c r="B540" s="28" t="s">
        <v>1146</v>
      </c>
      <c r="C540" s="6" t="s">
        <v>2033</v>
      </c>
      <c r="D540" s="7" t="str">
        <f>VLOOKUP(B540,'[1]172-O'!$A$9:$G$4558,4,FALSE)</f>
        <v>un</v>
      </c>
      <c r="E540" s="10">
        <v>39</v>
      </c>
      <c r="F540" s="146"/>
      <c r="G540" s="11"/>
    </row>
    <row r="541" spans="1:7" s="236" customFormat="1" ht="25.5" x14ac:dyDescent="0.25">
      <c r="A541" s="266" t="s">
        <v>1145</v>
      </c>
      <c r="B541" s="246" t="s">
        <v>1148</v>
      </c>
      <c r="C541" s="6" t="s">
        <v>2143</v>
      </c>
      <c r="D541" s="7" t="str">
        <f>VLOOKUP(B541,'[1]172-O'!$A$9:$G$4558,4,FALSE)</f>
        <v>un</v>
      </c>
      <c r="E541" s="10">
        <v>1</v>
      </c>
      <c r="F541" s="146"/>
      <c r="G541" s="11"/>
    </row>
    <row r="542" spans="1:7" s="236" customFormat="1" x14ac:dyDescent="0.25">
      <c r="A542" s="266" t="s">
        <v>1147</v>
      </c>
      <c r="B542" s="14" t="s">
        <v>1150</v>
      </c>
      <c r="C542" s="6" t="s">
        <v>2165</v>
      </c>
      <c r="D542" s="7" t="str">
        <f>VLOOKUP(B542,'[1]172-O'!$A$9:$G$4558,4,FALSE)</f>
        <v>un</v>
      </c>
      <c r="E542" s="10">
        <v>87</v>
      </c>
      <c r="F542" s="146"/>
      <c r="G542" s="11"/>
    </row>
    <row r="543" spans="1:7" s="236" customFormat="1" x14ac:dyDescent="0.25">
      <c r="A543" s="266" t="s">
        <v>1149</v>
      </c>
      <c r="B543" s="14" t="s">
        <v>1152</v>
      </c>
      <c r="C543" s="6" t="s">
        <v>2166</v>
      </c>
      <c r="D543" s="7" t="str">
        <f>VLOOKUP(B543,'[1]172-O'!$A$9:$G$4558,4,FALSE)</f>
        <v>un</v>
      </c>
      <c r="E543" s="10">
        <v>199</v>
      </c>
      <c r="F543" s="146"/>
      <c r="G543" s="11"/>
    </row>
    <row r="544" spans="1:7" s="236" customFormat="1" x14ac:dyDescent="0.25">
      <c r="A544" s="266" t="s">
        <v>1151</v>
      </c>
      <c r="B544" s="246" t="s">
        <v>1154</v>
      </c>
      <c r="C544" s="6" t="s">
        <v>2163</v>
      </c>
      <c r="D544" s="7" t="str">
        <f>VLOOKUP(B544,'[1]172-O'!$A$9:$G$4558,4,FALSE)</f>
        <v>un</v>
      </c>
      <c r="E544" s="10">
        <v>1</v>
      </c>
      <c r="F544" s="146"/>
      <c r="G544" s="11"/>
    </row>
    <row r="545" spans="1:7" s="236" customFormat="1" ht="25.5" x14ac:dyDescent="0.25">
      <c r="A545" s="266" t="s">
        <v>2491</v>
      </c>
      <c r="B545" s="18" t="s">
        <v>1156</v>
      </c>
      <c r="C545" s="6" t="s">
        <v>2237</v>
      </c>
      <c r="D545" s="7" t="str">
        <f>VLOOKUP(B545,'[1]172-O'!$A$9:$G$4558,4,FALSE)</f>
        <v>un</v>
      </c>
      <c r="E545" s="10">
        <v>10</v>
      </c>
      <c r="F545" s="146"/>
      <c r="G545" s="11"/>
    </row>
    <row r="546" spans="1:7" s="236" customFormat="1" ht="25.5" x14ac:dyDescent="0.25">
      <c r="A546" s="266" t="s">
        <v>1153</v>
      </c>
      <c r="B546" s="18" t="s">
        <v>1157</v>
      </c>
      <c r="C546" s="6" t="s">
        <v>2238</v>
      </c>
      <c r="D546" s="7" t="str">
        <f>VLOOKUP(B546,'[1]172-O'!$A$9:$G$4558,4,FALSE)</f>
        <v>un</v>
      </c>
      <c r="E546" s="10">
        <v>5</v>
      </c>
      <c r="F546" s="146"/>
      <c r="G546" s="11"/>
    </row>
    <row r="547" spans="1:7" s="236" customFormat="1" x14ac:dyDescent="0.25">
      <c r="A547" s="266" t="s">
        <v>1155</v>
      </c>
      <c r="B547" s="18" t="s">
        <v>1158</v>
      </c>
      <c r="C547" s="6" t="s">
        <v>2169</v>
      </c>
      <c r="D547" s="7" t="str">
        <f>VLOOKUP(B547,'[1]172-O'!$A$9:$G$4558,4,FALSE)</f>
        <v>un</v>
      </c>
      <c r="E547" s="10">
        <v>60</v>
      </c>
      <c r="F547" s="146"/>
      <c r="G547" s="11"/>
    </row>
    <row r="548" spans="1:7" s="236" customFormat="1" ht="38.25" x14ac:dyDescent="0.25">
      <c r="A548" s="266" t="s">
        <v>2632</v>
      </c>
      <c r="B548" s="246" t="s">
        <v>1163</v>
      </c>
      <c r="C548" s="6" t="s">
        <v>2262</v>
      </c>
      <c r="D548" s="7" t="str">
        <f>VLOOKUP(B548,'[1]172-O'!$A$9:$G$4558,4,FALSE)</f>
        <v>un</v>
      </c>
      <c r="E548" s="10">
        <v>1</v>
      </c>
      <c r="F548" s="146"/>
      <c r="G548" s="11"/>
    </row>
    <row r="549" spans="1:7" s="236" customFormat="1" ht="26.25" x14ac:dyDescent="0.25">
      <c r="A549" s="266" t="s">
        <v>2633</v>
      </c>
      <c r="B549" s="246" t="s">
        <v>818</v>
      </c>
      <c r="C549" s="164" t="s">
        <v>819</v>
      </c>
      <c r="D549" s="7" t="s">
        <v>820</v>
      </c>
      <c r="E549" s="10">
        <v>345.97</v>
      </c>
      <c r="F549" s="146"/>
      <c r="G549" s="11"/>
    </row>
    <row r="550" spans="1:7" s="236" customFormat="1" ht="25.5" x14ac:dyDescent="0.25">
      <c r="A550" s="266" t="s">
        <v>2634</v>
      </c>
      <c r="B550" s="246" t="s">
        <v>1159</v>
      </c>
      <c r="C550" s="6" t="s">
        <v>2288</v>
      </c>
      <c r="D550" s="7" t="str">
        <f>VLOOKUP(B550,'[1]172-O'!$A$9:$G$4558,4,FALSE)</f>
        <v>m²</v>
      </c>
      <c r="E550" s="10">
        <v>74.88</v>
      </c>
      <c r="F550" s="146"/>
      <c r="G550" s="11"/>
    </row>
    <row r="551" spans="1:7" s="236" customFormat="1" ht="26.25" x14ac:dyDescent="0.25">
      <c r="A551" s="266" t="s">
        <v>2635</v>
      </c>
      <c r="B551" s="246" t="s">
        <v>1164</v>
      </c>
      <c r="C551" s="164" t="s">
        <v>1165</v>
      </c>
      <c r="D551" s="7" t="s">
        <v>820</v>
      </c>
      <c r="E551" s="10">
        <v>50.01</v>
      </c>
      <c r="F551" s="146"/>
      <c r="G551" s="11"/>
    </row>
    <row r="552" spans="1:7" s="236" customFormat="1" x14ac:dyDescent="0.25">
      <c r="A552" s="266" t="s">
        <v>2636</v>
      </c>
      <c r="B552" s="246" t="s">
        <v>827</v>
      </c>
      <c r="C552" s="164" t="s">
        <v>828</v>
      </c>
      <c r="D552" s="7" t="s">
        <v>820</v>
      </c>
      <c r="E552" s="10">
        <v>7.31</v>
      </c>
      <c r="F552" s="146"/>
      <c r="G552" s="11"/>
    </row>
    <row r="553" spans="1:7" s="236" customFormat="1" ht="26.25" x14ac:dyDescent="0.25">
      <c r="A553" s="266" t="s">
        <v>2637</v>
      </c>
      <c r="B553" s="246" t="s">
        <v>1160</v>
      </c>
      <c r="C553" s="164" t="s">
        <v>1161</v>
      </c>
      <c r="D553" s="7" t="s">
        <v>820</v>
      </c>
      <c r="E553" s="10">
        <v>79.62</v>
      </c>
      <c r="F553" s="146"/>
      <c r="G553" s="11"/>
    </row>
    <row r="554" spans="1:7" s="236" customFormat="1" ht="26.25" x14ac:dyDescent="0.25">
      <c r="A554" s="266" t="s">
        <v>2638</v>
      </c>
      <c r="B554" s="246" t="s">
        <v>835</v>
      </c>
      <c r="C554" s="164" t="s">
        <v>836</v>
      </c>
      <c r="D554" s="7" t="s">
        <v>820</v>
      </c>
      <c r="E554" s="10">
        <v>79.62</v>
      </c>
      <c r="F554" s="146"/>
      <c r="G554" s="11"/>
    </row>
    <row r="555" spans="1:7" s="236" customFormat="1" ht="26.25" x14ac:dyDescent="0.25">
      <c r="A555" s="266" t="s">
        <v>2639</v>
      </c>
      <c r="B555" s="246" t="s">
        <v>984</v>
      </c>
      <c r="C555" s="164" t="s">
        <v>985</v>
      </c>
      <c r="D555" s="7" t="s">
        <v>160</v>
      </c>
      <c r="E555" s="10">
        <v>520.51</v>
      </c>
      <c r="F555" s="146"/>
      <c r="G555" s="11"/>
    </row>
    <row r="556" spans="1:7" s="236" customFormat="1" x14ac:dyDescent="0.25">
      <c r="A556" s="266" t="s">
        <v>2640</v>
      </c>
      <c r="B556" s="246" t="s">
        <v>1181</v>
      </c>
      <c r="C556" s="164" t="s">
        <v>1182</v>
      </c>
      <c r="D556" s="7" t="s">
        <v>1183</v>
      </c>
      <c r="E556" s="10">
        <v>114.28</v>
      </c>
      <c r="F556" s="146"/>
      <c r="G556" s="11"/>
    </row>
    <row r="557" spans="1:7" s="236" customFormat="1" ht="26.25" x14ac:dyDescent="0.25">
      <c r="A557" s="266" t="s">
        <v>2641</v>
      </c>
      <c r="B557" s="246" t="s">
        <v>1184</v>
      </c>
      <c r="C557" s="164" t="s">
        <v>1185</v>
      </c>
      <c r="D557" s="7" t="s">
        <v>820</v>
      </c>
      <c r="E557" s="10">
        <v>114.28</v>
      </c>
      <c r="F557" s="146"/>
      <c r="G557" s="11"/>
    </row>
    <row r="558" spans="1:7" s="236" customFormat="1" ht="26.25" x14ac:dyDescent="0.25">
      <c r="A558" s="266" t="s">
        <v>1162</v>
      </c>
      <c r="B558" s="246" t="s">
        <v>829</v>
      </c>
      <c r="C558" s="164" t="s">
        <v>830</v>
      </c>
      <c r="D558" s="7" t="s">
        <v>76</v>
      </c>
      <c r="E558" s="10">
        <v>8756.5</v>
      </c>
      <c r="F558" s="146"/>
      <c r="G558" s="11"/>
    </row>
    <row r="559" spans="1:7" s="236" customFormat="1" x14ac:dyDescent="0.25">
      <c r="A559" s="266" t="s">
        <v>2642</v>
      </c>
      <c r="B559" s="246" t="s">
        <v>1186</v>
      </c>
      <c r="C559" s="164" t="s">
        <v>1187</v>
      </c>
      <c r="D559" s="7" t="s">
        <v>160</v>
      </c>
      <c r="E559" s="10">
        <v>5</v>
      </c>
      <c r="F559" s="146"/>
      <c r="G559" s="11"/>
    </row>
    <row r="560" spans="1:7" s="236" customFormat="1" x14ac:dyDescent="0.25">
      <c r="A560" s="266" t="s">
        <v>2643</v>
      </c>
      <c r="B560" s="246" t="s">
        <v>1188</v>
      </c>
      <c r="C560" s="6" t="s">
        <v>2264</v>
      </c>
      <c r="D560" s="7" t="str">
        <f>VLOOKUP(B560,'[1]172-O'!$A$9:$G$4558,4,FALSE)</f>
        <v>un</v>
      </c>
      <c r="E560" s="10">
        <v>2</v>
      </c>
      <c r="F560" s="146"/>
      <c r="G560" s="11"/>
    </row>
    <row r="561" spans="1:7" s="236" customFormat="1" ht="38.25" x14ac:dyDescent="0.25">
      <c r="A561" s="266" t="s">
        <v>2644</v>
      </c>
      <c r="B561" s="246" t="s">
        <v>890</v>
      </c>
      <c r="C561" s="6" t="s">
        <v>2530</v>
      </c>
      <c r="D561" s="7" t="str">
        <f>VLOOKUP(B561,'[1]172-O'!$A$9:$G$4558,4,FALSE)</f>
        <v>un</v>
      </c>
      <c r="E561" s="10">
        <v>3</v>
      </c>
      <c r="F561" s="146"/>
      <c r="G561" s="11"/>
    </row>
    <row r="562" spans="1:7" s="236" customFormat="1" ht="38.25" x14ac:dyDescent="0.25">
      <c r="A562" s="266" t="s">
        <v>2645</v>
      </c>
      <c r="B562" s="246" t="s">
        <v>1189</v>
      </c>
      <c r="C562" s="6" t="s">
        <v>2254</v>
      </c>
      <c r="D562" s="7" t="str">
        <f>VLOOKUP(B562,'[1]172-O'!$A$9:$G$4558,4,FALSE)</f>
        <v>un</v>
      </c>
      <c r="E562" s="10">
        <v>3</v>
      </c>
      <c r="F562" s="146"/>
      <c r="G562" s="11"/>
    </row>
    <row r="563" spans="1:7" s="236" customFormat="1" ht="38.25" x14ac:dyDescent="0.25">
      <c r="A563" s="266" t="s">
        <v>2646</v>
      </c>
      <c r="B563" s="246" t="s">
        <v>993</v>
      </c>
      <c r="C563" s="6" t="s">
        <v>2146</v>
      </c>
      <c r="D563" s="7" t="str">
        <f>VLOOKUP(B563,'[1]172-O'!$A$9:$G$4558,4,FALSE)</f>
        <v>un</v>
      </c>
      <c r="E563" s="10">
        <v>2</v>
      </c>
      <c r="F563" s="146"/>
      <c r="G563" s="11"/>
    </row>
    <row r="564" spans="1:7" s="236" customFormat="1" x14ac:dyDescent="0.25">
      <c r="A564" s="266" t="s">
        <v>2647</v>
      </c>
      <c r="B564" s="246" t="s">
        <v>1121</v>
      </c>
      <c r="C564" s="6" t="s">
        <v>2244</v>
      </c>
      <c r="D564" s="7" t="str">
        <f>VLOOKUP(B564,'[1]172-O'!$A$9:$G$4558,4,FALSE)</f>
        <v>un</v>
      </c>
      <c r="E564" s="10">
        <v>3</v>
      </c>
      <c r="F564" s="146"/>
      <c r="G564" s="11"/>
    </row>
    <row r="565" spans="1:7" s="236" customFormat="1" ht="25.5" x14ac:dyDescent="0.25">
      <c r="A565" s="266" t="s">
        <v>2648</v>
      </c>
      <c r="B565" s="246" t="s">
        <v>1167</v>
      </c>
      <c r="C565" s="6" t="s">
        <v>2136</v>
      </c>
      <c r="D565" s="7" t="str">
        <f>VLOOKUP(B565,'[1]172-O'!$A$9:$G$4558,4,FALSE)</f>
        <v>un</v>
      </c>
      <c r="E565" s="10">
        <v>2</v>
      </c>
      <c r="F565" s="146"/>
      <c r="G565" s="11"/>
    </row>
    <row r="566" spans="1:7" s="236" customFormat="1" ht="25.5" x14ac:dyDescent="0.25">
      <c r="A566" s="266" t="s">
        <v>2649</v>
      </c>
      <c r="B566" s="246" t="s">
        <v>1058</v>
      </c>
      <c r="C566" s="6" t="s">
        <v>2176</v>
      </c>
      <c r="D566" s="7" t="str">
        <f>VLOOKUP(B566,'[1]172-O'!$A$9:$G$4558,4,FALSE)</f>
        <v>m</v>
      </c>
      <c r="E566" s="10">
        <v>4.2</v>
      </c>
      <c r="F566" s="146"/>
      <c r="G566" s="11"/>
    </row>
    <row r="567" spans="1:7" s="236" customFormat="1" ht="25.5" x14ac:dyDescent="0.25">
      <c r="A567" s="266" t="s">
        <v>2650</v>
      </c>
      <c r="B567" s="246" t="s">
        <v>1060</v>
      </c>
      <c r="C567" s="6" t="s">
        <v>2177</v>
      </c>
      <c r="D567" s="7" t="str">
        <f>VLOOKUP(B567,'[1]172-O'!$A$9:$G$4558,4,FALSE)</f>
        <v>m</v>
      </c>
      <c r="E567" s="10">
        <v>5.79</v>
      </c>
      <c r="F567" s="146"/>
      <c r="G567" s="11"/>
    </row>
    <row r="568" spans="1:7" s="236" customFormat="1" ht="25.5" x14ac:dyDescent="0.25">
      <c r="A568" s="266" t="s">
        <v>2651</v>
      </c>
      <c r="B568" s="246" t="s">
        <v>1062</v>
      </c>
      <c r="C568" s="6" t="s">
        <v>2178</v>
      </c>
      <c r="D568" s="7" t="str">
        <f>VLOOKUP(B568,'[1]172-O'!$A$9:$G$4558,4,FALSE)</f>
        <v>m</v>
      </c>
      <c r="E568" s="10">
        <v>20.3</v>
      </c>
      <c r="F568" s="146"/>
      <c r="G568" s="11"/>
    </row>
    <row r="569" spans="1:7" s="236" customFormat="1" ht="38.25" x14ac:dyDescent="0.25">
      <c r="A569" s="266" t="s">
        <v>2652</v>
      </c>
      <c r="B569" s="246" t="s">
        <v>1168</v>
      </c>
      <c r="C569" s="6" t="s">
        <v>1169</v>
      </c>
      <c r="D569" s="7" t="s">
        <v>160</v>
      </c>
      <c r="E569" s="10">
        <v>0.52</v>
      </c>
      <c r="F569" s="146"/>
      <c r="G569" s="11"/>
    </row>
    <row r="570" spans="1:7" s="236" customFormat="1" x14ac:dyDescent="0.25">
      <c r="A570" s="266" t="s">
        <v>2653</v>
      </c>
      <c r="B570" s="246" t="s">
        <v>517</v>
      </c>
      <c r="C570" s="6" t="s">
        <v>1170</v>
      </c>
      <c r="D570" s="7" t="s">
        <v>76</v>
      </c>
      <c r="E570" s="10">
        <v>19</v>
      </c>
      <c r="F570" s="146"/>
      <c r="G570" s="11"/>
    </row>
    <row r="571" spans="1:7" s="236" customFormat="1" ht="25.5" x14ac:dyDescent="0.25">
      <c r="A571" s="266" t="s">
        <v>2654</v>
      </c>
      <c r="B571" s="246" t="s">
        <v>1171</v>
      </c>
      <c r="C571" s="6" t="s">
        <v>1172</v>
      </c>
      <c r="D571" s="7" t="s">
        <v>10</v>
      </c>
      <c r="E571" s="10">
        <v>2</v>
      </c>
      <c r="F571" s="146"/>
      <c r="G571" s="11"/>
    </row>
    <row r="572" spans="1:7" s="236" customFormat="1" ht="25.5" x14ac:dyDescent="0.25">
      <c r="A572" s="266" t="s">
        <v>2655</v>
      </c>
      <c r="B572" s="246" t="s">
        <v>1173</v>
      </c>
      <c r="C572" s="6" t="s">
        <v>1174</v>
      </c>
      <c r="D572" s="7" t="s">
        <v>10</v>
      </c>
      <c r="E572" s="10">
        <v>2</v>
      </c>
      <c r="F572" s="146"/>
      <c r="G572" s="11"/>
    </row>
    <row r="573" spans="1:7" s="236" customFormat="1" ht="25.5" x14ac:dyDescent="0.25">
      <c r="A573" s="266" t="s">
        <v>2656</v>
      </c>
      <c r="B573" s="246" t="s">
        <v>1175</v>
      </c>
      <c r="C573" s="6" t="s">
        <v>1176</v>
      </c>
      <c r="D573" s="7" t="s">
        <v>10</v>
      </c>
      <c r="E573" s="10">
        <v>4</v>
      </c>
      <c r="F573" s="146"/>
      <c r="G573" s="11"/>
    </row>
    <row r="574" spans="1:7" s="236" customFormat="1" ht="25.5" x14ac:dyDescent="0.25">
      <c r="A574" s="266" t="s">
        <v>2657</v>
      </c>
      <c r="B574" s="246" t="s">
        <v>466</v>
      </c>
      <c r="C574" s="6" t="s">
        <v>467</v>
      </c>
      <c r="D574" s="7" t="s">
        <v>59</v>
      </c>
      <c r="E574" s="10">
        <v>26.1</v>
      </c>
      <c r="F574" s="146"/>
      <c r="G574" s="11"/>
    </row>
    <row r="575" spans="1:7" s="236" customFormat="1" ht="25.5" x14ac:dyDescent="0.25">
      <c r="A575" s="266" t="s">
        <v>2658</v>
      </c>
      <c r="B575" s="246" t="s">
        <v>1177</v>
      </c>
      <c r="C575" s="6" t="s">
        <v>2102</v>
      </c>
      <c r="D575" s="7" t="str">
        <f>VLOOKUP(B575,'[1]172-O'!$A$9:$G$4558,4,FALSE)</f>
        <v>m</v>
      </c>
      <c r="E575" s="10">
        <v>26</v>
      </c>
      <c r="F575" s="146"/>
      <c r="G575" s="11"/>
    </row>
    <row r="576" spans="1:7" s="236" customFormat="1" ht="25.5" x14ac:dyDescent="0.25">
      <c r="A576" s="266" t="s">
        <v>2659</v>
      </c>
      <c r="B576" s="246" t="s">
        <v>1178</v>
      </c>
      <c r="C576" s="6" t="s">
        <v>2104</v>
      </c>
      <c r="D576" s="7" t="str">
        <f>VLOOKUP(B576,'[1]172-O'!$A$9:$G$4558,4,FALSE)</f>
        <v>m</v>
      </c>
      <c r="E576" s="10">
        <v>26</v>
      </c>
      <c r="F576" s="146"/>
      <c r="G576" s="11"/>
    </row>
    <row r="577" spans="1:11" s="236" customFormat="1" ht="25.5" x14ac:dyDescent="0.25">
      <c r="A577" s="266" t="s">
        <v>2660</v>
      </c>
      <c r="B577" s="246" t="s">
        <v>434</v>
      </c>
      <c r="C577" s="6" t="s">
        <v>435</v>
      </c>
      <c r="D577" s="7" t="s">
        <v>59</v>
      </c>
      <c r="E577" s="10">
        <v>26.1</v>
      </c>
      <c r="F577" s="146"/>
      <c r="G577" s="11"/>
    </row>
    <row r="578" spans="1:11" s="236" customFormat="1" ht="25.5" x14ac:dyDescent="0.25">
      <c r="A578" s="266" t="s">
        <v>2661</v>
      </c>
      <c r="B578" s="246" t="s">
        <v>1179</v>
      </c>
      <c r="C578" s="6" t="s">
        <v>2105</v>
      </c>
      <c r="D578" s="7" t="str">
        <f>VLOOKUP(B578,'[1]172-O'!$A$9:$G$4558,4,FALSE)</f>
        <v>un</v>
      </c>
      <c r="E578" s="10">
        <v>2</v>
      </c>
      <c r="F578" s="146"/>
      <c r="G578" s="11"/>
    </row>
    <row r="579" spans="1:11" s="236" customFormat="1" ht="25.5" x14ac:dyDescent="0.25">
      <c r="A579" s="266" t="s">
        <v>2662</v>
      </c>
      <c r="B579" s="246" t="s">
        <v>606</v>
      </c>
      <c r="C579" s="6" t="s">
        <v>1180</v>
      </c>
      <c r="D579" s="7" t="s">
        <v>10</v>
      </c>
      <c r="E579" s="10">
        <v>6</v>
      </c>
      <c r="F579" s="146"/>
      <c r="G579" s="11"/>
    </row>
    <row r="580" spans="1:11" s="236" customFormat="1" x14ac:dyDescent="0.25">
      <c r="A580" s="266" t="s">
        <v>2663</v>
      </c>
      <c r="B580" s="246" t="s">
        <v>734</v>
      </c>
      <c r="C580" s="6" t="s">
        <v>735</v>
      </c>
      <c r="D580" s="7" t="str">
        <f>VLOOKUP(B580,'[1]172-O'!$A$9:$G$4558,4,FALSE)</f>
        <v>un</v>
      </c>
      <c r="E580" s="10">
        <v>1</v>
      </c>
      <c r="F580" s="146"/>
      <c r="G580" s="11"/>
    </row>
    <row r="581" spans="1:11" s="236" customFormat="1" ht="38.25" x14ac:dyDescent="0.25">
      <c r="A581" s="266" t="s">
        <v>2664</v>
      </c>
      <c r="B581" s="18" t="s">
        <v>1190</v>
      </c>
      <c r="C581" s="6" t="s">
        <v>2343</v>
      </c>
      <c r="D581" s="7" t="str">
        <f>VLOOKUP(B581,'[1]172-O'!$A$9:$G$4558,4,FALSE)</f>
        <v>cj</v>
      </c>
      <c r="E581" s="10">
        <v>1</v>
      </c>
      <c r="F581" s="146"/>
      <c r="G581" s="11"/>
    </row>
    <row r="582" spans="1:11" s="236" customFormat="1" ht="51" x14ac:dyDescent="0.25">
      <c r="A582" s="266" t="s">
        <v>2665</v>
      </c>
      <c r="B582" s="133" t="s">
        <v>1191</v>
      </c>
      <c r="C582" s="100" t="s">
        <v>1192</v>
      </c>
      <c r="D582" s="101" t="s">
        <v>314</v>
      </c>
      <c r="E582" s="10">
        <v>1</v>
      </c>
      <c r="F582" s="146"/>
      <c r="G582" s="11"/>
    </row>
    <row r="583" spans="1:11" s="236" customFormat="1" ht="25.5" x14ac:dyDescent="0.25">
      <c r="A583" s="266" t="s">
        <v>2666</v>
      </c>
      <c r="B583" s="246" t="s">
        <v>1193</v>
      </c>
      <c r="C583" s="6" t="s">
        <v>2531</v>
      </c>
      <c r="D583" s="7" t="str">
        <f>VLOOKUP(B583,'[1]172-O'!$A$9:$G$4558,4,FALSE)</f>
        <v>m³</v>
      </c>
      <c r="E583" s="10">
        <v>4.83</v>
      </c>
      <c r="F583" s="146"/>
      <c r="G583" s="11"/>
    </row>
    <row r="584" spans="1:11" s="236" customFormat="1" ht="38.25" x14ac:dyDescent="0.25">
      <c r="A584" s="266" t="s">
        <v>2667</v>
      </c>
      <c r="B584" s="246" t="s">
        <v>1194</v>
      </c>
      <c r="C584" s="6" t="s">
        <v>2051</v>
      </c>
      <c r="D584" s="7" t="str">
        <f>VLOOKUP(B584,'[1]172-O'!$A$9:$G$4558,4,FALSE)</f>
        <v>m²</v>
      </c>
      <c r="E584" s="10">
        <v>118.46</v>
      </c>
      <c r="F584" s="146"/>
      <c r="G584" s="11"/>
    </row>
    <row r="585" spans="1:11" s="236" customFormat="1" ht="25.5" x14ac:dyDescent="0.25">
      <c r="A585" s="266" t="s">
        <v>2668</v>
      </c>
      <c r="B585" s="246" t="s">
        <v>570</v>
      </c>
      <c r="C585" s="6" t="s">
        <v>2016</v>
      </c>
      <c r="D585" s="7" t="str">
        <f>VLOOKUP(B585,'[1]172-O'!$A$9:$G$4558,4,FALSE)</f>
        <v>m²</v>
      </c>
      <c r="E585" s="10">
        <v>1.75</v>
      </c>
      <c r="F585" s="146"/>
      <c r="G585" s="11"/>
    </row>
    <row r="586" spans="1:11" s="236" customFormat="1" x14ac:dyDescent="0.25">
      <c r="A586" s="243"/>
      <c r="B586" s="244"/>
      <c r="C586" s="244"/>
      <c r="D586" s="244"/>
      <c r="E586" s="244"/>
      <c r="F586" s="244"/>
      <c r="G586" s="245"/>
    </row>
    <row r="587" spans="1:11" s="236" customFormat="1" ht="31.5" x14ac:dyDescent="0.25">
      <c r="A587" s="241" t="s">
        <v>1195</v>
      </c>
      <c r="B587" s="149"/>
      <c r="C587" s="150" t="s">
        <v>1196</v>
      </c>
      <c r="D587" s="151"/>
      <c r="E587" s="152"/>
      <c r="F587" s="156"/>
      <c r="G587" s="230"/>
      <c r="I587" s="242"/>
      <c r="K587" s="242"/>
    </row>
    <row r="588" spans="1:11" s="236" customFormat="1" ht="25.5" x14ac:dyDescent="0.25">
      <c r="A588" s="266" t="s">
        <v>1197</v>
      </c>
      <c r="B588" s="133" t="s">
        <v>1198</v>
      </c>
      <c r="C588" s="100" t="s">
        <v>1199</v>
      </c>
      <c r="D588" s="101" t="s">
        <v>59</v>
      </c>
      <c r="E588" s="10">
        <v>234.5</v>
      </c>
      <c r="F588" s="146"/>
      <c r="G588" s="11"/>
    </row>
    <row r="589" spans="1:11" s="236" customFormat="1" ht="25.5" x14ac:dyDescent="0.25">
      <c r="A589" s="266" t="s">
        <v>1200</v>
      </c>
      <c r="B589" s="133" t="s">
        <v>1201</v>
      </c>
      <c r="C589" s="100" t="s">
        <v>1202</v>
      </c>
      <c r="D589" s="101" t="s">
        <v>10</v>
      </c>
      <c r="E589" s="10">
        <v>3</v>
      </c>
      <c r="F589" s="146"/>
      <c r="G589" s="11"/>
    </row>
    <row r="590" spans="1:11" s="236" customFormat="1" x14ac:dyDescent="0.25">
      <c r="A590" s="266" t="s">
        <v>2492</v>
      </c>
      <c r="B590" s="5" t="s">
        <v>1204</v>
      </c>
      <c r="C590" s="6" t="s">
        <v>2246</v>
      </c>
      <c r="D590" s="7" t="str">
        <f>VLOOKUP(B590,'[1]172-O'!$A$9:$G$4558,4,FALSE)</f>
        <v>un</v>
      </c>
      <c r="E590" s="10">
        <v>18</v>
      </c>
      <c r="F590" s="146"/>
      <c r="G590" s="11"/>
    </row>
    <row r="591" spans="1:11" s="236" customFormat="1" ht="25.5" x14ac:dyDescent="0.25">
      <c r="A591" s="266" t="s">
        <v>2493</v>
      </c>
      <c r="B591" s="5" t="s">
        <v>1206</v>
      </c>
      <c r="C591" s="6" t="s">
        <v>2273</v>
      </c>
      <c r="D591" s="7" t="str">
        <f>VLOOKUP(B591,'[1]172-O'!$A$9:$G$4558,4,FALSE)</f>
        <v>un</v>
      </c>
      <c r="E591" s="10">
        <v>18</v>
      </c>
      <c r="F591" s="146"/>
      <c r="G591" s="11"/>
    </row>
    <row r="592" spans="1:11" s="236" customFormat="1" ht="25.5" x14ac:dyDescent="0.25">
      <c r="A592" s="266" t="s">
        <v>1203</v>
      </c>
      <c r="B592" s="133" t="s">
        <v>1208</v>
      </c>
      <c r="C592" s="100" t="s">
        <v>1209</v>
      </c>
      <c r="D592" s="101" t="s">
        <v>10</v>
      </c>
      <c r="E592" s="10">
        <v>18</v>
      </c>
      <c r="F592" s="146"/>
      <c r="G592" s="11"/>
    </row>
    <row r="593" spans="1:7" s="236" customFormat="1" ht="25.5" x14ac:dyDescent="0.25">
      <c r="A593" s="266" t="s">
        <v>1205</v>
      </c>
      <c r="B593" s="5" t="s">
        <v>1211</v>
      </c>
      <c r="C593" s="6" t="s">
        <v>2276</v>
      </c>
      <c r="D593" s="7" t="str">
        <f>VLOOKUP(B593,'[1]172-O'!$A$9:$G$4558,4,FALSE)</f>
        <v>un</v>
      </c>
      <c r="E593" s="10">
        <v>18</v>
      </c>
      <c r="F593" s="146"/>
      <c r="G593" s="11"/>
    </row>
    <row r="594" spans="1:7" s="236" customFormat="1" ht="25.5" x14ac:dyDescent="0.25">
      <c r="A594" s="266" t="s">
        <v>1207</v>
      </c>
      <c r="B594" s="5" t="s">
        <v>1213</v>
      </c>
      <c r="C594" s="6" t="s">
        <v>2275</v>
      </c>
      <c r="D594" s="7" t="str">
        <f>VLOOKUP(B594,'[1]172-O'!$A$9:$G$4558,4,FALSE)</f>
        <v>un</v>
      </c>
      <c r="E594" s="10">
        <v>18</v>
      </c>
      <c r="F594" s="146"/>
      <c r="G594" s="11"/>
    </row>
    <row r="595" spans="1:7" s="236" customFormat="1" ht="25.5" x14ac:dyDescent="0.25">
      <c r="A595" s="266" t="s">
        <v>1210</v>
      </c>
      <c r="B595" s="133" t="s">
        <v>1215</v>
      </c>
      <c r="C595" s="100" t="s">
        <v>1216</v>
      </c>
      <c r="D595" s="101" t="s">
        <v>10</v>
      </c>
      <c r="E595" s="10">
        <v>18</v>
      </c>
      <c r="F595" s="146"/>
      <c r="G595" s="11"/>
    </row>
    <row r="596" spans="1:7" s="236" customFormat="1" x14ac:dyDescent="0.25">
      <c r="A596" s="266" t="s">
        <v>1212</v>
      </c>
      <c r="B596" s="5" t="s">
        <v>1218</v>
      </c>
      <c r="C596" s="6" t="s">
        <v>2277</v>
      </c>
      <c r="D596" s="7" t="str">
        <f>VLOOKUP(B596,'[1]172-O'!$A$9:$G$4558,4,FALSE)</f>
        <v>un</v>
      </c>
      <c r="E596" s="10">
        <v>13</v>
      </c>
      <c r="F596" s="146"/>
      <c r="G596" s="11"/>
    </row>
    <row r="597" spans="1:7" s="236" customFormat="1" x14ac:dyDescent="0.25">
      <c r="A597" s="266" t="s">
        <v>1214</v>
      </c>
      <c r="B597" s="5" t="s">
        <v>1220</v>
      </c>
      <c r="C597" s="6" t="s">
        <v>2280</v>
      </c>
      <c r="D597" s="7" t="str">
        <f>VLOOKUP(B597,'[1]172-O'!$A$9:$G$4558,4,FALSE)</f>
        <v>un</v>
      </c>
      <c r="E597" s="10">
        <v>18</v>
      </c>
      <c r="F597" s="146"/>
      <c r="G597" s="11"/>
    </row>
    <row r="598" spans="1:7" s="236" customFormat="1" x14ac:dyDescent="0.25">
      <c r="A598" s="266" t="s">
        <v>1217</v>
      </c>
      <c r="B598" s="246" t="s">
        <v>1222</v>
      </c>
      <c r="C598" s="6" t="s">
        <v>2282</v>
      </c>
      <c r="D598" s="7" t="str">
        <f>VLOOKUP(B598,'[1]172-O'!$A$9:$G$4558,4,FALSE)</f>
        <v>un</v>
      </c>
      <c r="E598" s="10">
        <v>236</v>
      </c>
      <c r="F598" s="146"/>
      <c r="G598" s="11"/>
    </row>
    <row r="599" spans="1:7" s="236" customFormat="1" x14ac:dyDescent="0.25">
      <c r="A599" s="266" t="s">
        <v>1219</v>
      </c>
      <c r="B599" s="5" t="s">
        <v>1224</v>
      </c>
      <c r="C599" s="6" t="s">
        <v>2279</v>
      </c>
      <c r="D599" s="7" t="str">
        <f>VLOOKUP(B599,'[1]172-O'!$A$9:$G$4558,4,FALSE)</f>
        <v>un</v>
      </c>
      <c r="E599" s="10">
        <v>18</v>
      </c>
      <c r="F599" s="146"/>
      <c r="G599" s="11"/>
    </row>
    <row r="600" spans="1:7" s="236" customFormat="1" ht="38.25" x14ac:dyDescent="0.25">
      <c r="A600" s="266" t="s">
        <v>1221</v>
      </c>
      <c r="B600" s="8" t="s">
        <v>1226</v>
      </c>
      <c r="C600" s="6" t="s">
        <v>2281</v>
      </c>
      <c r="D600" s="7" t="str">
        <f>VLOOKUP(B600,'[1]172-O'!$A$9:$G$4558,4,FALSE)</f>
        <v>un</v>
      </c>
      <c r="E600" s="10">
        <v>138</v>
      </c>
      <c r="F600" s="146"/>
      <c r="G600" s="11"/>
    </row>
    <row r="601" spans="1:7" s="236" customFormat="1" ht="25.5" x14ac:dyDescent="0.25">
      <c r="A601" s="266" t="s">
        <v>1223</v>
      </c>
      <c r="B601" s="5" t="s">
        <v>857</v>
      </c>
      <c r="C601" s="6" t="s">
        <v>858</v>
      </c>
      <c r="D601" s="7" t="str">
        <f>VLOOKUP(B601,'[1]172-O'!$A$9:$G$4558,4,FALSE)</f>
        <v>un</v>
      </c>
      <c r="E601" s="10">
        <v>4</v>
      </c>
      <c r="F601" s="146"/>
      <c r="G601" s="11"/>
    </row>
    <row r="602" spans="1:7" s="236" customFormat="1" ht="25.5" x14ac:dyDescent="0.25">
      <c r="A602" s="266" t="s">
        <v>1225</v>
      </c>
      <c r="B602" s="5" t="s">
        <v>1229</v>
      </c>
      <c r="C602" s="6" t="s">
        <v>2284</v>
      </c>
      <c r="D602" s="7" t="str">
        <f>VLOOKUP(B602,'[1]172-O'!$A$9:$G$4558,4,FALSE)</f>
        <v>un</v>
      </c>
      <c r="E602" s="10">
        <v>19</v>
      </c>
      <c r="F602" s="146"/>
      <c r="G602" s="11"/>
    </row>
    <row r="603" spans="1:7" s="236" customFormat="1" ht="25.5" x14ac:dyDescent="0.25">
      <c r="A603" s="266" t="s">
        <v>1227</v>
      </c>
      <c r="B603" s="5" t="s">
        <v>977</v>
      </c>
      <c r="C603" s="6" t="s">
        <v>2285</v>
      </c>
      <c r="D603" s="7" t="str">
        <f>VLOOKUP(B603,'[1]172-O'!$A$9:$G$4558,4,FALSE)</f>
        <v>un</v>
      </c>
      <c r="E603" s="10">
        <v>16</v>
      </c>
      <c r="F603" s="146"/>
      <c r="G603" s="11"/>
    </row>
    <row r="604" spans="1:7" s="236" customFormat="1" ht="25.5" x14ac:dyDescent="0.25">
      <c r="A604" s="266" t="s">
        <v>1228</v>
      </c>
      <c r="B604" s="133" t="s">
        <v>1232</v>
      </c>
      <c r="C604" s="100" t="s">
        <v>1233</v>
      </c>
      <c r="D604" s="101" t="s">
        <v>10</v>
      </c>
      <c r="E604" s="10">
        <v>1</v>
      </c>
      <c r="F604" s="146"/>
      <c r="G604" s="11"/>
    </row>
    <row r="605" spans="1:7" s="236" customFormat="1" ht="25.5" x14ac:dyDescent="0.25">
      <c r="A605" s="266" t="s">
        <v>1230</v>
      </c>
      <c r="B605" s="4" t="s">
        <v>1235</v>
      </c>
      <c r="C605" s="6" t="s">
        <v>2283</v>
      </c>
      <c r="D605" s="7" t="str">
        <f>VLOOKUP(B605,'[1]172-O'!$A$9:$G$4558,4,FALSE)</f>
        <v>un</v>
      </c>
      <c r="E605" s="10">
        <v>5</v>
      </c>
      <c r="F605" s="146"/>
      <c r="G605" s="11"/>
    </row>
    <row r="606" spans="1:7" s="236" customFormat="1" x14ac:dyDescent="0.25">
      <c r="A606" s="266" t="s">
        <v>1231</v>
      </c>
      <c r="B606" s="182" t="s">
        <v>2563</v>
      </c>
      <c r="C606" s="100" t="s">
        <v>2552</v>
      </c>
      <c r="D606" s="101" t="s">
        <v>10</v>
      </c>
      <c r="E606" s="10">
        <v>1</v>
      </c>
      <c r="F606" s="146"/>
      <c r="G606" s="11"/>
    </row>
    <row r="607" spans="1:7" s="236" customFormat="1" ht="33" customHeight="1" x14ac:dyDescent="0.25">
      <c r="A607" s="266" t="s">
        <v>1234</v>
      </c>
      <c r="B607" s="32" t="s">
        <v>1121</v>
      </c>
      <c r="C607" s="6" t="s">
        <v>2244</v>
      </c>
      <c r="D607" s="7" t="str">
        <f>VLOOKUP(B607,'[1]172-O'!$A$9:$G$4558,4,FALSE)</f>
        <v>un</v>
      </c>
      <c r="E607" s="10">
        <v>2</v>
      </c>
      <c r="F607" s="146"/>
      <c r="G607" s="11"/>
    </row>
    <row r="608" spans="1:7" s="236" customFormat="1" ht="25.5" x14ac:dyDescent="0.25">
      <c r="A608" s="266" t="s">
        <v>1236</v>
      </c>
      <c r="B608" s="32" t="s">
        <v>1244</v>
      </c>
      <c r="C608" s="6" t="s">
        <v>2278</v>
      </c>
      <c r="D608" s="7" t="str">
        <f>VLOOKUP(B608,'[1]172-O'!$A$9:$G$4558,4,FALSE)</f>
        <v>un</v>
      </c>
      <c r="E608" s="10">
        <v>1</v>
      </c>
      <c r="F608" s="146"/>
      <c r="G608" s="11"/>
    </row>
    <row r="609" spans="1:11" s="236" customFormat="1" ht="25.5" x14ac:dyDescent="0.25">
      <c r="A609" s="266" t="s">
        <v>1237</v>
      </c>
      <c r="B609" s="133" t="s">
        <v>1245</v>
      </c>
      <c r="C609" s="100" t="s">
        <v>1246</v>
      </c>
      <c r="D609" s="101" t="s">
        <v>10</v>
      </c>
      <c r="E609" s="10">
        <v>1</v>
      </c>
      <c r="F609" s="146"/>
      <c r="G609" s="11"/>
    </row>
    <row r="610" spans="1:11" s="236" customFormat="1" ht="25.5" x14ac:dyDescent="0.25">
      <c r="A610" s="266" t="s">
        <v>1238</v>
      </c>
      <c r="B610" s="8" t="s">
        <v>1248</v>
      </c>
      <c r="C610" s="6" t="s">
        <v>2261</v>
      </c>
      <c r="D610" s="7" t="str">
        <f>VLOOKUP(B610,'[1]172-O'!$A$9:$G$4558,4,FALSE)</f>
        <v>un</v>
      </c>
      <c r="E610" s="10">
        <v>2</v>
      </c>
      <c r="F610" s="146"/>
      <c r="G610" s="11"/>
    </row>
    <row r="611" spans="1:11" s="236" customFormat="1" ht="38.25" x14ac:dyDescent="0.25">
      <c r="A611" s="266" t="s">
        <v>1239</v>
      </c>
      <c r="B611" s="246" t="s">
        <v>1249</v>
      </c>
      <c r="C611" s="6" t="s">
        <v>2115</v>
      </c>
      <c r="D611" s="7" t="str">
        <f>VLOOKUP(B611,'[1]172-O'!$A$9:$G$4558,4,FALSE)</f>
        <v>m</v>
      </c>
      <c r="E611" s="10">
        <v>12160</v>
      </c>
      <c r="F611" s="146"/>
      <c r="G611" s="11"/>
    </row>
    <row r="612" spans="1:11" s="236" customFormat="1" ht="25.5" x14ac:dyDescent="0.25">
      <c r="A612" s="266" t="s">
        <v>1240</v>
      </c>
      <c r="B612" s="133" t="s">
        <v>1250</v>
      </c>
      <c r="C612" s="100" t="s">
        <v>1251</v>
      </c>
      <c r="D612" s="101" t="s">
        <v>10</v>
      </c>
      <c r="E612" s="10">
        <v>32</v>
      </c>
      <c r="F612" s="146"/>
      <c r="G612" s="11"/>
    </row>
    <row r="613" spans="1:11" s="236" customFormat="1" ht="25.5" x14ac:dyDescent="0.25">
      <c r="A613" s="266" t="s">
        <v>1241</v>
      </c>
      <c r="B613" s="133" t="s">
        <v>561</v>
      </c>
      <c r="C613" s="100" t="s">
        <v>562</v>
      </c>
      <c r="D613" s="101" t="s">
        <v>10</v>
      </c>
      <c r="E613" s="10">
        <v>20</v>
      </c>
      <c r="F613" s="146"/>
      <c r="G613" s="11"/>
    </row>
    <row r="614" spans="1:11" s="236" customFormat="1" x14ac:dyDescent="0.25">
      <c r="A614" s="266" t="s">
        <v>1242</v>
      </c>
      <c r="B614" s="133" t="s">
        <v>341</v>
      </c>
      <c r="C614" s="100" t="s">
        <v>1252</v>
      </c>
      <c r="D614" s="101" t="s">
        <v>10</v>
      </c>
      <c r="E614" s="10">
        <v>1</v>
      </c>
      <c r="F614" s="146"/>
      <c r="G614" s="11"/>
    </row>
    <row r="615" spans="1:11" s="236" customFormat="1" ht="25.5" x14ac:dyDescent="0.25">
      <c r="A615" s="266" t="s">
        <v>1243</v>
      </c>
      <c r="B615" s="133" t="s">
        <v>443</v>
      </c>
      <c r="C615" s="100" t="s">
        <v>444</v>
      </c>
      <c r="D615" s="101" t="s">
        <v>59</v>
      </c>
      <c r="E615" s="10">
        <v>76</v>
      </c>
      <c r="F615" s="146"/>
      <c r="G615" s="11"/>
    </row>
    <row r="616" spans="1:11" s="236" customFormat="1" ht="25.5" x14ac:dyDescent="0.25">
      <c r="A616" s="266" t="s">
        <v>1247</v>
      </c>
      <c r="B616" s="133" t="s">
        <v>469</v>
      </c>
      <c r="C616" s="100" t="s">
        <v>1253</v>
      </c>
      <c r="D616" s="101" t="s">
        <v>59</v>
      </c>
      <c r="E616" s="10">
        <v>82</v>
      </c>
      <c r="F616" s="146"/>
      <c r="G616" s="11"/>
    </row>
    <row r="617" spans="1:11" s="236" customFormat="1" ht="25.5" x14ac:dyDescent="0.25">
      <c r="A617" s="266" t="s">
        <v>2494</v>
      </c>
      <c r="B617" s="133" t="s">
        <v>466</v>
      </c>
      <c r="C617" s="100" t="s">
        <v>467</v>
      </c>
      <c r="D617" s="101" t="s">
        <v>59</v>
      </c>
      <c r="E617" s="10">
        <v>3040</v>
      </c>
      <c r="F617" s="146"/>
      <c r="G617" s="11"/>
    </row>
    <row r="618" spans="1:11" s="236" customFormat="1" x14ac:dyDescent="0.25">
      <c r="A618" s="266" t="s">
        <v>2669</v>
      </c>
      <c r="B618" s="133" t="s">
        <v>484</v>
      </c>
      <c r="C618" s="100" t="s">
        <v>485</v>
      </c>
      <c r="D618" s="101" t="s">
        <v>314</v>
      </c>
      <c r="E618" s="10">
        <v>8</v>
      </c>
      <c r="F618" s="146"/>
      <c r="G618" s="11"/>
    </row>
    <row r="619" spans="1:11" s="236" customFormat="1" x14ac:dyDescent="0.25">
      <c r="A619" s="243"/>
      <c r="B619" s="244"/>
      <c r="C619" s="244"/>
      <c r="D619" s="244"/>
      <c r="E619" s="244"/>
      <c r="F619" s="244"/>
      <c r="G619" s="245"/>
    </row>
    <row r="620" spans="1:11" s="236" customFormat="1" ht="15.75" x14ac:dyDescent="0.25">
      <c r="A620" s="241" t="s">
        <v>1254</v>
      </c>
      <c r="B620" s="149"/>
      <c r="C620" s="150" t="s">
        <v>1255</v>
      </c>
      <c r="D620" s="151"/>
      <c r="E620" s="152"/>
      <c r="F620" s="152"/>
      <c r="G620" s="227"/>
      <c r="I620" s="242"/>
      <c r="K620" s="242"/>
    </row>
    <row r="621" spans="1:11" s="236" customFormat="1" x14ac:dyDescent="0.25">
      <c r="A621" s="33" t="s">
        <v>1256</v>
      </c>
      <c r="B621" s="9" t="s">
        <v>859</v>
      </c>
      <c r="C621" s="6" t="s">
        <v>2298</v>
      </c>
      <c r="D621" s="7" t="str">
        <f>VLOOKUP(B621,'[1]172-O'!$A$9:$G$4558,4,FALSE)</f>
        <v>m²</v>
      </c>
      <c r="E621" s="10">
        <v>9598</v>
      </c>
      <c r="F621" s="146"/>
      <c r="G621" s="11"/>
    </row>
    <row r="622" spans="1:11" s="236" customFormat="1" x14ac:dyDescent="0.25">
      <c r="A622" s="243"/>
      <c r="B622" s="244"/>
      <c r="C622" s="244"/>
      <c r="D622" s="244"/>
      <c r="E622" s="244"/>
      <c r="F622" s="244"/>
      <c r="G622" s="245"/>
    </row>
    <row r="623" spans="1:11" s="236" customFormat="1" ht="15.75" x14ac:dyDescent="0.25">
      <c r="A623" s="241" t="s">
        <v>1257</v>
      </c>
      <c r="B623" s="149"/>
      <c r="C623" s="150" t="s">
        <v>1258</v>
      </c>
      <c r="D623" s="151"/>
      <c r="E623" s="152"/>
      <c r="F623" s="152"/>
      <c r="G623" s="227"/>
      <c r="I623" s="242"/>
      <c r="K623" s="242"/>
    </row>
    <row r="624" spans="1:11" s="236" customFormat="1" ht="25.5" x14ac:dyDescent="0.25">
      <c r="A624" s="33" t="s">
        <v>1259</v>
      </c>
      <c r="B624" s="133" t="s">
        <v>2342</v>
      </c>
      <c r="C624" s="2" t="s">
        <v>2400</v>
      </c>
      <c r="D624" s="7" t="str">
        <f>VLOOKUP(B624,'[1]172-O'!$A$9:$G$4558,4,FALSE)</f>
        <v>m²</v>
      </c>
      <c r="E624" s="10">
        <v>145</v>
      </c>
      <c r="F624" s="146"/>
      <c r="G624" s="11"/>
    </row>
    <row r="625" spans="1:11" s="236" customFormat="1" x14ac:dyDescent="0.25">
      <c r="A625" s="243"/>
      <c r="B625" s="244"/>
      <c r="C625" s="244"/>
      <c r="D625" s="244"/>
      <c r="E625" s="244"/>
      <c r="F625" s="244"/>
      <c r="G625" s="245"/>
    </row>
    <row r="626" spans="1:11" s="236" customFormat="1" ht="15.75" x14ac:dyDescent="0.25">
      <c r="A626" s="241" t="s">
        <v>1260</v>
      </c>
      <c r="B626" s="149"/>
      <c r="C626" s="150" t="s">
        <v>1261</v>
      </c>
      <c r="D626" s="151"/>
      <c r="E626" s="151"/>
      <c r="F626" s="151"/>
      <c r="G626" s="231"/>
      <c r="I626" s="242"/>
      <c r="K626" s="242"/>
    </row>
    <row r="627" spans="1:11" s="236" customFormat="1" x14ac:dyDescent="0.25">
      <c r="A627" s="266">
        <v>161</v>
      </c>
      <c r="B627" s="8" t="s">
        <v>1262</v>
      </c>
      <c r="C627" s="6" t="s">
        <v>2347</v>
      </c>
      <c r="D627" s="7" t="str">
        <f>VLOOKUP(B627,'[1]172-O'!$A$9:$G$4558,4,FALSE)</f>
        <v>m²</v>
      </c>
      <c r="E627" s="10">
        <v>1.6</v>
      </c>
      <c r="F627" s="146"/>
      <c r="G627" s="11"/>
    </row>
    <row r="628" spans="1:11" s="236" customFormat="1" x14ac:dyDescent="0.25">
      <c r="A628" s="266" t="s">
        <v>1263</v>
      </c>
      <c r="B628" s="8" t="s">
        <v>1264</v>
      </c>
      <c r="C628" s="6" t="s">
        <v>2348</v>
      </c>
      <c r="D628" s="7" t="str">
        <f>VLOOKUP(B628,'[1]172-O'!$A$9:$G$4558,4,FALSE)</f>
        <v>m²</v>
      </c>
      <c r="E628" s="10">
        <v>84</v>
      </c>
      <c r="F628" s="146"/>
      <c r="G628" s="11"/>
    </row>
    <row r="629" spans="1:11" s="236" customFormat="1" x14ac:dyDescent="0.25">
      <c r="A629" s="253"/>
      <c r="B629" s="254"/>
      <c r="C629" s="254"/>
      <c r="D629" s="254"/>
      <c r="E629" s="254"/>
      <c r="F629" s="254"/>
      <c r="G629" s="255"/>
    </row>
    <row r="630" spans="1:11" s="236" customFormat="1" ht="15.75" x14ac:dyDescent="0.25">
      <c r="A630" s="241" t="s">
        <v>1265</v>
      </c>
      <c r="B630" s="149"/>
      <c r="C630" s="150" t="s">
        <v>1266</v>
      </c>
      <c r="D630" s="151"/>
      <c r="E630" s="152"/>
      <c r="F630" s="152"/>
      <c r="G630" s="227"/>
      <c r="I630" s="242"/>
      <c r="K630" s="242"/>
    </row>
    <row r="631" spans="1:11" s="236" customFormat="1" ht="25.5" x14ac:dyDescent="0.25">
      <c r="A631" s="266" t="s">
        <v>1267</v>
      </c>
      <c r="B631" s="8" t="s">
        <v>1268</v>
      </c>
      <c r="C631" s="6" t="s">
        <v>2301</v>
      </c>
      <c r="D631" s="7" t="str">
        <f>VLOOKUP(B631,'[1]172-O'!$A$9:$G$4558,4,FALSE)</f>
        <v>un</v>
      </c>
      <c r="E631" s="10">
        <v>14</v>
      </c>
      <c r="F631" s="146"/>
      <c r="G631" s="11"/>
      <c r="I631" s="267"/>
    </row>
    <row r="632" spans="1:11" s="236" customFormat="1" ht="25.5" x14ac:dyDescent="0.25">
      <c r="A632" s="266" t="s">
        <v>1269</v>
      </c>
      <c r="B632" s="8" t="s">
        <v>1268</v>
      </c>
      <c r="C632" s="6" t="s">
        <v>2301</v>
      </c>
      <c r="D632" s="7" t="str">
        <f>VLOOKUP(B632,'[1]172-O'!$A$9:$G$4558,4,FALSE)</f>
        <v>un</v>
      </c>
      <c r="E632" s="10">
        <v>7</v>
      </c>
      <c r="F632" s="146"/>
      <c r="G632" s="11"/>
      <c r="I632" s="267"/>
    </row>
    <row r="633" spans="1:11" s="236" customFormat="1" ht="38.25" x14ac:dyDescent="0.25">
      <c r="A633" s="266" t="s">
        <v>1270</v>
      </c>
      <c r="B633" s="268" t="s">
        <v>1271</v>
      </c>
      <c r="C633" s="6" t="s">
        <v>2302</v>
      </c>
      <c r="D633" s="7" t="str">
        <f>VLOOKUP(B633,'[1]172-O'!$A$9:$G$4558,4,FALSE)</f>
        <v>un</v>
      </c>
      <c r="E633" s="10">
        <v>7</v>
      </c>
      <c r="F633" s="146"/>
      <c r="G633" s="11"/>
      <c r="I633" s="267"/>
    </row>
    <row r="634" spans="1:11" s="236" customFormat="1" ht="38.25" x14ac:dyDescent="0.25">
      <c r="A634" s="266" t="s">
        <v>1272</v>
      </c>
      <c r="B634" s="268" t="s">
        <v>1271</v>
      </c>
      <c r="C634" s="6" t="s">
        <v>2302</v>
      </c>
      <c r="D634" s="7" t="str">
        <f>VLOOKUP(B634,'[1]172-O'!$A$9:$G$4558,4,FALSE)</f>
        <v>un</v>
      </c>
      <c r="E634" s="10">
        <v>12</v>
      </c>
      <c r="F634" s="146"/>
      <c r="G634" s="11"/>
      <c r="I634" s="267"/>
    </row>
    <row r="635" spans="1:11" s="236" customFormat="1" ht="38.25" x14ac:dyDescent="0.25">
      <c r="A635" s="266" t="s">
        <v>1273</v>
      </c>
      <c r="B635" s="268" t="s">
        <v>1274</v>
      </c>
      <c r="C635" s="6" t="s">
        <v>2303</v>
      </c>
      <c r="D635" s="7" t="str">
        <f>VLOOKUP(B635,'[1]172-O'!$A$9:$G$4558,4,FALSE)</f>
        <v>un</v>
      </c>
      <c r="E635" s="10">
        <v>4</v>
      </c>
      <c r="F635" s="146"/>
      <c r="G635" s="11"/>
      <c r="I635" s="267"/>
    </row>
    <row r="636" spans="1:11" s="236" customFormat="1" ht="38.25" x14ac:dyDescent="0.25">
      <c r="A636" s="266" t="s">
        <v>1275</v>
      </c>
      <c r="B636" s="268" t="s">
        <v>1274</v>
      </c>
      <c r="C636" s="6" t="s">
        <v>2303</v>
      </c>
      <c r="D636" s="7" t="str">
        <f>VLOOKUP(B636,'[1]172-O'!$A$9:$G$4558,4,FALSE)</f>
        <v>un</v>
      </c>
      <c r="E636" s="10">
        <v>36</v>
      </c>
      <c r="F636" s="146"/>
      <c r="G636" s="11"/>
      <c r="I636" s="267"/>
    </row>
    <row r="637" spans="1:11" s="236" customFormat="1" ht="30" customHeight="1" x14ac:dyDescent="0.25">
      <c r="A637" s="266" t="s">
        <v>1276</v>
      </c>
      <c r="B637" s="19" t="s">
        <v>2583</v>
      </c>
      <c r="C637" s="34" t="s">
        <v>1277</v>
      </c>
      <c r="D637" s="3" t="s">
        <v>314</v>
      </c>
      <c r="E637" s="10">
        <v>1</v>
      </c>
      <c r="F637" s="147"/>
      <c r="G637" s="11"/>
      <c r="I637" s="267"/>
    </row>
    <row r="638" spans="1:11" s="236" customFormat="1" ht="30" customHeight="1" x14ac:dyDescent="0.25">
      <c r="A638" s="266" t="s">
        <v>1278</v>
      </c>
      <c r="B638" s="19" t="s">
        <v>2583</v>
      </c>
      <c r="C638" s="34" t="s">
        <v>1279</v>
      </c>
      <c r="D638" s="3" t="s">
        <v>314</v>
      </c>
      <c r="E638" s="10">
        <v>4</v>
      </c>
      <c r="F638" s="147"/>
      <c r="G638" s="11"/>
      <c r="I638" s="267"/>
    </row>
    <row r="639" spans="1:11" s="236" customFormat="1" ht="30" customHeight="1" x14ac:dyDescent="0.25">
      <c r="A639" s="266" t="s">
        <v>1280</v>
      </c>
      <c r="B639" s="19" t="s">
        <v>2583</v>
      </c>
      <c r="C639" s="34" t="s">
        <v>1281</v>
      </c>
      <c r="D639" s="3" t="s">
        <v>314</v>
      </c>
      <c r="E639" s="10">
        <v>1</v>
      </c>
      <c r="F639" s="148"/>
      <c r="G639" s="11"/>
      <c r="I639" s="267"/>
    </row>
    <row r="640" spans="1:11" s="236" customFormat="1" ht="30" customHeight="1" x14ac:dyDescent="0.25">
      <c r="A640" s="266" t="s">
        <v>1282</v>
      </c>
      <c r="B640" s="19" t="s">
        <v>2583</v>
      </c>
      <c r="C640" s="34" t="s">
        <v>1283</v>
      </c>
      <c r="D640" s="3" t="s">
        <v>314</v>
      </c>
      <c r="E640" s="10">
        <v>3</v>
      </c>
      <c r="F640" s="148"/>
      <c r="G640" s="11"/>
      <c r="I640" s="267"/>
    </row>
    <row r="641" spans="1:9" s="236" customFormat="1" ht="30" customHeight="1" x14ac:dyDescent="0.25">
      <c r="A641" s="266" t="s">
        <v>1284</v>
      </c>
      <c r="B641" s="19" t="s">
        <v>2583</v>
      </c>
      <c r="C641" s="34" t="s">
        <v>1285</v>
      </c>
      <c r="D641" s="3" t="s">
        <v>314</v>
      </c>
      <c r="E641" s="10">
        <v>2</v>
      </c>
      <c r="F641" s="148"/>
      <c r="G641" s="11"/>
      <c r="I641" s="267"/>
    </row>
    <row r="642" spans="1:9" s="236" customFormat="1" ht="30" customHeight="1" x14ac:dyDescent="0.25">
      <c r="A642" s="266" t="s">
        <v>1286</v>
      </c>
      <c r="B642" s="19" t="s">
        <v>2583</v>
      </c>
      <c r="C642" s="34" t="s">
        <v>1287</v>
      </c>
      <c r="D642" s="3" t="s">
        <v>314</v>
      </c>
      <c r="E642" s="10">
        <v>1</v>
      </c>
      <c r="F642" s="148"/>
      <c r="G642" s="11"/>
      <c r="I642" s="267"/>
    </row>
    <row r="643" spans="1:9" s="236" customFormat="1" ht="30" customHeight="1" x14ac:dyDescent="0.25">
      <c r="A643" s="266" t="s">
        <v>1288</v>
      </c>
      <c r="B643" s="19" t="s">
        <v>2583</v>
      </c>
      <c r="C643" s="34" t="s">
        <v>1289</v>
      </c>
      <c r="D643" s="3" t="s">
        <v>314</v>
      </c>
      <c r="E643" s="10">
        <v>2</v>
      </c>
      <c r="F643" s="148"/>
      <c r="G643" s="11"/>
      <c r="I643" s="267"/>
    </row>
    <row r="644" spans="1:9" s="236" customFormat="1" ht="30" customHeight="1" x14ac:dyDescent="0.25">
      <c r="A644" s="266" t="s">
        <v>1290</v>
      </c>
      <c r="B644" s="19" t="s">
        <v>2583</v>
      </c>
      <c r="C644" s="34" t="s">
        <v>1291</v>
      </c>
      <c r="D644" s="3" t="s">
        <v>314</v>
      </c>
      <c r="E644" s="10">
        <v>1</v>
      </c>
      <c r="F644" s="148"/>
      <c r="G644" s="11"/>
      <c r="I644" s="267"/>
    </row>
    <row r="645" spans="1:9" s="236" customFormat="1" ht="30" customHeight="1" x14ac:dyDescent="0.25">
      <c r="A645" s="266" t="s">
        <v>1292</v>
      </c>
      <c r="B645" s="19" t="s">
        <v>2583</v>
      </c>
      <c r="C645" s="34" t="s">
        <v>1293</v>
      </c>
      <c r="D645" s="3" t="s">
        <v>314</v>
      </c>
      <c r="E645" s="10">
        <v>1</v>
      </c>
      <c r="F645" s="148"/>
      <c r="G645" s="11"/>
      <c r="I645" s="267"/>
    </row>
    <row r="646" spans="1:9" s="236" customFormat="1" ht="30" customHeight="1" x14ac:dyDescent="0.25">
      <c r="A646" s="266" t="s">
        <v>1294</v>
      </c>
      <c r="B646" s="19" t="s">
        <v>2583</v>
      </c>
      <c r="C646" s="34" t="s">
        <v>1295</v>
      </c>
      <c r="D646" s="3" t="s">
        <v>314</v>
      </c>
      <c r="E646" s="10">
        <v>2</v>
      </c>
      <c r="F646" s="148"/>
      <c r="G646" s="11"/>
      <c r="I646" s="267"/>
    </row>
    <row r="647" spans="1:9" s="236" customFormat="1" ht="30" customHeight="1" x14ac:dyDescent="0.25">
      <c r="A647" s="266" t="s">
        <v>1296</v>
      </c>
      <c r="B647" s="19" t="s">
        <v>2583</v>
      </c>
      <c r="C647" s="34" t="s">
        <v>1297</v>
      </c>
      <c r="D647" s="3" t="s">
        <v>314</v>
      </c>
      <c r="E647" s="10">
        <v>2</v>
      </c>
      <c r="F647" s="148"/>
      <c r="G647" s="11"/>
      <c r="I647" s="267"/>
    </row>
    <row r="648" spans="1:9" s="236" customFormat="1" ht="30" customHeight="1" x14ac:dyDescent="0.25">
      <c r="A648" s="266" t="s">
        <v>1298</v>
      </c>
      <c r="B648" s="19" t="s">
        <v>2583</v>
      </c>
      <c r="C648" s="34" t="s">
        <v>1299</v>
      </c>
      <c r="D648" s="3" t="s">
        <v>314</v>
      </c>
      <c r="E648" s="10">
        <v>2</v>
      </c>
      <c r="F648" s="148"/>
      <c r="G648" s="11"/>
      <c r="I648" s="267"/>
    </row>
    <row r="649" spans="1:9" s="236" customFormat="1" ht="30" customHeight="1" x14ac:dyDescent="0.25">
      <c r="A649" s="266" t="s">
        <v>1300</v>
      </c>
      <c r="B649" s="19" t="s">
        <v>2583</v>
      </c>
      <c r="C649" s="34" t="s">
        <v>1301</v>
      </c>
      <c r="D649" s="3" t="s">
        <v>314</v>
      </c>
      <c r="E649" s="10">
        <v>1</v>
      </c>
      <c r="F649" s="148"/>
      <c r="G649" s="11"/>
      <c r="I649" s="267"/>
    </row>
    <row r="650" spans="1:9" s="236" customFormat="1" ht="30" customHeight="1" x14ac:dyDescent="0.25">
      <c r="A650" s="266" t="s">
        <v>1302</v>
      </c>
      <c r="B650" s="19" t="s">
        <v>2583</v>
      </c>
      <c r="C650" s="34" t="s">
        <v>1303</v>
      </c>
      <c r="D650" s="3" t="s">
        <v>314</v>
      </c>
      <c r="E650" s="10">
        <v>4</v>
      </c>
      <c r="F650" s="148"/>
      <c r="G650" s="11"/>
      <c r="I650" s="267"/>
    </row>
    <row r="651" spans="1:9" s="236" customFormat="1" ht="30" customHeight="1" x14ac:dyDescent="0.25">
      <c r="A651" s="266" t="s">
        <v>1304</v>
      </c>
      <c r="B651" s="19" t="s">
        <v>2583</v>
      </c>
      <c r="C651" s="34" t="s">
        <v>1305</v>
      </c>
      <c r="D651" s="3" t="s">
        <v>314</v>
      </c>
      <c r="E651" s="10">
        <v>3</v>
      </c>
      <c r="F651" s="148"/>
      <c r="G651" s="11"/>
      <c r="I651" s="267"/>
    </row>
    <row r="652" spans="1:9" s="236" customFormat="1" ht="30" customHeight="1" x14ac:dyDescent="0.25">
      <c r="A652" s="266" t="s">
        <v>1306</v>
      </c>
      <c r="B652" s="19" t="s">
        <v>2583</v>
      </c>
      <c r="C652" s="34" t="s">
        <v>1307</v>
      </c>
      <c r="D652" s="3" t="s">
        <v>314</v>
      </c>
      <c r="E652" s="10">
        <v>3</v>
      </c>
      <c r="F652" s="148"/>
      <c r="G652" s="11"/>
      <c r="I652" s="267"/>
    </row>
    <row r="653" spans="1:9" s="236" customFormat="1" ht="30" customHeight="1" x14ac:dyDescent="0.25">
      <c r="A653" s="266" t="s">
        <v>1308</v>
      </c>
      <c r="B653" s="19" t="s">
        <v>2583</v>
      </c>
      <c r="C653" s="34" t="s">
        <v>1309</v>
      </c>
      <c r="D653" s="3" t="s">
        <v>314</v>
      </c>
      <c r="E653" s="10">
        <v>2</v>
      </c>
      <c r="F653" s="148"/>
      <c r="G653" s="11"/>
      <c r="I653" s="267"/>
    </row>
    <row r="654" spans="1:9" s="236" customFormat="1" ht="30" customHeight="1" x14ac:dyDescent="0.25">
      <c r="A654" s="266" t="s">
        <v>1310</v>
      </c>
      <c r="B654" s="19" t="s">
        <v>2583</v>
      </c>
      <c r="C654" s="34" t="s">
        <v>1311</v>
      </c>
      <c r="D654" s="3" t="s">
        <v>314</v>
      </c>
      <c r="E654" s="10">
        <v>4</v>
      </c>
      <c r="F654" s="148"/>
      <c r="G654" s="11"/>
      <c r="I654" s="267"/>
    </row>
    <row r="655" spans="1:9" s="236" customFormat="1" ht="38.25" x14ac:dyDescent="0.25">
      <c r="A655" s="266" t="s">
        <v>1312</v>
      </c>
      <c r="B655" s="8" t="s">
        <v>1313</v>
      </c>
      <c r="C655" s="6" t="s">
        <v>2144</v>
      </c>
      <c r="D655" s="7" t="str">
        <f>VLOOKUP(B655,'[1]172-O'!$A$9:$G$4558,4,FALSE)</f>
        <v>un</v>
      </c>
      <c r="E655" s="10">
        <v>4</v>
      </c>
      <c r="F655" s="146"/>
      <c r="G655" s="11"/>
      <c r="I655" s="267"/>
    </row>
    <row r="656" spans="1:9" s="236" customFormat="1" ht="25.5" x14ac:dyDescent="0.25">
      <c r="A656" s="266" t="s">
        <v>1314</v>
      </c>
      <c r="B656" s="8" t="s">
        <v>1315</v>
      </c>
      <c r="C656" s="2" t="s">
        <v>2300</v>
      </c>
      <c r="D656" s="7" t="str">
        <f>VLOOKUP(B656,'[1]172-O'!$A$9:$G$4558,4,FALSE)</f>
        <v>un</v>
      </c>
      <c r="E656" s="10">
        <v>3</v>
      </c>
      <c r="F656" s="146"/>
      <c r="G656" s="11"/>
      <c r="I656" s="267"/>
    </row>
    <row r="657" spans="1:9" s="236" customFormat="1" x14ac:dyDescent="0.25">
      <c r="A657" s="266" t="s">
        <v>2670</v>
      </c>
      <c r="B657" s="8" t="s">
        <v>1166</v>
      </c>
      <c r="C657" s="6" t="s">
        <v>2263</v>
      </c>
      <c r="D657" s="7" t="str">
        <f>VLOOKUP(B657,'[1]172-O'!$A$9:$G$4558,4,FALSE)</f>
        <v>un</v>
      </c>
      <c r="E657" s="10">
        <v>1</v>
      </c>
      <c r="F657" s="146"/>
      <c r="G657" s="11"/>
      <c r="I657" s="267"/>
    </row>
    <row r="658" spans="1:9" s="236" customFormat="1" x14ac:dyDescent="0.25">
      <c r="A658" s="266" t="s">
        <v>1316</v>
      </c>
      <c r="B658" s="8" t="s">
        <v>1318</v>
      </c>
      <c r="C658" s="6" t="s">
        <v>2035</v>
      </c>
      <c r="D658" s="7" t="str">
        <f>VLOOKUP(B658,'[1]172-O'!$A$9:$G$4558,4,FALSE)</f>
        <v>m²</v>
      </c>
      <c r="E658" s="10">
        <v>5200</v>
      </c>
      <c r="F658" s="146"/>
      <c r="G658" s="11"/>
      <c r="I658" s="267"/>
    </row>
    <row r="659" spans="1:9" s="236" customFormat="1" ht="25.5" x14ac:dyDescent="0.25">
      <c r="A659" s="266" t="s">
        <v>1317</v>
      </c>
      <c r="B659" s="8" t="s">
        <v>1320</v>
      </c>
      <c r="C659" s="6" t="s">
        <v>2304</v>
      </c>
      <c r="D659" s="7" t="str">
        <f>VLOOKUP(B659,'[1]172-O'!$A$9:$G$4558,4,FALSE)</f>
        <v>m</v>
      </c>
      <c r="E659" s="10">
        <v>110</v>
      </c>
      <c r="F659" s="146"/>
      <c r="G659" s="11"/>
      <c r="I659" s="267"/>
    </row>
    <row r="660" spans="1:9" s="236" customFormat="1" ht="25.5" x14ac:dyDescent="0.25">
      <c r="A660" s="266" t="s">
        <v>1319</v>
      </c>
      <c r="B660" s="8" t="s">
        <v>1322</v>
      </c>
      <c r="C660" s="6" t="s">
        <v>2305</v>
      </c>
      <c r="D660" s="7" t="str">
        <f>VLOOKUP(B660,'[1]172-O'!$A$9:$G$4558,4,FALSE)</f>
        <v>m</v>
      </c>
      <c r="E660" s="10">
        <v>30</v>
      </c>
      <c r="F660" s="146"/>
      <c r="G660" s="11"/>
      <c r="I660" s="267"/>
    </row>
    <row r="661" spans="1:9" s="236" customFormat="1" ht="25.5" x14ac:dyDescent="0.25">
      <c r="A661" s="266" t="s">
        <v>1321</v>
      </c>
      <c r="B661" s="8" t="s">
        <v>1324</v>
      </c>
      <c r="C661" s="6" t="s">
        <v>2306</v>
      </c>
      <c r="D661" s="7" t="str">
        <f>VLOOKUP(B661,'[1]172-O'!$A$9:$G$4558,4,FALSE)</f>
        <v>m</v>
      </c>
      <c r="E661" s="10">
        <v>610</v>
      </c>
      <c r="F661" s="146"/>
      <c r="G661" s="11"/>
      <c r="I661" s="267"/>
    </row>
    <row r="662" spans="1:9" s="236" customFormat="1" x14ac:dyDescent="0.25">
      <c r="A662" s="266" t="s">
        <v>1323</v>
      </c>
      <c r="B662" s="8" t="s">
        <v>1326</v>
      </c>
      <c r="C662" s="6" t="s">
        <v>2028</v>
      </c>
      <c r="D662" s="7" t="str">
        <f>VLOOKUP(B662,'[1]172-O'!$A$9:$G$4558,4,FALSE)</f>
        <v>kg</v>
      </c>
      <c r="E662" s="10">
        <v>750</v>
      </c>
      <c r="F662" s="146"/>
      <c r="G662" s="11"/>
      <c r="I662" s="267"/>
    </row>
    <row r="663" spans="1:9" s="236" customFormat="1" x14ac:dyDescent="0.25">
      <c r="A663" s="266" t="s">
        <v>1325</v>
      </c>
      <c r="B663" s="8" t="s">
        <v>1328</v>
      </c>
      <c r="C663" s="6" t="s">
        <v>2340</v>
      </c>
      <c r="D663" s="7" t="str">
        <f>VLOOKUP(B663,'[1]172-O'!$A$9:$G$4558,4,FALSE)</f>
        <v>kg</v>
      </c>
      <c r="E663" s="10">
        <v>30700</v>
      </c>
      <c r="F663" s="146"/>
      <c r="G663" s="11"/>
      <c r="I663" s="267"/>
    </row>
    <row r="664" spans="1:9" s="236" customFormat="1" ht="25.5" x14ac:dyDescent="0.25">
      <c r="A664" s="266" t="s">
        <v>1327</v>
      </c>
      <c r="B664" s="8" t="s">
        <v>1330</v>
      </c>
      <c r="C664" s="6" t="s">
        <v>2193</v>
      </c>
      <c r="D664" s="7" t="str">
        <f>VLOOKUP(B664,'[1]172-O'!$A$9:$G$4558,4,FALSE)</f>
        <v>m</v>
      </c>
      <c r="E664" s="10">
        <v>15</v>
      </c>
      <c r="F664" s="146"/>
      <c r="G664" s="11"/>
      <c r="I664" s="267"/>
    </row>
    <row r="665" spans="1:9" s="236" customFormat="1" ht="25.5" x14ac:dyDescent="0.25">
      <c r="A665" s="266" t="s">
        <v>1329</v>
      </c>
      <c r="B665" s="8" t="s">
        <v>1332</v>
      </c>
      <c r="C665" s="6" t="s">
        <v>2194</v>
      </c>
      <c r="D665" s="7" t="str">
        <f>VLOOKUP(B665,'[1]172-O'!$A$9:$G$4558,4,FALSE)</f>
        <v>m</v>
      </c>
      <c r="E665" s="10">
        <v>45</v>
      </c>
      <c r="F665" s="146"/>
      <c r="G665" s="11"/>
      <c r="I665" s="267"/>
    </row>
    <row r="666" spans="1:9" s="236" customFormat="1" ht="25.5" x14ac:dyDescent="0.25">
      <c r="A666" s="266" t="s">
        <v>1331</v>
      </c>
      <c r="B666" s="268" t="s">
        <v>1334</v>
      </c>
      <c r="C666" s="6" t="s">
        <v>2192</v>
      </c>
      <c r="D666" s="7" t="str">
        <f>VLOOKUP(B666,'[1]172-O'!$A$9:$G$4558,4,FALSE)</f>
        <v>m</v>
      </c>
      <c r="E666" s="10">
        <v>15</v>
      </c>
      <c r="F666" s="146"/>
      <c r="G666" s="11"/>
      <c r="I666" s="267"/>
    </row>
    <row r="667" spans="1:9" s="236" customFormat="1" ht="25.5" x14ac:dyDescent="0.25">
      <c r="A667" s="266" t="s">
        <v>1333</v>
      </c>
      <c r="B667" s="8" t="s">
        <v>1336</v>
      </c>
      <c r="C667" s="6" t="s">
        <v>2215</v>
      </c>
      <c r="D667" s="7" t="str">
        <f>VLOOKUP(B667,'[1]172-O'!$A$9:$G$4558,4,FALSE)</f>
        <v>m</v>
      </c>
      <c r="E667" s="10">
        <v>105</v>
      </c>
      <c r="F667" s="146"/>
      <c r="G667" s="11"/>
      <c r="I667" s="267"/>
    </row>
    <row r="668" spans="1:9" s="236" customFormat="1" ht="25.5" x14ac:dyDescent="0.25">
      <c r="A668" s="266" t="s">
        <v>1335</v>
      </c>
      <c r="B668" s="8" t="s">
        <v>1338</v>
      </c>
      <c r="C668" s="6" t="s">
        <v>2216</v>
      </c>
      <c r="D668" s="7" t="str">
        <f>VLOOKUP(B668,'[1]172-O'!$A$9:$G$4558,4,FALSE)</f>
        <v>m</v>
      </c>
      <c r="E668" s="10">
        <v>175</v>
      </c>
      <c r="F668" s="146"/>
      <c r="G668" s="11"/>
      <c r="I668" s="267"/>
    </row>
    <row r="669" spans="1:9" s="236" customFormat="1" ht="25.5" x14ac:dyDescent="0.25">
      <c r="A669" s="266" t="s">
        <v>1337</v>
      </c>
      <c r="B669" s="8" t="s">
        <v>1340</v>
      </c>
      <c r="C669" s="6" t="s">
        <v>2217</v>
      </c>
      <c r="D669" s="7" t="str">
        <f>VLOOKUP(B669,'[1]172-O'!$A$9:$G$4558,4,FALSE)</f>
        <v>m</v>
      </c>
      <c r="E669" s="10">
        <v>20</v>
      </c>
      <c r="F669" s="146"/>
      <c r="G669" s="11"/>
      <c r="I669" s="267"/>
    </row>
    <row r="670" spans="1:9" s="236" customFormat="1" ht="25.5" x14ac:dyDescent="0.25">
      <c r="A670" s="266" t="s">
        <v>1339</v>
      </c>
      <c r="B670" s="8" t="s">
        <v>1342</v>
      </c>
      <c r="C670" s="6" t="s">
        <v>2218</v>
      </c>
      <c r="D670" s="7" t="str">
        <f>VLOOKUP(B670,'[1]172-O'!$A$9:$G$4558,4,FALSE)</f>
        <v>m</v>
      </c>
      <c r="E670" s="10">
        <v>15</v>
      </c>
      <c r="F670" s="146"/>
      <c r="G670" s="11"/>
      <c r="I670" s="267"/>
    </row>
    <row r="671" spans="1:9" s="236" customFormat="1" ht="25.5" x14ac:dyDescent="0.25">
      <c r="A671" s="266" t="s">
        <v>1341</v>
      </c>
      <c r="B671" s="8" t="s">
        <v>1344</v>
      </c>
      <c r="C671" s="6" t="s">
        <v>2219</v>
      </c>
      <c r="D671" s="7" t="str">
        <f>VLOOKUP(B671,'[1]172-O'!$A$9:$G$4558,4,FALSE)</f>
        <v>m</v>
      </c>
      <c r="E671" s="10">
        <v>30</v>
      </c>
      <c r="F671" s="146"/>
      <c r="G671" s="11"/>
      <c r="I671" s="267"/>
    </row>
    <row r="672" spans="1:9" s="236" customFormat="1" ht="25.5" x14ac:dyDescent="0.25">
      <c r="A672" s="266" t="s">
        <v>1343</v>
      </c>
      <c r="B672" s="8" t="s">
        <v>1346</v>
      </c>
      <c r="C672" s="6" t="s">
        <v>2260</v>
      </c>
      <c r="D672" s="7" t="str">
        <f>VLOOKUP(B672,'[1]172-O'!$A$9:$G$4558,4,FALSE)</f>
        <v>un</v>
      </c>
      <c r="E672" s="10">
        <v>1</v>
      </c>
      <c r="F672" s="146"/>
      <c r="G672" s="11"/>
      <c r="I672" s="267"/>
    </row>
    <row r="673" spans="1:9" s="236" customFormat="1" ht="25.5" x14ac:dyDescent="0.25">
      <c r="A673" s="266" t="s">
        <v>1345</v>
      </c>
      <c r="B673" s="8" t="s">
        <v>1348</v>
      </c>
      <c r="C673" s="6" t="s">
        <v>2309</v>
      </c>
      <c r="D673" s="7" t="str">
        <f>VLOOKUP(B673,'[1]172-O'!$A$9:$G$4558,4,FALSE)</f>
        <v>un</v>
      </c>
      <c r="E673" s="10">
        <v>285</v>
      </c>
      <c r="F673" s="146"/>
      <c r="G673" s="11"/>
      <c r="I673" s="267"/>
    </row>
    <row r="674" spans="1:9" s="236" customFormat="1" ht="25.5" x14ac:dyDescent="0.25">
      <c r="A674" s="266" t="s">
        <v>2671</v>
      </c>
      <c r="B674" s="268" t="s">
        <v>1350</v>
      </c>
      <c r="C674" s="6" t="s">
        <v>2225</v>
      </c>
      <c r="D674" s="7" t="str">
        <f>VLOOKUP(B674,'[1]172-O'!$A$9:$G$4558,4,FALSE)</f>
        <v>un</v>
      </c>
      <c r="E674" s="10">
        <v>8</v>
      </c>
      <c r="F674" s="146"/>
      <c r="G674" s="11"/>
      <c r="I674" s="267"/>
    </row>
    <row r="675" spans="1:9" s="236" customFormat="1" ht="25.5" x14ac:dyDescent="0.25">
      <c r="A675" s="266" t="s">
        <v>1347</v>
      </c>
      <c r="B675" s="268" t="s">
        <v>1107</v>
      </c>
      <c r="C675" s="6" t="s">
        <v>2226</v>
      </c>
      <c r="D675" s="7" t="str">
        <f>VLOOKUP(B675,'[1]172-O'!$A$9:$G$4558,4,FALSE)</f>
        <v>un</v>
      </c>
      <c r="E675" s="10">
        <v>14</v>
      </c>
      <c r="F675" s="146"/>
      <c r="G675" s="11"/>
      <c r="I675" s="267"/>
    </row>
    <row r="676" spans="1:9" s="236" customFormat="1" ht="25.5" x14ac:dyDescent="0.25">
      <c r="A676" s="266" t="s">
        <v>1349</v>
      </c>
      <c r="B676" s="8" t="s">
        <v>1353</v>
      </c>
      <c r="C676" s="6" t="s">
        <v>2307</v>
      </c>
      <c r="D676" s="7" t="str">
        <f>VLOOKUP(B676,'[1]172-O'!$A$9:$G$4558,4,FALSE)</f>
        <v>m²</v>
      </c>
      <c r="E676" s="10">
        <v>23.13</v>
      </c>
      <c r="F676" s="146"/>
      <c r="G676" s="11"/>
      <c r="I676" s="267"/>
    </row>
    <row r="677" spans="1:9" s="236" customFormat="1" x14ac:dyDescent="0.25">
      <c r="A677" s="266" t="s">
        <v>1351</v>
      </c>
      <c r="B677" s="8" t="s">
        <v>1355</v>
      </c>
      <c r="C677" s="6" t="s">
        <v>2308</v>
      </c>
      <c r="D677" s="7" t="str">
        <f>VLOOKUP(B677,'[1]172-O'!$A$9:$G$4558,4,FALSE)</f>
        <v>un</v>
      </c>
      <c r="E677" s="10">
        <v>117</v>
      </c>
      <c r="F677" s="146"/>
      <c r="G677" s="11"/>
      <c r="I677" s="267"/>
    </row>
    <row r="678" spans="1:9" s="236" customFormat="1" ht="25.5" x14ac:dyDescent="0.25">
      <c r="A678" s="266" t="s">
        <v>1352</v>
      </c>
      <c r="B678" s="8" t="s">
        <v>2519</v>
      </c>
      <c r="C678" s="6" t="s">
        <v>2532</v>
      </c>
      <c r="D678" s="7" t="s">
        <v>39</v>
      </c>
      <c r="E678" s="10">
        <v>33.54</v>
      </c>
      <c r="F678" s="146"/>
      <c r="G678" s="11"/>
      <c r="I678" s="267"/>
    </row>
    <row r="679" spans="1:9" s="236" customFormat="1" ht="25.5" x14ac:dyDescent="0.25">
      <c r="A679" s="266" t="s">
        <v>1354</v>
      </c>
      <c r="B679" s="8" t="s">
        <v>1358</v>
      </c>
      <c r="C679" s="6" t="s">
        <v>2341</v>
      </c>
      <c r="D679" s="7" t="str">
        <f>VLOOKUP(B679,'[1]172-O'!$A$9:$G$4558,4,FALSE)</f>
        <v>m²</v>
      </c>
      <c r="E679" s="10">
        <v>1.52</v>
      </c>
      <c r="F679" s="146"/>
      <c r="G679" s="11"/>
      <c r="I679" s="267"/>
    </row>
    <row r="680" spans="1:9" s="236" customFormat="1" x14ac:dyDescent="0.25">
      <c r="A680" s="266" t="s">
        <v>1356</v>
      </c>
      <c r="B680" s="8" t="s">
        <v>1360</v>
      </c>
      <c r="C680" s="6" t="s">
        <v>2312</v>
      </c>
      <c r="D680" s="7" t="str">
        <f>VLOOKUP(B680,'[1]172-O'!$A$9:$G$4558,4,FALSE)</f>
        <v>m²</v>
      </c>
      <c r="E680" s="10">
        <v>0.9</v>
      </c>
      <c r="F680" s="146"/>
      <c r="G680" s="11"/>
      <c r="I680" s="267"/>
    </row>
    <row r="681" spans="1:9" s="236" customFormat="1" x14ac:dyDescent="0.25">
      <c r="A681" s="266" t="s">
        <v>1357</v>
      </c>
      <c r="B681" s="8" t="s">
        <v>1360</v>
      </c>
      <c r="C681" s="6" t="s">
        <v>2312</v>
      </c>
      <c r="D681" s="7" t="str">
        <f>VLOOKUP(B681,'[1]172-O'!$A$9:$G$4558,4,FALSE)</f>
        <v>m²</v>
      </c>
      <c r="E681" s="10">
        <v>1.82</v>
      </c>
      <c r="F681" s="146"/>
      <c r="G681" s="11"/>
      <c r="I681" s="267"/>
    </row>
    <row r="682" spans="1:9" s="236" customFormat="1" x14ac:dyDescent="0.25">
      <c r="A682" s="266" t="s">
        <v>1359</v>
      </c>
      <c r="B682" s="8" t="s">
        <v>1363</v>
      </c>
      <c r="C682" s="6" t="s">
        <v>2311</v>
      </c>
      <c r="D682" s="7" t="str">
        <f>VLOOKUP(B682,'[1]172-O'!$A$9:$G$4558,4,FALSE)</f>
        <v>m²</v>
      </c>
      <c r="E682" s="10">
        <v>6.15</v>
      </c>
      <c r="F682" s="146"/>
      <c r="G682" s="11"/>
      <c r="I682" s="267"/>
    </row>
    <row r="683" spans="1:9" s="236" customFormat="1" x14ac:dyDescent="0.25">
      <c r="A683" s="266" t="s">
        <v>1361</v>
      </c>
      <c r="B683" s="8" t="s">
        <v>1363</v>
      </c>
      <c r="C683" s="6" t="s">
        <v>2311</v>
      </c>
      <c r="D683" s="7" t="str">
        <f>VLOOKUP(B683,'[1]172-O'!$A$9:$G$4558,4,FALSE)</f>
        <v>m²</v>
      </c>
      <c r="E683" s="10">
        <v>1.1000000000000001</v>
      </c>
      <c r="F683" s="146"/>
      <c r="G683" s="11"/>
      <c r="I683" s="267"/>
    </row>
    <row r="684" spans="1:9" s="236" customFormat="1" x14ac:dyDescent="0.25">
      <c r="A684" s="266" t="s">
        <v>1362</v>
      </c>
      <c r="B684" s="8" t="s">
        <v>1366</v>
      </c>
      <c r="C684" s="6" t="s">
        <v>2310</v>
      </c>
      <c r="D684" s="7" t="str">
        <f>VLOOKUP(B684,'[1]172-O'!$A$9:$G$4558,4,FALSE)</f>
        <v>m²</v>
      </c>
      <c r="E684" s="10">
        <v>1.96</v>
      </c>
      <c r="F684" s="146"/>
      <c r="G684" s="11"/>
      <c r="I684" s="267"/>
    </row>
    <row r="685" spans="1:9" s="236" customFormat="1" x14ac:dyDescent="0.25">
      <c r="A685" s="266" t="s">
        <v>1364</v>
      </c>
      <c r="B685" s="8" t="s">
        <v>1366</v>
      </c>
      <c r="C685" s="6" t="s">
        <v>2310</v>
      </c>
      <c r="D685" s="7" t="str">
        <f>VLOOKUP(B685,'[1]172-O'!$A$9:$G$4558,4,FALSE)</f>
        <v>m²</v>
      </c>
      <c r="E685" s="10">
        <v>2.9</v>
      </c>
      <c r="F685" s="146"/>
      <c r="G685" s="11"/>
      <c r="I685" s="267"/>
    </row>
    <row r="686" spans="1:9" s="236" customFormat="1" x14ac:dyDescent="0.25">
      <c r="A686" s="266" t="s">
        <v>1365</v>
      </c>
      <c r="B686" s="8" t="s">
        <v>1366</v>
      </c>
      <c r="C686" s="6" t="s">
        <v>2310</v>
      </c>
      <c r="D686" s="7" t="str">
        <f>VLOOKUP(B686,'[1]172-O'!$A$9:$G$4558,4,FALSE)</f>
        <v>m²</v>
      </c>
      <c r="E686" s="10">
        <v>0.53</v>
      </c>
      <c r="F686" s="146"/>
      <c r="G686" s="11"/>
      <c r="I686" s="267"/>
    </row>
    <row r="687" spans="1:9" s="236" customFormat="1" x14ac:dyDescent="0.25">
      <c r="A687" s="266" t="s">
        <v>1367</v>
      </c>
      <c r="B687" s="8" t="s">
        <v>1370</v>
      </c>
      <c r="C687" s="6" t="s">
        <v>2313</v>
      </c>
      <c r="D687" s="7" t="str">
        <f>VLOOKUP(B687,'[1]172-O'!$A$9:$G$4558,4,FALSE)</f>
        <v>m²</v>
      </c>
      <c r="E687" s="10">
        <v>5.9</v>
      </c>
      <c r="F687" s="146"/>
      <c r="G687" s="11"/>
      <c r="I687" s="267"/>
    </row>
    <row r="688" spans="1:9" s="236" customFormat="1" x14ac:dyDescent="0.25">
      <c r="A688" s="266" t="s">
        <v>1368</v>
      </c>
      <c r="B688" s="8" t="s">
        <v>1370</v>
      </c>
      <c r="C688" s="6" t="s">
        <v>2313</v>
      </c>
      <c r="D688" s="7" t="str">
        <f>VLOOKUP(B688,'[1]172-O'!$A$9:$G$4558,4,FALSE)</f>
        <v>m²</v>
      </c>
      <c r="E688" s="10">
        <v>2.36</v>
      </c>
      <c r="F688" s="146"/>
      <c r="G688" s="11"/>
      <c r="I688" s="267"/>
    </row>
    <row r="689" spans="1:9" s="236" customFormat="1" x14ac:dyDescent="0.25">
      <c r="A689" s="266" t="s">
        <v>1369</v>
      </c>
      <c r="B689" s="8" t="s">
        <v>1370</v>
      </c>
      <c r="C689" s="6" t="s">
        <v>2313</v>
      </c>
      <c r="D689" s="7" t="str">
        <f>VLOOKUP(B689,'[1]172-O'!$A$9:$G$4558,4,FALSE)</f>
        <v>m²</v>
      </c>
      <c r="E689" s="10">
        <v>0.13</v>
      </c>
      <c r="F689" s="146"/>
      <c r="G689" s="11"/>
      <c r="I689" s="267"/>
    </row>
    <row r="690" spans="1:9" s="236" customFormat="1" x14ac:dyDescent="0.25">
      <c r="A690" s="266" t="s">
        <v>1371</v>
      </c>
      <c r="B690" s="8" t="s">
        <v>1370</v>
      </c>
      <c r="C690" s="6" t="s">
        <v>2313</v>
      </c>
      <c r="D690" s="7" t="str">
        <f>VLOOKUP(B690,'[1]172-O'!$A$9:$G$4558,4,FALSE)</f>
        <v>m²</v>
      </c>
      <c r="E690" s="10">
        <v>0.8</v>
      </c>
      <c r="F690" s="146"/>
      <c r="G690" s="11"/>
      <c r="I690" s="267"/>
    </row>
    <row r="691" spans="1:9" s="236" customFormat="1" x14ac:dyDescent="0.25">
      <c r="A691" s="266" t="s">
        <v>1372</v>
      </c>
      <c r="B691" s="8" t="s">
        <v>1370</v>
      </c>
      <c r="C691" s="6" t="s">
        <v>2313</v>
      </c>
      <c r="D691" s="7" t="str">
        <f>VLOOKUP(B691,'[1]172-O'!$A$9:$G$4558,4,FALSE)</f>
        <v>m²</v>
      </c>
      <c r="E691" s="10">
        <v>2.64</v>
      </c>
      <c r="F691" s="146"/>
      <c r="G691" s="11"/>
      <c r="I691" s="267"/>
    </row>
    <row r="692" spans="1:9" s="236" customFormat="1" x14ac:dyDescent="0.25">
      <c r="A692" s="266" t="s">
        <v>1373</v>
      </c>
      <c r="B692" s="8" t="s">
        <v>1370</v>
      </c>
      <c r="C692" s="6" t="s">
        <v>2313</v>
      </c>
      <c r="D692" s="7" t="str">
        <f>VLOOKUP(B692,'[1]172-O'!$A$9:$G$4558,4,FALSE)</f>
        <v>m²</v>
      </c>
      <c r="E692" s="10">
        <v>1.44</v>
      </c>
      <c r="F692" s="146"/>
      <c r="G692" s="11"/>
      <c r="I692" s="267"/>
    </row>
    <row r="693" spans="1:9" s="236" customFormat="1" x14ac:dyDescent="0.25">
      <c r="A693" s="266" t="s">
        <v>1374</v>
      </c>
      <c r="B693" s="8" t="s">
        <v>1370</v>
      </c>
      <c r="C693" s="6" t="s">
        <v>2313</v>
      </c>
      <c r="D693" s="7" t="str">
        <f>VLOOKUP(B693,'[1]172-O'!$A$9:$G$4558,4,FALSE)</f>
        <v>m²</v>
      </c>
      <c r="E693" s="10">
        <v>2.2799999999999998</v>
      </c>
      <c r="F693" s="146"/>
      <c r="G693" s="11"/>
      <c r="I693" s="267"/>
    </row>
    <row r="694" spans="1:9" s="236" customFormat="1" x14ac:dyDescent="0.25">
      <c r="A694" s="266" t="s">
        <v>1375</v>
      </c>
      <c r="B694" s="8" t="s">
        <v>1370</v>
      </c>
      <c r="C694" s="6" t="s">
        <v>2313</v>
      </c>
      <c r="D694" s="7" t="str">
        <f>VLOOKUP(B694,'[1]172-O'!$A$9:$G$4558,4,FALSE)</f>
        <v>m²</v>
      </c>
      <c r="E694" s="10">
        <v>3.75</v>
      </c>
      <c r="F694" s="146"/>
      <c r="G694" s="11"/>
      <c r="I694" s="267"/>
    </row>
    <row r="695" spans="1:9" s="236" customFormat="1" ht="38.25" x14ac:dyDescent="0.25">
      <c r="A695" s="266" t="s">
        <v>1376</v>
      </c>
      <c r="B695" s="8" t="s">
        <v>2518</v>
      </c>
      <c r="C695" s="6" t="s">
        <v>2533</v>
      </c>
      <c r="D695" s="7" t="s">
        <v>10</v>
      </c>
      <c r="E695" s="10">
        <v>4</v>
      </c>
      <c r="F695" s="146"/>
      <c r="G695" s="11"/>
      <c r="I695" s="267"/>
    </row>
    <row r="696" spans="1:9" s="236" customFormat="1" ht="25.5" x14ac:dyDescent="0.25">
      <c r="A696" s="266" t="s">
        <v>1377</v>
      </c>
      <c r="B696" s="8" t="s">
        <v>1380</v>
      </c>
      <c r="C696" s="6" t="s">
        <v>2212</v>
      </c>
      <c r="D696" s="7" t="str">
        <f>VLOOKUP(B696,'[1]172-O'!$A$9:$G$4558,4,FALSE)</f>
        <v>un</v>
      </c>
      <c r="E696" s="10">
        <v>30</v>
      </c>
      <c r="F696" s="146"/>
      <c r="G696" s="11"/>
      <c r="I696" s="267"/>
    </row>
    <row r="697" spans="1:9" s="236" customFormat="1" ht="25.5" x14ac:dyDescent="0.25">
      <c r="A697" s="266" t="s">
        <v>1378</v>
      </c>
      <c r="B697" s="8" t="s">
        <v>1382</v>
      </c>
      <c r="C697" s="6" t="s">
        <v>2213</v>
      </c>
      <c r="D697" s="7" t="str">
        <f>VLOOKUP(B697,'[1]172-O'!$A$9:$G$4558,4,FALSE)</f>
        <v>un</v>
      </c>
      <c r="E697" s="10">
        <v>48</v>
      </c>
      <c r="F697" s="146"/>
      <c r="G697" s="11"/>
      <c r="I697" s="267"/>
    </row>
    <row r="698" spans="1:9" s="236" customFormat="1" ht="25.5" x14ac:dyDescent="0.25">
      <c r="A698" s="266" t="s">
        <v>1379</v>
      </c>
      <c r="B698" s="8" t="s">
        <v>1384</v>
      </c>
      <c r="C698" s="6" t="s">
        <v>2257</v>
      </c>
      <c r="D698" s="7" t="str">
        <f>VLOOKUP(B698,'[1]172-O'!$A$9:$G$4558,4,FALSE)</f>
        <v>un</v>
      </c>
      <c r="E698" s="10">
        <v>6</v>
      </c>
      <c r="F698" s="146"/>
      <c r="G698" s="11"/>
      <c r="I698" s="267"/>
    </row>
    <row r="699" spans="1:9" s="236" customFormat="1" ht="25.5" x14ac:dyDescent="0.25">
      <c r="A699" s="266" t="s">
        <v>1381</v>
      </c>
      <c r="B699" s="8" t="s">
        <v>1384</v>
      </c>
      <c r="C699" s="6" t="s">
        <v>2257</v>
      </c>
      <c r="D699" s="7" t="str">
        <f>VLOOKUP(B699,'[1]172-O'!$A$9:$G$4558,4,FALSE)</f>
        <v>un</v>
      </c>
      <c r="E699" s="10">
        <v>4</v>
      </c>
      <c r="F699" s="146"/>
      <c r="G699" s="11"/>
      <c r="I699" s="267"/>
    </row>
    <row r="700" spans="1:9" s="236" customFormat="1" ht="38.25" x14ac:dyDescent="0.25">
      <c r="A700" s="266" t="s">
        <v>1383</v>
      </c>
      <c r="B700" s="8" t="s">
        <v>1387</v>
      </c>
      <c r="C700" s="6" t="s">
        <v>2534</v>
      </c>
      <c r="D700" s="7" t="str">
        <f>VLOOKUP(B700,'[1]172-O'!$A$9:$G$4558,4,FALSE)</f>
        <v>un</v>
      </c>
      <c r="E700" s="10">
        <v>2</v>
      </c>
      <c r="F700" s="146"/>
      <c r="G700" s="11"/>
      <c r="I700" s="267"/>
    </row>
    <row r="701" spans="1:9" s="236" customFormat="1" ht="25.5" x14ac:dyDescent="0.25">
      <c r="A701" s="266" t="s">
        <v>1385</v>
      </c>
      <c r="B701" s="8" t="s">
        <v>1389</v>
      </c>
      <c r="C701" s="6" t="s">
        <v>2256</v>
      </c>
      <c r="D701" s="7" t="str">
        <f>VLOOKUP(B701,'[1]172-O'!$A$9:$G$4558,4,FALSE)</f>
        <v>un</v>
      </c>
      <c r="E701" s="10">
        <v>6</v>
      </c>
      <c r="F701" s="146"/>
      <c r="G701" s="11"/>
      <c r="I701" s="267"/>
    </row>
    <row r="702" spans="1:9" s="236" customFormat="1" ht="25.5" x14ac:dyDescent="0.25">
      <c r="A702" s="266" t="s">
        <v>1386</v>
      </c>
      <c r="B702" s="8" t="s">
        <v>1391</v>
      </c>
      <c r="C702" s="6" t="s">
        <v>2319</v>
      </c>
      <c r="D702" s="7" t="str">
        <f>VLOOKUP(B702,'[1]172-O'!$A$9:$G$4558,4,FALSE)</f>
        <v>un</v>
      </c>
      <c r="E702" s="10">
        <v>8</v>
      </c>
      <c r="F702" s="146"/>
      <c r="G702" s="11"/>
      <c r="I702" s="267"/>
    </row>
    <row r="703" spans="1:9" s="236" customFormat="1" ht="25.5" x14ac:dyDescent="0.25">
      <c r="A703" s="266" t="s">
        <v>1388</v>
      </c>
      <c r="B703" s="8" t="s">
        <v>1391</v>
      </c>
      <c r="C703" s="6" t="s">
        <v>2319</v>
      </c>
      <c r="D703" s="7" t="str">
        <f>VLOOKUP(B703,'[1]172-O'!$A$9:$G$4558,4,FALSE)</f>
        <v>un</v>
      </c>
      <c r="E703" s="10">
        <v>8</v>
      </c>
      <c r="F703" s="146"/>
      <c r="G703" s="11"/>
      <c r="I703" s="267"/>
    </row>
    <row r="704" spans="1:9" s="236" customFormat="1" x14ac:dyDescent="0.25">
      <c r="A704" s="266" t="s">
        <v>1390</v>
      </c>
      <c r="B704" s="8" t="s">
        <v>1394</v>
      </c>
      <c r="C704" s="6" t="s">
        <v>2245</v>
      </c>
      <c r="D704" s="7" t="str">
        <f>VLOOKUP(B704,'[1]172-O'!$A$9:$G$4558,4,FALSE)</f>
        <v>un</v>
      </c>
      <c r="E704" s="10">
        <v>4</v>
      </c>
      <c r="F704" s="146"/>
      <c r="G704" s="11"/>
      <c r="I704" s="267"/>
    </row>
    <row r="705" spans="1:9" s="236" customFormat="1" ht="38.25" x14ac:dyDescent="0.25">
      <c r="A705" s="266" t="s">
        <v>1392</v>
      </c>
      <c r="B705" s="39" t="s">
        <v>1396</v>
      </c>
      <c r="C705" s="6" t="s">
        <v>2535</v>
      </c>
      <c r="D705" s="7" t="str">
        <f>VLOOKUP(B705,'[1]172-O'!$A$9:$G$4558,4,FALSE)</f>
        <v>un</v>
      </c>
      <c r="E705" s="10">
        <v>7</v>
      </c>
      <c r="F705" s="146"/>
      <c r="G705" s="11"/>
      <c r="I705" s="267"/>
    </row>
    <row r="706" spans="1:9" s="236" customFormat="1" ht="25.5" x14ac:dyDescent="0.25">
      <c r="A706" s="266" t="s">
        <v>1393</v>
      </c>
      <c r="B706" s="8" t="s">
        <v>1334</v>
      </c>
      <c r="C706" s="6" t="s">
        <v>2192</v>
      </c>
      <c r="D706" s="7" t="str">
        <f>VLOOKUP(B706,'[1]172-O'!$A$9:$G$4558,4,FALSE)</f>
        <v>m</v>
      </c>
      <c r="E706" s="10">
        <v>414</v>
      </c>
      <c r="F706" s="146"/>
      <c r="G706" s="11"/>
      <c r="I706" s="267"/>
    </row>
    <row r="707" spans="1:9" s="236" customFormat="1" ht="25.5" x14ac:dyDescent="0.25">
      <c r="A707" s="266" t="s">
        <v>1395</v>
      </c>
      <c r="B707" s="8" t="s">
        <v>1330</v>
      </c>
      <c r="C707" s="6" t="s">
        <v>2193</v>
      </c>
      <c r="D707" s="7" t="str">
        <f>VLOOKUP(B707,'[1]172-O'!$A$9:$G$4558,4,FALSE)</f>
        <v>m</v>
      </c>
      <c r="E707" s="10">
        <v>485</v>
      </c>
      <c r="F707" s="146"/>
      <c r="G707" s="11"/>
      <c r="I707" s="267"/>
    </row>
    <row r="708" spans="1:9" s="236" customFormat="1" ht="25.5" x14ac:dyDescent="0.25">
      <c r="A708" s="266" t="s">
        <v>2672</v>
      </c>
      <c r="B708" s="8" t="s">
        <v>1332</v>
      </c>
      <c r="C708" s="6" t="s">
        <v>2194</v>
      </c>
      <c r="D708" s="7" t="str">
        <f>VLOOKUP(B708,'[1]172-O'!$A$9:$G$4558,4,FALSE)</f>
        <v>m</v>
      </c>
      <c r="E708" s="10">
        <v>335</v>
      </c>
      <c r="F708" s="146"/>
      <c r="G708" s="11"/>
      <c r="I708" s="267"/>
    </row>
    <row r="709" spans="1:9" s="236" customFormat="1" ht="25.5" x14ac:dyDescent="0.25">
      <c r="A709" s="266" t="s">
        <v>1397</v>
      </c>
      <c r="B709" s="8" t="s">
        <v>1401</v>
      </c>
      <c r="C709" s="6" t="s">
        <v>2195</v>
      </c>
      <c r="D709" s="7" t="str">
        <f>VLOOKUP(B709,'[1]172-O'!$A$9:$G$4558,4,FALSE)</f>
        <v>m</v>
      </c>
      <c r="E709" s="10">
        <v>180</v>
      </c>
      <c r="F709" s="146"/>
      <c r="G709" s="11"/>
      <c r="I709" s="267"/>
    </row>
    <row r="710" spans="1:9" s="236" customFormat="1" ht="25.5" x14ac:dyDescent="0.25">
      <c r="A710" s="266" t="s">
        <v>1398</v>
      </c>
      <c r="B710" s="8" t="s">
        <v>1403</v>
      </c>
      <c r="C710" s="6" t="s">
        <v>2196</v>
      </c>
      <c r="D710" s="7" t="str">
        <f>VLOOKUP(B710,'[1]172-O'!$A$9:$G$4558,4,FALSE)</f>
        <v>m</v>
      </c>
      <c r="E710" s="10">
        <v>205</v>
      </c>
      <c r="F710" s="146"/>
      <c r="G710" s="11"/>
      <c r="I710" s="267"/>
    </row>
    <row r="711" spans="1:9" s="236" customFormat="1" ht="25.5" x14ac:dyDescent="0.25">
      <c r="A711" s="266" t="s">
        <v>1399</v>
      </c>
      <c r="B711" s="8" t="s">
        <v>1405</v>
      </c>
      <c r="C711" s="6" t="s">
        <v>2197</v>
      </c>
      <c r="D711" s="7" t="str">
        <f>VLOOKUP(B711,'[1]172-O'!$A$9:$G$4558,4,FALSE)</f>
        <v>m</v>
      </c>
      <c r="E711" s="10">
        <v>310</v>
      </c>
      <c r="F711" s="146"/>
      <c r="G711" s="11"/>
      <c r="I711" s="267"/>
    </row>
    <row r="712" spans="1:9" s="236" customFormat="1" ht="25.5" x14ac:dyDescent="0.25">
      <c r="A712" s="266" t="s">
        <v>1400</v>
      </c>
      <c r="B712" s="8" t="s">
        <v>1198</v>
      </c>
      <c r="C712" s="6" t="s">
        <v>1199</v>
      </c>
      <c r="D712" s="7" t="str">
        <f>VLOOKUP(B712,'[1]172-O'!$A$9:$G$4558,4,FALSE)</f>
        <v>m</v>
      </c>
      <c r="E712" s="10">
        <v>185</v>
      </c>
      <c r="F712" s="146"/>
      <c r="G712" s="11"/>
      <c r="I712" s="267"/>
    </row>
    <row r="713" spans="1:9" s="236" customFormat="1" ht="25.5" x14ac:dyDescent="0.25">
      <c r="A713" s="266" t="s">
        <v>1402</v>
      </c>
      <c r="B713" s="8" t="s">
        <v>1408</v>
      </c>
      <c r="C713" s="6" t="s">
        <v>2214</v>
      </c>
      <c r="D713" s="7" t="str">
        <f>VLOOKUP(B713,'[1]172-O'!$A$9:$G$4558,4,FALSE)</f>
        <v>m</v>
      </c>
      <c r="E713" s="10">
        <v>100</v>
      </c>
      <c r="F713" s="146"/>
      <c r="G713" s="11"/>
      <c r="I713" s="267"/>
    </row>
    <row r="714" spans="1:9" s="236" customFormat="1" ht="25.5" x14ac:dyDescent="0.25">
      <c r="A714" s="266" t="s">
        <v>1404</v>
      </c>
      <c r="B714" s="8" t="s">
        <v>1336</v>
      </c>
      <c r="C714" s="6" t="s">
        <v>2215</v>
      </c>
      <c r="D714" s="7" t="str">
        <f>VLOOKUP(B714,'[1]172-O'!$A$9:$G$4558,4,FALSE)</f>
        <v>m</v>
      </c>
      <c r="E714" s="10">
        <v>205</v>
      </c>
      <c r="F714" s="146"/>
      <c r="G714" s="11"/>
      <c r="I714" s="267"/>
    </row>
    <row r="715" spans="1:9" s="236" customFormat="1" ht="25.5" x14ac:dyDescent="0.25">
      <c r="A715" s="266" t="s">
        <v>1406</v>
      </c>
      <c r="B715" s="8" t="s">
        <v>1338</v>
      </c>
      <c r="C715" s="6" t="s">
        <v>2216</v>
      </c>
      <c r="D715" s="7" t="str">
        <f>VLOOKUP(B715,'[1]172-O'!$A$9:$G$4558,4,FALSE)</f>
        <v>m</v>
      </c>
      <c r="E715" s="10">
        <v>245</v>
      </c>
      <c r="F715" s="146"/>
      <c r="G715" s="11"/>
      <c r="I715" s="267"/>
    </row>
    <row r="716" spans="1:9" s="236" customFormat="1" ht="25.5" x14ac:dyDescent="0.25">
      <c r="A716" s="266" t="s">
        <v>1407</v>
      </c>
      <c r="B716" s="8" t="s">
        <v>1412</v>
      </c>
      <c r="C716" s="6" t="s">
        <v>2274</v>
      </c>
      <c r="D716" s="7" t="str">
        <f>VLOOKUP(B716,'[1]172-O'!$A$9:$G$4558,4,FALSE)</f>
        <v>m</v>
      </c>
      <c r="E716" s="10">
        <v>16</v>
      </c>
      <c r="F716" s="146"/>
      <c r="G716" s="11"/>
      <c r="I716" s="267"/>
    </row>
    <row r="717" spans="1:9" s="236" customFormat="1" ht="25.5" x14ac:dyDescent="0.25">
      <c r="A717" s="266" t="s">
        <v>1409</v>
      </c>
      <c r="B717" s="8" t="s">
        <v>1412</v>
      </c>
      <c r="C717" s="6" t="s">
        <v>2274</v>
      </c>
      <c r="D717" s="7" t="str">
        <f>VLOOKUP(B717,'[1]172-O'!$A$9:$G$4558,4,FALSE)</f>
        <v>m</v>
      </c>
      <c r="E717" s="10">
        <v>208</v>
      </c>
      <c r="F717" s="146"/>
      <c r="G717" s="11"/>
      <c r="I717" s="267"/>
    </row>
    <row r="718" spans="1:9" s="236" customFormat="1" ht="25.5" x14ac:dyDescent="0.25">
      <c r="A718" s="266" t="s">
        <v>1410</v>
      </c>
      <c r="B718" s="8" t="s">
        <v>1340</v>
      </c>
      <c r="C718" s="6" t="s">
        <v>2217</v>
      </c>
      <c r="D718" s="7" t="str">
        <f>VLOOKUP(B718,'[1]172-O'!$A$9:$G$4558,4,FALSE)</f>
        <v>m</v>
      </c>
      <c r="E718" s="10">
        <v>30</v>
      </c>
      <c r="F718" s="146"/>
      <c r="G718" s="11"/>
      <c r="I718" s="267"/>
    </row>
    <row r="719" spans="1:9" s="236" customFormat="1" ht="25.5" x14ac:dyDescent="0.25">
      <c r="A719" s="266" t="s">
        <v>1411</v>
      </c>
      <c r="B719" s="8" t="s">
        <v>1342</v>
      </c>
      <c r="C719" s="6" t="s">
        <v>2218</v>
      </c>
      <c r="D719" s="7" t="str">
        <f>VLOOKUP(B719,'[1]172-O'!$A$9:$G$4558,4,FALSE)</f>
        <v>m</v>
      </c>
      <c r="E719" s="10">
        <v>20</v>
      </c>
      <c r="F719" s="146"/>
      <c r="G719" s="11"/>
      <c r="I719" s="267"/>
    </row>
    <row r="720" spans="1:9" s="236" customFormat="1" ht="25.5" x14ac:dyDescent="0.25">
      <c r="A720" s="266" t="s">
        <v>1413</v>
      </c>
      <c r="B720" s="8" t="s">
        <v>1344</v>
      </c>
      <c r="C720" s="6" t="s">
        <v>2219</v>
      </c>
      <c r="D720" s="7" t="str">
        <f>VLOOKUP(B720,'[1]172-O'!$A$9:$G$4558,4,FALSE)</f>
        <v>m</v>
      </c>
      <c r="E720" s="10">
        <v>35</v>
      </c>
      <c r="F720" s="146"/>
      <c r="G720" s="11"/>
      <c r="I720" s="267"/>
    </row>
    <row r="721" spans="1:9" s="236" customFormat="1" x14ac:dyDescent="0.25">
      <c r="A721" s="266" t="s">
        <v>1414</v>
      </c>
      <c r="B721" s="8" t="s">
        <v>1326</v>
      </c>
      <c r="C721" s="6" t="s">
        <v>2028</v>
      </c>
      <c r="D721" s="7" t="str">
        <f>VLOOKUP(B721,'[1]172-O'!$A$9:$G$4558,4,FALSE)</f>
        <v>kg</v>
      </c>
      <c r="E721" s="10">
        <v>250</v>
      </c>
      <c r="F721" s="146"/>
      <c r="G721" s="11"/>
      <c r="I721" s="267"/>
    </row>
    <row r="722" spans="1:9" s="236" customFormat="1" ht="38.25" x14ac:dyDescent="0.25">
      <c r="A722" s="266" t="s">
        <v>1415</v>
      </c>
      <c r="B722" s="8" t="s">
        <v>1419</v>
      </c>
      <c r="C722" s="6" t="s">
        <v>2253</v>
      </c>
      <c r="D722" s="7" t="str">
        <f>VLOOKUP(B722,'[1]172-O'!$A$9:$G$4558,4,FALSE)</f>
        <v>un</v>
      </c>
      <c r="E722" s="10">
        <v>14</v>
      </c>
      <c r="F722" s="146"/>
      <c r="G722" s="11"/>
      <c r="I722" s="267"/>
    </row>
    <row r="723" spans="1:9" s="236" customFormat="1" ht="38.25" x14ac:dyDescent="0.25">
      <c r="A723" s="266" t="s">
        <v>1416</v>
      </c>
      <c r="B723" s="8" t="s">
        <v>1419</v>
      </c>
      <c r="C723" s="6" t="s">
        <v>2253</v>
      </c>
      <c r="D723" s="7" t="str">
        <f>VLOOKUP(B723,'[1]172-O'!$A$9:$G$4558,4,FALSE)</f>
        <v>un</v>
      </c>
      <c r="E723" s="10">
        <v>26</v>
      </c>
      <c r="F723" s="146"/>
      <c r="G723" s="11"/>
      <c r="I723" s="267"/>
    </row>
    <row r="724" spans="1:9" s="236" customFormat="1" ht="38.25" x14ac:dyDescent="0.25">
      <c r="A724" s="266" t="s">
        <v>1417</v>
      </c>
      <c r="B724" s="8" t="s">
        <v>1189</v>
      </c>
      <c r="C724" s="6" t="s">
        <v>2254</v>
      </c>
      <c r="D724" s="7" t="str">
        <f>VLOOKUP(B724,'[1]172-O'!$A$9:$G$4558,4,FALSE)</f>
        <v>un</v>
      </c>
      <c r="E724" s="10">
        <v>14</v>
      </c>
      <c r="F724" s="146"/>
      <c r="G724" s="11"/>
      <c r="I724" s="267"/>
    </row>
    <row r="725" spans="1:9" s="236" customFormat="1" ht="38.25" x14ac:dyDescent="0.25">
      <c r="A725" s="266" t="s">
        <v>2673</v>
      </c>
      <c r="B725" s="8" t="s">
        <v>1423</v>
      </c>
      <c r="C725" s="6" t="s">
        <v>2247</v>
      </c>
      <c r="D725" s="7" t="str">
        <f>VLOOKUP(B725,'[1]172-O'!$A$9:$G$4558,4,FALSE)</f>
        <v>un</v>
      </c>
      <c r="E725" s="10">
        <v>168</v>
      </c>
      <c r="F725" s="146"/>
      <c r="G725" s="11"/>
      <c r="I725" s="267"/>
    </row>
    <row r="726" spans="1:9" s="236" customFormat="1" ht="25.5" x14ac:dyDescent="0.25">
      <c r="A726" s="266" t="s">
        <v>1418</v>
      </c>
      <c r="B726" s="8" t="s">
        <v>1425</v>
      </c>
      <c r="C726" s="6" t="s">
        <v>2248</v>
      </c>
      <c r="D726" s="7" t="str">
        <f>VLOOKUP(B726,'[1]172-O'!$A$9:$G$4558,4,FALSE)</f>
        <v>un</v>
      </c>
      <c r="E726" s="10">
        <v>51</v>
      </c>
      <c r="F726" s="146"/>
      <c r="G726" s="11"/>
      <c r="I726" s="267"/>
    </row>
    <row r="727" spans="1:9" s="236" customFormat="1" ht="25.5" x14ac:dyDescent="0.25">
      <c r="A727" s="266" t="s">
        <v>1420</v>
      </c>
      <c r="B727" s="8" t="s">
        <v>1427</v>
      </c>
      <c r="C727" s="6" t="s">
        <v>2249</v>
      </c>
      <c r="D727" s="7" t="str">
        <f>VLOOKUP(B727,'[1]172-O'!$A$9:$G$4558,4,FALSE)</f>
        <v>un</v>
      </c>
      <c r="E727" s="10">
        <v>8</v>
      </c>
      <c r="F727" s="146"/>
      <c r="G727" s="11"/>
      <c r="I727" s="267"/>
    </row>
    <row r="728" spans="1:9" s="236" customFormat="1" ht="38.25" x14ac:dyDescent="0.25">
      <c r="A728" s="266" t="s">
        <v>1421</v>
      </c>
      <c r="B728" s="8" t="s">
        <v>1429</v>
      </c>
      <c r="C728" s="6" t="s">
        <v>2250</v>
      </c>
      <c r="D728" s="7" t="str">
        <f>VLOOKUP(B728,'[1]172-O'!$A$9:$G$4558,4,FALSE)</f>
        <v>un</v>
      </c>
      <c r="E728" s="10">
        <v>7</v>
      </c>
      <c r="F728" s="146"/>
      <c r="G728" s="11"/>
      <c r="I728" s="267"/>
    </row>
    <row r="729" spans="1:9" s="236" customFormat="1" ht="38.25" x14ac:dyDescent="0.25">
      <c r="A729" s="266" t="s">
        <v>1422</v>
      </c>
      <c r="B729" s="8" t="s">
        <v>1429</v>
      </c>
      <c r="C729" s="6" t="s">
        <v>2250</v>
      </c>
      <c r="D729" s="7" t="str">
        <f>VLOOKUP(B729,'[1]172-O'!$A$9:$G$4558,4,FALSE)</f>
        <v>un</v>
      </c>
      <c r="E729" s="10">
        <v>13</v>
      </c>
      <c r="F729" s="146"/>
      <c r="G729" s="11"/>
      <c r="I729" s="267"/>
    </row>
    <row r="730" spans="1:9" s="236" customFormat="1" ht="25.5" x14ac:dyDescent="0.25">
      <c r="A730" s="266" t="s">
        <v>1424</v>
      </c>
      <c r="B730" s="8" t="s">
        <v>1432</v>
      </c>
      <c r="C730" s="6" t="s">
        <v>2251</v>
      </c>
      <c r="D730" s="7" t="str">
        <f>VLOOKUP(B730,'[1]172-O'!$A$9:$G$4558,4,FALSE)</f>
        <v>un</v>
      </c>
      <c r="E730" s="10">
        <v>9</v>
      </c>
      <c r="F730" s="146"/>
      <c r="G730" s="11"/>
      <c r="I730" s="267"/>
    </row>
    <row r="731" spans="1:9" s="236" customFormat="1" ht="38.25" x14ac:dyDescent="0.25">
      <c r="A731" s="266" t="s">
        <v>1426</v>
      </c>
      <c r="B731" s="8" t="s">
        <v>1434</v>
      </c>
      <c r="C731" s="6" t="s">
        <v>2252</v>
      </c>
      <c r="D731" s="7" t="str">
        <f>VLOOKUP(B731,'[1]172-O'!$A$9:$G$4558,4,FALSE)</f>
        <v>un</v>
      </c>
      <c r="E731" s="10">
        <v>22</v>
      </c>
      <c r="F731" s="146"/>
      <c r="G731" s="11"/>
      <c r="I731" s="267"/>
    </row>
    <row r="732" spans="1:9" s="236" customFormat="1" ht="38.25" x14ac:dyDescent="0.25">
      <c r="A732" s="266" t="s">
        <v>1428</v>
      </c>
      <c r="B732" s="8" t="s">
        <v>1434</v>
      </c>
      <c r="C732" s="6" t="s">
        <v>2252</v>
      </c>
      <c r="D732" s="7" t="str">
        <f>VLOOKUP(B732,'[1]172-O'!$A$9:$G$4558,4,FALSE)</f>
        <v>un</v>
      </c>
      <c r="E732" s="10">
        <v>133</v>
      </c>
      <c r="F732" s="146"/>
      <c r="G732" s="11"/>
      <c r="I732" s="267"/>
    </row>
    <row r="733" spans="1:9" s="236" customFormat="1" ht="25.5" x14ac:dyDescent="0.25">
      <c r="A733" s="266" t="s">
        <v>1430</v>
      </c>
      <c r="B733" s="8" t="s">
        <v>1437</v>
      </c>
      <c r="C733" s="6" t="s">
        <v>2259</v>
      </c>
      <c r="D733" s="7" t="str">
        <f>VLOOKUP(B733,'[1]172-O'!$A$9:$G$4558,4,FALSE)</f>
        <v>un</v>
      </c>
      <c r="E733" s="10">
        <v>8</v>
      </c>
      <c r="F733" s="146"/>
      <c r="G733" s="11"/>
      <c r="I733" s="267"/>
    </row>
    <row r="734" spans="1:9" s="236" customFormat="1" ht="25.5" x14ac:dyDescent="0.25">
      <c r="A734" s="266" t="s">
        <v>1431</v>
      </c>
      <c r="B734" s="8" t="s">
        <v>1437</v>
      </c>
      <c r="C734" s="6" t="s">
        <v>2259</v>
      </c>
      <c r="D734" s="7" t="str">
        <f>VLOOKUP(B734,'[1]172-O'!$A$9:$G$4558,4,FALSE)</f>
        <v>un</v>
      </c>
      <c r="E734" s="10">
        <v>7</v>
      </c>
      <c r="F734" s="146"/>
      <c r="G734" s="11"/>
      <c r="I734" s="267"/>
    </row>
    <row r="735" spans="1:9" s="236" customFormat="1" ht="25.5" x14ac:dyDescent="0.25">
      <c r="A735" s="266" t="s">
        <v>1433</v>
      </c>
      <c r="B735" s="8" t="s">
        <v>1437</v>
      </c>
      <c r="C735" s="131" t="s">
        <v>2259</v>
      </c>
      <c r="D735" s="7" t="str">
        <f>VLOOKUP(B735,'[1]172-O'!$A$9:$G$4558,4,FALSE)</f>
        <v>un</v>
      </c>
      <c r="E735" s="10">
        <v>13</v>
      </c>
      <c r="F735" s="146"/>
      <c r="G735" s="11"/>
      <c r="I735" s="267"/>
    </row>
    <row r="736" spans="1:9" s="236" customFormat="1" ht="38.25" x14ac:dyDescent="0.25">
      <c r="A736" s="266" t="s">
        <v>1435</v>
      </c>
      <c r="B736" s="8" t="s">
        <v>1441</v>
      </c>
      <c r="C736" s="6" t="s">
        <v>2258</v>
      </c>
      <c r="D736" s="7" t="str">
        <f>VLOOKUP(B736,'[1]172-O'!$A$9:$G$4558,4,FALSE)</f>
        <v>un</v>
      </c>
      <c r="E736" s="10">
        <v>9</v>
      </c>
      <c r="F736" s="146"/>
      <c r="G736" s="11"/>
      <c r="I736" s="267"/>
    </row>
    <row r="737" spans="1:9" s="236" customFormat="1" ht="25.5" x14ac:dyDescent="0.25">
      <c r="A737" s="266" t="s">
        <v>1436</v>
      </c>
      <c r="B737" s="8" t="s">
        <v>1437</v>
      </c>
      <c r="C737" s="6" t="s">
        <v>2259</v>
      </c>
      <c r="D737" s="7" t="str">
        <f>VLOOKUP(B737,'[1]172-O'!$A$9:$G$4558,4,FALSE)</f>
        <v>un</v>
      </c>
      <c r="E737" s="10">
        <v>51</v>
      </c>
      <c r="F737" s="146"/>
      <c r="G737" s="11"/>
      <c r="I737" s="267"/>
    </row>
    <row r="738" spans="1:9" s="236" customFormat="1" ht="25.5" x14ac:dyDescent="0.25">
      <c r="A738" s="266" t="s">
        <v>1438</v>
      </c>
      <c r="B738" s="8" t="s">
        <v>1382</v>
      </c>
      <c r="C738" s="6" t="s">
        <v>2213</v>
      </c>
      <c r="D738" s="7" t="str">
        <f>VLOOKUP(B738,'[1]172-O'!$A$9:$G$4558,4,FALSE)</f>
        <v>un</v>
      </c>
      <c r="E738" s="10">
        <v>6</v>
      </c>
      <c r="F738" s="146"/>
      <c r="G738" s="11"/>
      <c r="I738" s="267"/>
    </row>
    <row r="739" spans="1:9" s="236" customFormat="1" ht="25.5" x14ac:dyDescent="0.25">
      <c r="A739" s="266" t="s">
        <v>1439</v>
      </c>
      <c r="B739" s="8" t="s">
        <v>1445</v>
      </c>
      <c r="C739" s="6" t="s">
        <v>2211</v>
      </c>
      <c r="D739" s="7" t="str">
        <f>VLOOKUP(B739,'[1]172-O'!$A$9:$G$4558,4,FALSE)</f>
        <v>un</v>
      </c>
      <c r="E739" s="10">
        <v>6</v>
      </c>
      <c r="F739" s="146"/>
      <c r="G739" s="11"/>
      <c r="I739" s="267"/>
    </row>
    <row r="740" spans="1:9" s="236" customFormat="1" ht="25.5" x14ac:dyDescent="0.25">
      <c r="A740" s="266" t="s">
        <v>1440</v>
      </c>
      <c r="B740" s="8" t="s">
        <v>1380</v>
      </c>
      <c r="C740" s="6" t="s">
        <v>2212</v>
      </c>
      <c r="D740" s="7" t="str">
        <f>VLOOKUP(B740,'[1]172-O'!$A$9:$G$4558,4,FALSE)</f>
        <v>un</v>
      </c>
      <c r="E740" s="10">
        <v>12</v>
      </c>
      <c r="F740" s="146"/>
      <c r="G740" s="11"/>
      <c r="I740" s="267"/>
    </row>
    <row r="741" spans="1:9" s="236" customFormat="1" ht="25.5" x14ac:dyDescent="0.25">
      <c r="A741" s="266" t="s">
        <v>1442</v>
      </c>
      <c r="B741" s="8" t="s">
        <v>1384</v>
      </c>
      <c r="C741" s="6" t="s">
        <v>2257</v>
      </c>
      <c r="D741" s="7" t="str">
        <f>VLOOKUP(B741,'[1]172-O'!$A$9:$G$4558,4,FALSE)</f>
        <v>un</v>
      </c>
      <c r="E741" s="10">
        <v>58</v>
      </c>
      <c r="F741" s="146"/>
      <c r="G741" s="11"/>
      <c r="I741" s="267"/>
    </row>
    <row r="742" spans="1:9" s="236" customFormat="1" ht="25.5" x14ac:dyDescent="0.25">
      <c r="A742" s="266" t="s">
        <v>1443</v>
      </c>
      <c r="B742" s="8" t="s">
        <v>1389</v>
      </c>
      <c r="C742" s="6" t="s">
        <v>2256</v>
      </c>
      <c r="D742" s="7" t="str">
        <f>VLOOKUP(B742,'[1]172-O'!$A$9:$G$4558,4,FALSE)</f>
        <v>un</v>
      </c>
      <c r="E742" s="10">
        <v>64</v>
      </c>
      <c r="F742" s="146"/>
      <c r="G742" s="11"/>
      <c r="I742" s="267"/>
    </row>
    <row r="743" spans="1:9" s="236" customFormat="1" ht="25.5" x14ac:dyDescent="0.25">
      <c r="A743" s="266" t="s">
        <v>1444</v>
      </c>
      <c r="B743" s="8" t="s">
        <v>1389</v>
      </c>
      <c r="C743" s="6" t="s">
        <v>2256</v>
      </c>
      <c r="D743" s="7" t="str">
        <f>VLOOKUP(B743,'[1]172-O'!$A$9:$G$4558,4,FALSE)</f>
        <v>un</v>
      </c>
      <c r="E743" s="10">
        <v>8</v>
      </c>
      <c r="F743" s="146"/>
      <c r="G743" s="11"/>
      <c r="I743" s="267"/>
    </row>
    <row r="744" spans="1:9" s="236" customFormat="1" ht="25.5" x14ac:dyDescent="0.25">
      <c r="A744" s="266" t="s">
        <v>1446</v>
      </c>
      <c r="B744" s="8" t="s">
        <v>1389</v>
      </c>
      <c r="C744" s="6" t="s">
        <v>2256</v>
      </c>
      <c r="D744" s="7" t="str">
        <f>VLOOKUP(B744,'[1]172-O'!$A$9:$G$4558,4,FALSE)</f>
        <v>un</v>
      </c>
      <c r="E744" s="10">
        <v>20</v>
      </c>
      <c r="F744" s="146"/>
      <c r="G744" s="11"/>
      <c r="I744" s="267"/>
    </row>
    <row r="745" spans="1:9" s="236" customFormat="1" ht="25.5" x14ac:dyDescent="0.25">
      <c r="A745" s="266" t="s">
        <v>1447</v>
      </c>
      <c r="B745" s="8" t="s">
        <v>1389</v>
      </c>
      <c r="C745" s="6" t="s">
        <v>2256</v>
      </c>
      <c r="D745" s="7" t="str">
        <f>VLOOKUP(B745,'[1]172-O'!$A$9:$G$4558,4,FALSE)</f>
        <v>un</v>
      </c>
      <c r="E745" s="10">
        <v>32</v>
      </c>
      <c r="F745" s="146"/>
      <c r="G745" s="11"/>
      <c r="I745" s="267"/>
    </row>
    <row r="746" spans="1:9" s="236" customFormat="1" x14ac:dyDescent="0.25">
      <c r="A746" s="266" t="s">
        <v>2674</v>
      </c>
      <c r="B746" s="8" t="s">
        <v>1453</v>
      </c>
      <c r="C746" s="6" t="s">
        <v>2318</v>
      </c>
      <c r="D746" s="7" t="str">
        <f>VLOOKUP(B746,'[1]172-O'!$A$9:$G$4558,4,FALSE)</f>
        <v>un</v>
      </c>
      <c r="E746" s="10">
        <v>3</v>
      </c>
      <c r="F746" s="146"/>
      <c r="G746" s="11"/>
      <c r="I746" s="267"/>
    </row>
    <row r="747" spans="1:9" s="236" customFormat="1" x14ac:dyDescent="0.25">
      <c r="A747" s="266" t="s">
        <v>2675</v>
      </c>
      <c r="B747" s="8" t="s">
        <v>1453</v>
      </c>
      <c r="C747" s="6" t="s">
        <v>2318</v>
      </c>
      <c r="D747" s="7" t="str">
        <f>VLOOKUP(B747,'[1]172-O'!$A$9:$G$4558,4,FALSE)</f>
        <v>un</v>
      </c>
      <c r="E747" s="10">
        <v>1</v>
      </c>
      <c r="F747" s="146"/>
      <c r="G747" s="11"/>
      <c r="I747" s="267"/>
    </row>
    <row r="748" spans="1:9" s="236" customFormat="1" x14ac:dyDescent="0.25">
      <c r="A748" s="266" t="s">
        <v>1448</v>
      </c>
      <c r="B748" s="8" t="s">
        <v>1453</v>
      </c>
      <c r="C748" s="6" t="s">
        <v>2318</v>
      </c>
      <c r="D748" s="7" t="str">
        <f>VLOOKUP(B748,'[1]172-O'!$A$9:$G$4558,4,FALSE)</f>
        <v>un</v>
      </c>
      <c r="E748" s="10">
        <v>2</v>
      </c>
      <c r="F748" s="146"/>
      <c r="G748" s="11"/>
      <c r="I748" s="267"/>
    </row>
    <row r="749" spans="1:9" s="236" customFormat="1" x14ac:dyDescent="0.25">
      <c r="A749" s="266" t="s">
        <v>1449</v>
      </c>
      <c r="B749" s="8" t="s">
        <v>1453</v>
      </c>
      <c r="C749" s="6" t="s">
        <v>2318</v>
      </c>
      <c r="D749" s="7" t="str">
        <f>VLOOKUP(B749,'[1]172-O'!$A$9:$G$4558,4,FALSE)</f>
        <v>un</v>
      </c>
      <c r="E749" s="10">
        <v>1</v>
      </c>
      <c r="F749" s="146"/>
      <c r="G749" s="11"/>
      <c r="I749" s="267"/>
    </row>
    <row r="750" spans="1:9" s="236" customFormat="1" x14ac:dyDescent="0.25">
      <c r="A750" s="266" t="s">
        <v>1450</v>
      </c>
      <c r="B750" s="8" t="s">
        <v>1453</v>
      </c>
      <c r="C750" s="6" t="s">
        <v>2318</v>
      </c>
      <c r="D750" s="7" t="str">
        <f>VLOOKUP(B750,'[1]172-O'!$A$9:$G$4558,4,FALSE)</f>
        <v>un</v>
      </c>
      <c r="E750" s="10">
        <v>24</v>
      </c>
      <c r="F750" s="146"/>
      <c r="G750" s="11"/>
      <c r="I750" s="267"/>
    </row>
    <row r="751" spans="1:9" s="236" customFormat="1" x14ac:dyDescent="0.25">
      <c r="A751" s="266" t="s">
        <v>1451</v>
      </c>
      <c r="B751" s="8" t="s">
        <v>1453</v>
      </c>
      <c r="C751" s="6" t="s">
        <v>2318</v>
      </c>
      <c r="D751" s="7" t="str">
        <f>VLOOKUP(B751,'[1]172-O'!$A$9:$G$4558,4,FALSE)</f>
        <v>un</v>
      </c>
      <c r="E751" s="10">
        <v>2</v>
      </c>
      <c r="F751" s="146"/>
      <c r="G751" s="11"/>
      <c r="I751" s="267"/>
    </row>
    <row r="752" spans="1:9" s="236" customFormat="1" ht="25.5" x14ac:dyDescent="0.25">
      <c r="A752" s="266" t="s">
        <v>1452</v>
      </c>
      <c r="B752" s="8" t="s">
        <v>1391</v>
      </c>
      <c r="C752" s="6" t="s">
        <v>2319</v>
      </c>
      <c r="D752" s="7" t="str">
        <f>VLOOKUP(B752,'[1]172-O'!$A$9:$G$4558,4,FALSE)</f>
        <v>un</v>
      </c>
      <c r="E752" s="10">
        <v>2</v>
      </c>
      <c r="F752" s="146"/>
      <c r="G752" s="11"/>
      <c r="I752" s="267"/>
    </row>
    <row r="753" spans="1:9" s="236" customFormat="1" ht="25.5" x14ac:dyDescent="0.25">
      <c r="A753" s="266" t="s">
        <v>1454</v>
      </c>
      <c r="B753" s="8" t="s">
        <v>1461</v>
      </c>
      <c r="C753" s="2" t="s">
        <v>2039</v>
      </c>
      <c r="D753" s="7" t="str">
        <f>VLOOKUP(B753,'[1]172-O'!$A$9:$G$4558,4,FALSE)</f>
        <v>m</v>
      </c>
      <c r="E753" s="10">
        <v>15</v>
      </c>
      <c r="F753" s="146"/>
      <c r="G753" s="11"/>
      <c r="I753" s="267"/>
    </row>
    <row r="754" spans="1:9" s="236" customFormat="1" ht="25.5" x14ac:dyDescent="0.25">
      <c r="A754" s="266" t="s">
        <v>1455</v>
      </c>
      <c r="B754" s="8" t="s">
        <v>1101</v>
      </c>
      <c r="C754" s="2" t="s">
        <v>2040</v>
      </c>
      <c r="D754" s="7" t="str">
        <f>VLOOKUP(B754,'[1]172-O'!$A$9:$G$4558,4,FALSE)</f>
        <v>m</v>
      </c>
      <c r="E754" s="10">
        <v>520</v>
      </c>
      <c r="F754" s="146"/>
      <c r="G754" s="11"/>
      <c r="I754" s="267"/>
    </row>
    <row r="755" spans="1:9" s="236" customFormat="1" ht="25.5" x14ac:dyDescent="0.25">
      <c r="A755" s="266" t="s">
        <v>1456</v>
      </c>
      <c r="B755" s="8" t="s">
        <v>1102</v>
      </c>
      <c r="C755" s="2" t="s">
        <v>2041</v>
      </c>
      <c r="D755" s="7" t="str">
        <f>VLOOKUP(B755,'[1]172-O'!$A$9:$G$4558,4,FALSE)</f>
        <v>m</v>
      </c>
      <c r="E755" s="10">
        <v>370</v>
      </c>
      <c r="F755" s="146"/>
      <c r="G755" s="11"/>
      <c r="I755" s="267"/>
    </row>
    <row r="756" spans="1:9" s="236" customFormat="1" ht="38.25" x14ac:dyDescent="0.25">
      <c r="A756" s="266" t="s">
        <v>1457</v>
      </c>
      <c r="B756" s="8" t="s">
        <v>1104</v>
      </c>
      <c r="C756" s="2" t="s">
        <v>2043</v>
      </c>
      <c r="D756" s="7" t="str">
        <f>VLOOKUP(B756,'[1]172-O'!$A$9:$G$4558,4,FALSE)</f>
        <v>m</v>
      </c>
      <c r="E756" s="10">
        <v>435</v>
      </c>
      <c r="F756" s="146"/>
      <c r="G756" s="11"/>
      <c r="I756" s="267"/>
    </row>
    <row r="757" spans="1:9" s="236" customFormat="1" ht="25.5" x14ac:dyDescent="0.25">
      <c r="A757" s="266" t="s">
        <v>1458</v>
      </c>
      <c r="B757" s="8" t="s">
        <v>1105</v>
      </c>
      <c r="C757" s="2" t="s">
        <v>2044</v>
      </c>
      <c r="D757" s="7" t="str">
        <f>VLOOKUP(B757,'[1]172-O'!$A$9:$G$4558,4,FALSE)</f>
        <v>m</v>
      </c>
      <c r="E757" s="10">
        <v>375</v>
      </c>
      <c r="F757" s="146"/>
      <c r="G757" s="11"/>
      <c r="I757" s="267"/>
    </row>
    <row r="758" spans="1:9" s="236" customFormat="1" ht="25.5" x14ac:dyDescent="0.25">
      <c r="A758" s="266" t="s">
        <v>1459</v>
      </c>
      <c r="B758" s="8" t="s">
        <v>1105</v>
      </c>
      <c r="C758" s="131" t="s">
        <v>2044</v>
      </c>
      <c r="D758" s="7" t="str">
        <f>VLOOKUP(B758,'[1]172-O'!$A$9:$G$4558,4,FALSE)</f>
        <v>m</v>
      </c>
      <c r="E758" s="10">
        <v>220</v>
      </c>
      <c r="F758" s="146"/>
      <c r="G758" s="11"/>
      <c r="I758" s="267"/>
    </row>
    <row r="759" spans="1:9" s="236" customFormat="1" ht="25.5" x14ac:dyDescent="0.25">
      <c r="A759" s="266" t="s">
        <v>2676</v>
      </c>
      <c r="B759" s="8" t="s">
        <v>1408</v>
      </c>
      <c r="C759" s="6" t="s">
        <v>2214</v>
      </c>
      <c r="D759" s="7" t="str">
        <f>VLOOKUP(B759,'[1]172-O'!$A$9:$G$4558,4,FALSE)</f>
        <v>m</v>
      </c>
      <c r="E759" s="10">
        <v>110</v>
      </c>
      <c r="F759" s="146"/>
      <c r="G759" s="11"/>
      <c r="I759" s="267"/>
    </row>
    <row r="760" spans="1:9" s="236" customFormat="1" ht="25.5" x14ac:dyDescent="0.25">
      <c r="A760" s="266" t="s">
        <v>1460</v>
      </c>
      <c r="B760" s="8" t="s">
        <v>1336</v>
      </c>
      <c r="C760" s="6" t="s">
        <v>2215</v>
      </c>
      <c r="D760" s="7" t="str">
        <f>VLOOKUP(B760,'[1]172-O'!$A$9:$G$4558,4,FALSE)</f>
        <v>m</v>
      </c>
      <c r="E760" s="10">
        <v>90</v>
      </c>
      <c r="F760" s="146"/>
      <c r="G760" s="11"/>
      <c r="I760" s="267"/>
    </row>
    <row r="761" spans="1:9" s="236" customFormat="1" ht="25.5" x14ac:dyDescent="0.25">
      <c r="A761" s="266" t="s">
        <v>1462</v>
      </c>
      <c r="B761" s="8" t="s">
        <v>1338</v>
      </c>
      <c r="C761" s="6" t="s">
        <v>2216</v>
      </c>
      <c r="D761" s="7" t="str">
        <f>VLOOKUP(B761,'[1]172-O'!$A$9:$G$4558,4,FALSE)</f>
        <v>m</v>
      </c>
      <c r="E761" s="10">
        <v>60</v>
      </c>
      <c r="F761" s="146"/>
      <c r="G761" s="11"/>
      <c r="I761" s="267"/>
    </row>
    <row r="762" spans="1:9" s="236" customFormat="1" ht="25.5" x14ac:dyDescent="0.25">
      <c r="A762" s="266" t="s">
        <v>1463</v>
      </c>
      <c r="B762" s="8" t="s">
        <v>1334</v>
      </c>
      <c r="C762" s="6" t="s">
        <v>2192</v>
      </c>
      <c r="D762" s="7" t="str">
        <f>VLOOKUP(B762,'[1]172-O'!$A$9:$G$4558,4,FALSE)</f>
        <v>m</v>
      </c>
      <c r="E762" s="10">
        <v>60</v>
      </c>
      <c r="F762" s="146"/>
      <c r="G762" s="11"/>
      <c r="I762" s="267"/>
    </row>
    <row r="763" spans="1:9" s="236" customFormat="1" ht="25.5" x14ac:dyDescent="0.25">
      <c r="A763" s="266" t="s">
        <v>1464</v>
      </c>
      <c r="B763" s="268" t="s">
        <v>1472</v>
      </c>
      <c r="C763" s="6" t="s">
        <v>2220</v>
      </c>
      <c r="D763" s="7" t="str">
        <f>VLOOKUP(B763,'[1]172-O'!$A$9:$G$4558,4,FALSE)</f>
        <v>m</v>
      </c>
      <c r="E763" s="10">
        <v>100</v>
      </c>
      <c r="F763" s="146"/>
      <c r="G763" s="11"/>
      <c r="I763" s="267"/>
    </row>
    <row r="764" spans="1:9" s="236" customFormat="1" ht="38.25" x14ac:dyDescent="0.25">
      <c r="A764" s="266" t="s">
        <v>1465</v>
      </c>
      <c r="B764" s="8" t="s">
        <v>1474</v>
      </c>
      <c r="C764" s="6" t="s">
        <v>2045</v>
      </c>
      <c r="D764" s="7" t="str">
        <f>VLOOKUP(B764,'[1]172-O'!$A$9:$G$4558,4,FALSE)</f>
        <v>m</v>
      </c>
      <c r="E764" s="10">
        <v>100</v>
      </c>
      <c r="F764" s="146"/>
      <c r="G764" s="11"/>
      <c r="I764" s="267"/>
    </row>
    <row r="765" spans="1:9" s="236" customFormat="1" ht="38.25" x14ac:dyDescent="0.25">
      <c r="A765" s="266" t="s">
        <v>1466</v>
      </c>
      <c r="B765" s="8" t="s">
        <v>1476</v>
      </c>
      <c r="C765" s="6" t="s">
        <v>2046</v>
      </c>
      <c r="D765" s="7" t="str">
        <f>VLOOKUP(B765,'[1]172-O'!$A$9:$G$4558,4,FALSE)</f>
        <v>m</v>
      </c>
      <c r="E765" s="10">
        <v>50</v>
      </c>
      <c r="F765" s="146"/>
      <c r="G765" s="11"/>
      <c r="I765" s="267"/>
    </row>
    <row r="766" spans="1:9" s="236" customFormat="1" ht="38.25" x14ac:dyDescent="0.25">
      <c r="A766" s="266" t="s">
        <v>1467</v>
      </c>
      <c r="B766" s="8" t="s">
        <v>1476</v>
      </c>
      <c r="C766" s="6" t="s">
        <v>2046</v>
      </c>
      <c r="D766" s="7" t="str">
        <f>VLOOKUP(B766,'[1]172-O'!$A$9:$G$4558,4,FALSE)</f>
        <v>m</v>
      </c>
      <c r="E766" s="10">
        <v>50</v>
      </c>
      <c r="F766" s="146"/>
      <c r="G766" s="11"/>
      <c r="I766" s="267"/>
    </row>
    <row r="767" spans="1:9" s="236" customFormat="1" ht="38.25" x14ac:dyDescent="0.25">
      <c r="A767" s="266" t="s">
        <v>1468</v>
      </c>
      <c r="B767" s="8" t="s">
        <v>1479</v>
      </c>
      <c r="C767" s="6" t="s">
        <v>2047</v>
      </c>
      <c r="D767" s="7" t="str">
        <f>VLOOKUP(B767,'[1]172-O'!$A$9:$G$4558,4,FALSE)</f>
        <v>m</v>
      </c>
      <c r="E767" s="10">
        <v>50</v>
      </c>
      <c r="F767" s="146"/>
      <c r="G767" s="11"/>
      <c r="I767" s="267"/>
    </row>
    <row r="768" spans="1:9" s="236" customFormat="1" ht="38.25" x14ac:dyDescent="0.25">
      <c r="A768" s="266" t="s">
        <v>1469</v>
      </c>
      <c r="B768" s="8" t="s">
        <v>1481</v>
      </c>
      <c r="C768" s="6" t="s">
        <v>2048</v>
      </c>
      <c r="D768" s="7" t="str">
        <f>VLOOKUP(B768,'[1]172-O'!$A$9:$G$4558,4,FALSE)</f>
        <v>m</v>
      </c>
      <c r="E768" s="10">
        <v>50</v>
      </c>
      <c r="F768" s="146"/>
      <c r="G768" s="11"/>
      <c r="I768" s="267"/>
    </row>
    <row r="769" spans="1:9" s="236" customFormat="1" ht="25.5" x14ac:dyDescent="0.25">
      <c r="A769" s="266" t="s">
        <v>1470</v>
      </c>
      <c r="B769" s="268" t="s">
        <v>1483</v>
      </c>
      <c r="C769" s="6" t="s">
        <v>2222</v>
      </c>
      <c r="D769" s="7" t="str">
        <f>VLOOKUP(B769,'[1]172-O'!$A$9:$G$4558,4,FALSE)</f>
        <v>m</v>
      </c>
      <c r="E769" s="10">
        <v>50</v>
      </c>
      <c r="F769" s="146"/>
      <c r="G769" s="11"/>
      <c r="I769" s="267"/>
    </row>
    <row r="770" spans="1:9" s="236" customFormat="1" ht="25.5" x14ac:dyDescent="0.25">
      <c r="A770" s="266" t="s">
        <v>2677</v>
      </c>
      <c r="B770" s="268" t="s">
        <v>1485</v>
      </c>
      <c r="C770" s="6" t="s">
        <v>2221</v>
      </c>
      <c r="D770" s="7" t="str">
        <f>VLOOKUP(B770,'[1]172-O'!$A$9:$G$4558,4,FALSE)</f>
        <v>m</v>
      </c>
      <c r="E770" s="10">
        <v>50</v>
      </c>
      <c r="F770" s="146"/>
      <c r="G770" s="11"/>
      <c r="I770" s="267"/>
    </row>
    <row r="771" spans="1:9" s="236" customFormat="1" ht="25.5" x14ac:dyDescent="0.25">
      <c r="A771" s="266" t="s">
        <v>1471</v>
      </c>
      <c r="B771" s="268" t="s">
        <v>1487</v>
      </c>
      <c r="C771" s="6" t="s">
        <v>2223</v>
      </c>
      <c r="D771" s="7" t="str">
        <f>VLOOKUP(B771,'[1]172-O'!$A$9:$G$4558,4,FALSE)</f>
        <v>m</v>
      </c>
      <c r="E771" s="10">
        <v>50</v>
      </c>
      <c r="F771" s="146"/>
      <c r="G771" s="11"/>
      <c r="I771" s="267"/>
    </row>
    <row r="772" spans="1:9" s="236" customFormat="1" ht="25.5" x14ac:dyDescent="0.25">
      <c r="A772" s="266" t="s">
        <v>1473</v>
      </c>
      <c r="B772" s="268" t="s">
        <v>1489</v>
      </c>
      <c r="C772" s="6" t="s">
        <v>2224</v>
      </c>
      <c r="D772" s="7" t="str">
        <f>VLOOKUP(B772,'[1]172-O'!$A$9:$G$4558,4,FALSE)</f>
        <v>m</v>
      </c>
      <c r="E772" s="10">
        <v>50</v>
      </c>
      <c r="F772" s="146"/>
      <c r="G772" s="11"/>
      <c r="I772" s="267"/>
    </row>
    <row r="773" spans="1:9" s="236" customFormat="1" x14ac:dyDescent="0.25">
      <c r="A773" s="266" t="s">
        <v>1475</v>
      </c>
      <c r="B773" s="8" t="s">
        <v>1326</v>
      </c>
      <c r="C773" s="6" t="s">
        <v>2028</v>
      </c>
      <c r="D773" s="7" t="str">
        <f>VLOOKUP(B773,'[1]172-O'!$A$9:$G$4558,4,FALSE)</f>
        <v>kg</v>
      </c>
      <c r="E773" s="10">
        <v>250</v>
      </c>
      <c r="F773" s="146"/>
      <c r="G773" s="11"/>
      <c r="I773" s="267"/>
    </row>
    <row r="774" spans="1:9" s="236" customFormat="1" ht="25.5" x14ac:dyDescent="0.25">
      <c r="A774" s="266" t="s">
        <v>1477</v>
      </c>
      <c r="B774" s="8" t="s">
        <v>1492</v>
      </c>
      <c r="C774" s="6" t="s">
        <v>2087</v>
      </c>
      <c r="D774" s="7" t="str">
        <f>VLOOKUP(B774,'[1]172-O'!$A$9:$G$4558,4,FALSE)</f>
        <v>m</v>
      </c>
      <c r="E774" s="10">
        <v>490</v>
      </c>
      <c r="F774" s="146"/>
      <c r="G774" s="11"/>
      <c r="I774" s="267"/>
    </row>
    <row r="775" spans="1:9" s="236" customFormat="1" ht="25.5" x14ac:dyDescent="0.25">
      <c r="A775" s="266" t="s">
        <v>1478</v>
      </c>
      <c r="B775" s="8" t="s">
        <v>403</v>
      </c>
      <c r="C775" s="6" t="s">
        <v>975</v>
      </c>
      <c r="D775" s="7" t="str">
        <f>VLOOKUP(B775,'[1]172-O'!$A$9:$G$4558,4,FALSE)</f>
        <v>m</v>
      </c>
      <c r="E775" s="10">
        <v>13300</v>
      </c>
      <c r="F775" s="146"/>
      <c r="G775" s="11"/>
      <c r="I775" s="267"/>
    </row>
    <row r="776" spans="1:9" s="236" customFormat="1" ht="30" customHeight="1" x14ac:dyDescent="0.25">
      <c r="A776" s="266" t="s">
        <v>1480</v>
      </c>
      <c r="B776" s="19" t="s">
        <v>2583</v>
      </c>
      <c r="C776" s="34" t="s">
        <v>1495</v>
      </c>
      <c r="D776" s="3" t="s">
        <v>1496</v>
      </c>
      <c r="E776" s="10">
        <v>5</v>
      </c>
      <c r="F776" s="146"/>
      <c r="G776" s="11"/>
      <c r="I776" s="267"/>
    </row>
    <row r="777" spans="1:9" s="236" customFormat="1" ht="30" customHeight="1" x14ac:dyDescent="0.25">
      <c r="A777" s="266" t="s">
        <v>1482</v>
      </c>
      <c r="B777" s="19" t="s">
        <v>2583</v>
      </c>
      <c r="C777" s="34" t="s">
        <v>1498</v>
      </c>
      <c r="D777" s="3" t="s">
        <v>1496</v>
      </c>
      <c r="E777" s="10">
        <v>8</v>
      </c>
      <c r="F777" s="146"/>
      <c r="G777" s="11"/>
      <c r="I777" s="267"/>
    </row>
    <row r="778" spans="1:9" s="236" customFormat="1" ht="30" customHeight="1" x14ac:dyDescent="0.25">
      <c r="A778" s="266" t="s">
        <v>1484</v>
      </c>
      <c r="B778" s="19" t="s">
        <v>2583</v>
      </c>
      <c r="C778" s="34" t="s">
        <v>1500</v>
      </c>
      <c r="D778" s="3" t="s">
        <v>1496</v>
      </c>
      <c r="E778" s="10">
        <v>9</v>
      </c>
      <c r="F778" s="146"/>
      <c r="G778" s="11"/>
      <c r="I778" s="267"/>
    </row>
    <row r="779" spans="1:9" s="236" customFormat="1" ht="30" customHeight="1" x14ac:dyDescent="0.25">
      <c r="A779" s="266" t="s">
        <v>1486</v>
      </c>
      <c r="B779" s="19" t="s">
        <v>2583</v>
      </c>
      <c r="C779" s="34" t="s">
        <v>1502</v>
      </c>
      <c r="D779" s="3" t="s">
        <v>1496</v>
      </c>
      <c r="E779" s="10">
        <v>4</v>
      </c>
      <c r="F779" s="146"/>
      <c r="G779" s="11"/>
      <c r="I779" s="267"/>
    </row>
    <row r="780" spans="1:9" s="236" customFormat="1" ht="30" customHeight="1" x14ac:dyDescent="0.25">
      <c r="A780" s="266" t="s">
        <v>1488</v>
      </c>
      <c r="B780" s="19" t="s">
        <v>2583</v>
      </c>
      <c r="C780" s="34" t="s">
        <v>1504</v>
      </c>
      <c r="D780" s="3" t="s">
        <v>1505</v>
      </c>
      <c r="E780" s="10">
        <v>8</v>
      </c>
      <c r="F780" s="147"/>
      <c r="G780" s="11"/>
      <c r="I780" s="267"/>
    </row>
    <row r="781" spans="1:9" s="236" customFormat="1" ht="30" customHeight="1" x14ac:dyDescent="0.25">
      <c r="A781" s="266" t="s">
        <v>1490</v>
      </c>
      <c r="B781" s="19" t="s">
        <v>2583</v>
      </c>
      <c r="C781" s="34" t="s">
        <v>1507</v>
      </c>
      <c r="D781" s="3" t="s">
        <v>1505</v>
      </c>
      <c r="E781" s="10">
        <v>6</v>
      </c>
      <c r="F781" s="147"/>
      <c r="G781" s="11"/>
      <c r="I781" s="267"/>
    </row>
    <row r="782" spans="1:9" s="236" customFormat="1" ht="30" customHeight="1" x14ac:dyDescent="0.25">
      <c r="A782" s="266" t="s">
        <v>2678</v>
      </c>
      <c r="B782" s="19" t="s">
        <v>2583</v>
      </c>
      <c r="C782" s="34" t="s">
        <v>1509</v>
      </c>
      <c r="D782" s="3" t="s">
        <v>1505</v>
      </c>
      <c r="E782" s="10">
        <v>5</v>
      </c>
      <c r="F782" s="147"/>
      <c r="G782" s="11"/>
      <c r="I782" s="267"/>
    </row>
    <row r="783" spans="1:9" s="236" customFormat="1" ht="30" customHeight="1" x14ac:dyDescent="0.25">
      <c r="A783" s="266" t="s">
        <v>1491</v>
      </c>
      <c r="B783" s="19" t="s">
        <v>2583</v>
      </c>
      <c r="C783" s="34" t="s">
        <v>1511</v>
      </c>
      <c r="D783" s="3" t="s">
        <v>1505</v>
      </c>
      <c r="E783" s="10">
        <v>5</v>
      </c>
      <c r="F783" s="147"/>
      <c r="G783" s="11"/>
      <c r="I783" s="267"/>
    </row>
    <row r="784" spans="1:9" s="236" customFormat="1" ht="30" customHeight="1" x14ac:dyDescent="0.25">
      <c r="A784" s="266" t="s">
        <v>1493</v>
      </c>
      <c r="B784" s="19" t="s">
        <v>2583</v>
      </c>
      <c r="C784" s="35" t="s">
        <v>1513</v>
      </c>
      <c r="D784" s="3" t="s">
        <v>1505</v>
      </c>
      <c r="E784" s="10">
        <v>1</v>
      </c>
      <c r="F784" s="219"/>
      <c r="G784" s="11"/>
      <c r="I784" s="267"/>
    </row>
    <row r="785" spans="1:9" s="236" customFormat="1" ht="30" customHeight="1" x14ac:dyDescent="0.25">
      <c r="A785" s="266" t="s">
        <v>1494</v>
      </c>
      <c r="B785" s="19" t="s">
        <v>2583</v>
      </c>
      <c r="C785" s="35" t="s">
        <v>1515</v>
      </c>
      <c r="D785" s="3" t="s">
        <v>1505</v>
      </c>
      <c r="E785" s="10">
        <v>1</v>
      </c>
      <c r="F785" s="219"/>
      <c r="G785" s="11"/>
      <c r="I785" s="267"/>
    </row>
    <row r="786" spans="1:9" s="236" customFormat="1" ht="30" customHeight="1" x14ac:dyDescent="0.25">
      <c r="A786" s="266" t="s">
        <v>1497</v>
      </c>
      <c r="B786" s="19" t="s">
        <v>2583</v>
      </c>
      <c r="C786" s="34" t="s">
        <v>1517</v>
      </c>
      <c r="D786" s="3" t="s">
        <v>1505</v>
      </c>
      <c r="E786" s="10">
        <v>1</v>
      </c>
      <c r="F786" s="219"/>
      <c r="G786" s="11"/>
      <c r="I786" s="267"/>
    </row>
    <row r="787" spans="1:9" s="236" customFormat="1" ht="30" customHeight="1" x14ac:dyDescent="0.25">
      <c r="A787" s="266" t="s">
        <v>1499</v>
      </c>
      <c r="B787" s="19" t="s">
        <v>2583</v>
      </c>
      <c r="C787" s="34" t="s">
        <v>1519</v>
      </c>
      <c r="D787" s="3" t="s">
        <v>1505</v>
      </c>
      <c r="E787" s="10">
        <v>1</v>
      </c>
      <c r="F787" s="219"/>
      <c r="G787" s="11"/>
      <c r="I787" s="267"/>
    </row>
    <row r="788" spans="1:9" s="236" customFormat="1" ht="30" customHeight="1" x14ac:dyDescent="0.25">
      <c r="A788" s="266" t="s">
        <v>1501</v>
      </c>
      <c r="B788" s="19" t="s">
        <v>2583</v>
      </c>
      <c r="C788" s="35" t="s">
        <v>1521</v>
      </c>
      <c r="D788" s="3" t="s">
        <v>1505</v>
      </c>
      <c r="E788" s="10">
        <v>1</v>
      </c>
      <c r="F788" s="219"/>
      <c r="G788" s="11"/>
      <c r="I788" s="267"/>
    </row>
    <row r="789" spans="1:9" s="236" customFormat="1" ht="30" customHeight="1" x14ac:dyDescent="0.25">
      <c r="A789" s="266" t="s">
        <v>1503</v>
      </c>
      <c r="B789" s="19" t="s">
        <v>2583</v>
      </c>
      <c r="C789" s="35" t="s">
        <v>1523</v>
      </c>
      <c r="D789" s="3" t="s">
        <v>1505</v>
      </c>
      <c r="E789" s="10">
        <v>1</v>
      </c>
      <c r="F789" s="219"/>
      <c r="G789" s="11"/>
      <c r="I789" s="267"/>
    </row>
    <row r="790" spans="1:9" s="236" customFormat="1" ht="30" customHeight="1" x14ac:dyDescent="0.25">
      <c r="A790" s="266" t="s">
        <v>1506</v>
      </c>
      <c r="B790" s="19" t="s">
        <v>2583</v>
      </c>
      <c r="C790" s="35" t="s">
        <v>1525</v>
      </c>
      <c r="D790" s="3" t="s">
        <v>1505</v>
      </c>
      <c r="E790" s="10">
        <v>1</v>
      </c>
      <c r="F790" s="219"/>
      <c r="G790" s="11"/>
      <c r="I790" s="267"/>
    </row>
    <row r="791" spans="1:9" s="236" customFormat="1" ht="30" customHeight="1" x14ac:dyDescent="0.25">
      <c r="A791" s="266" t="s">
        <v>1508</v>
      </c>
      <c r="B791" s="19" t="s">
        <v>2583</v>
      </c>
      <c r="C791" s="35" t="s">
        <v>1527</v>
      </c>
      <c r="D791" s="3" t="s">
        <v>1505</v>
      </c>
      <c r="E791" s="10">
        <v>1</v>
      </c>
      <c r="F791" s="219"/>
      <c r="G791" s="11"/>
      <c r="I791" s="267"/>
    </row>
    <row r="792" spans="1:9" s="236" customFormat="1" ht="30" customHeight="1" x14ac:dyDescent="0.25">
      <c r="A792" s="266" t="s">
        <v>1510</v>
      </c>
      <c r="B792" s="19" t="s">
        <v>2583</v>
      </c>
      <c r="C792" s="35" t="s">
        <v>1529</v>
      </c>
      <c r="D792" s="3" t="s">
        <v>1505</v>
      </c>
      <c r="E792" s="10">
        <v>1</v>
      </c>
      <c r="F792" s="219"/>
      <c r="G792" s="11"/>
      <c r="I792" s="267"/>
    </row>
    <row r="793" spans="1:9" s="236" customFormat="1" ht="30" customHeight="1" x14ac:dyDescent="0.25">
      <c r="A793" s="266" t="s">
        <v>1512</v>
      </c>
      <c r="B793" s="19" t="s">
        <v>2583</v>
      </c>
      <c r="C793" s="35" t="s">
        <v>1531</v>
      </c>
      <c r="D793" s="3" t="s">
        <v>1505</v>
      </c>
      <c r="E793" s="10">
        <v>1</v>
      </c>
      <c r="F793" s="219"/>
      <c r="G793" s="11"/>
      <c r="I793" s="267"/>
    </row>
    <row r="794" spans="1:9" s="236" customFormat="1" ht="28.5" customHeight="1" x14ac:dyDescent="0.25">
      <c r="A794" s="266" t="s">
        <v>1514</v>
      </c>
      <c r="B794" s="8" t="s">
        <v>1533</v>
      </c>
      <c r="C794" s="6" t="s">
        <v>2088</v>
      </c>
      <c r="D794" s="7" t="str">
        <f>VLOOKUP(B794,'[1]172-O'!$A$9:$G$4558,4,FALSE)</f>
        <v>m</v>
      </c>
      <c r="E794" s="10">
        <v>20</v>
      </c>
      <c r="F794" s="146"/>
      <c r="G794" s="11"/>
      <c r="I794" s="267"/>
    </row>
    <row r="795" spans="1:9" s="236" customFormat="1" ht="25.5" x14ac:dyDescent="0.25">
      <c r="A795" s="266" t="s">
        <v>1516</v>
      </c>
      <c r="B795" s="8" t="s">
        <v>1535</v>
      </c>
      <c r="C795" s="6" t="s">
        <v>2094</v>
      </c>
      <c r="D795" s="7" t="str">
        <f>VLOOKUP(B795,'[1]172-O'!$A$9:$G$4558,4,FALSE)</f>
        <v>m</v>
      </c>
      <c r="E795" s="10">
        <v>290</v>
      </c>
      <c r="F795" s="146"/>
      <c r="G795" s="11"/>
      <c r="I795" s="267"/>
    </row>
    <row r="796" spans="1:9" s="236" customFormat="1" ht="25.5" x14ac:dyDescent="0.25">
      <c r="A796" s="266" t="s">
        <v>1518</v>
      </c>
      <c r="B796" s="8" t="s">
        <v>1537</v>
      </c>
      <c r="C796" s="6" t="s">
        <v>2095</v>
      </c>
      <c r="D796" s="7" t="str">
        <f>VLOOKUP(B796,'[1]172-O'!$A$9:$G$4558,4,FALSE)</f>
        <v>m</v>
      </c>
      <c r="E796" s="10">
        <v>80</v>
      </c>
      <c r="F796" s="146"/>
      <c r="G796" s="11"/>
      <c r="I796" s="267"/>
    </row>
    <row r="797" spans="1:9" s="236" customFormat="1" ht="25.5" x14ac:dyDescent="0.25">
      <c r="A797" s="266" t="s">
        <v>1520</v>
      </c>
      <c r="B797" s="8" t="s">
        <v>1177</v>
      </c>
      <c r="C797" s="6" t="s">
        <v>2102</v>
      </c>
      <c r="D797" s="7" t="str">
        <f>VLOOKUP(B797,'[1]172-O'!$A$9:$G$4558,4,FALSE)</f>
        <v>m</v>
      </c>
      <c r="E797" s="10">
        <v>1600</v>
      </c>
      <c r="F797" s="146"/>
      <c r="G797" s="11"/>
      <c r="I797" s="267"/>
    </row>
    <row r="798" spans="1:9" s="236" customFormat="1" ht="25.5" x14ac:dyDescent="0.25">
      <c r="A798" s="266" t="s">
        <v>1522</v>
      </c>
      <c r="B798" s="8" t="s">
        <v>1540</v>
      </c>
      <c r="C798" s="6" t="s">
        <v>2103</v>
      </c>
      <c r="D798" s="7" t="str">
        <f>VLOOKUP(B798,'[1]172-O'!$A$9:$G$4558,4,FALSE)</f>
        <v>m</v>
      </c>
      <c r="E798" s="10">
        <v>1500</v>
      </c>
      <c r="F798" s="146"/>
      <c r="G798" s="11"/>
      <c r="I798" s="267"/>
    </row>
    <row r="799" spans="1:9" s="236" customFormat="1" ht="25.5" x14ac:dyDescent="0.25">
      <c r="A799" s="266" t="s">
        <v>1524</v>
      </c>
      <c r="B799" s="19" t="s">
        <v>2583</v>
      </c>
      <c r="C799" s="35" t="s">
        <v>1542</v>
      </c>
      <c r="D799" s="3" t="s">
        <v>1505</v>
      </c>
      <c r="E799" s="10">
        <v>1</v>
      </c>
      <c r="F799" s="219"/>
      <c r="G799" s="11"/>
      <c r="I799" s="267"/>
    </row>
    <row r="800" spans="1:9" s="236" customFormat="1" ht="25.5" x14ac:dyDescent="0.25">
      <c r="A800" s="266" t="s">
        <v>1526</v>
      </c>
      <c r="B800" s="19" t="s">
        <v>2583</v>
      </c>
      <c r="C800" s="35" t="s">
        <v>1544</v>
      </c>
      <c r="D800" s="3" t="s">
        <v>1505</v>
      </c>
      <c r="E800" s="10">
        <v>1</v>
      </c>
      <c r="F800" s="219"/>
      <c r="G800" s="11"/>
      <c r="I800" s="267"/>
    </row>
    <row r="801" spans="1:9" s="236" customFormat="1" ht="25.5" x14ac:dyDescent="0.25">
      <c r="A801" s="266" t="s">
        <v>1528</v>
      </c>
      <c r="B801" s="19" t="s">
        <v>2583</v>
      </c>
      <c r="C801" s="35" t="s">
        <v>1546</v>
      </c>
      <c r="D801" s="3" t="s">
        <v>1505</v>
      </c>
      <c r="E801" s="10">
        <v>1</v>
      </c>
      <c r="F801" s="219"/>
      <c r="G801" s="11"/>
      <c r="I801" s="267"/>
    </row>
    <row r="802" spans="1:9" s="236" customFormat="1" ht="25.5" x14ac:dyDescent="0.25">
      <c r="A802" s="266" t="s">
        <v>1530</v>
      </c>
      <c r="B802" s="19" t="s">
        <v>2583</v>
      </c>
      <c r="C802" s="35" t="s">
        <v>1548</v>
      </c>
      <c r="D802" s="3" t="s">
        <v>1505</v>
      </c>
      <c r="E802" s="10">
        <v>1</v>
      </c>
      <c r="F802" s="219"/>
      <c r="G802" s="11"/>
      <c r="I802" s="267"/>
    </row>
    <row r="803" spans="1:9" s="236" customFormat="1" ht="25.5" x14ac:dyDescent="0.25">
      <c r="A803" s="266" t="s">
        <v>1532</v>
      </c>
      <c r="B803" s="19" t="s">
        <v>2583</v>
      </c>
      <c r="C803" s="35" t="s">
        <v>1550</v>
      </c>
      <c r="D803" s="3" t="s">
        <v>1505</v>
      </c>
      <c r="E803" s="10">
        <v>1</v>
      </c>
      <c r="F803" s="219"/>
      <c r="G803" s="11"/>
      <c r="I803" s="267"/>
    </row>
    <row r="804" spans="1:9" s="236" customFormat="1" ht="25.5" x14ac:dyDescent="0.25">
      <c r="A804" s="266" t="s">
        <v>1534</v>
      </c>
      <c r="B804" s="8" t="s">
        <v>1492</v>
      </c>
      <c r="C804" s="6" t="s">
        <v>2087</v>
      </c>
      <c r="D804" s="7" t="str">
        <f>VLOOKUP(B804,'[1]172-O'!$A$9:$G$4558,4,FALSE)</f>
        <v>m</v>
      </c>
      <c r="E804" s="10">
        <v>520</v>
      </c>
      <c r="F804" s="146"/>
      <c r="G804" s="11"/>
      <c r="I804" s="267"/>
    </row>
    <row r="805" spans="1:9" s="236" customFormat="1" ht="25.5" x14ac:dyDescent="0.25">
      <c r="A805" s="266" t="s">
        <v>1536</v>
      </c>
      <c r="B805" s="8" t="s">
        <v>1167</v>
      </c>
      <c r="C805" s="6" t="s">
        <v>2136</v>
      </c>
      <c r="D805" s="7" t="str">
        <f>VLOOKUP(B805,'[1]172-O'!$A$9:$G$4558,4,FALSE)</f>
        <v>un</v>
      </c>
      <c r="E805" s="10">
        <v>14</v>
      </c>
      <c r="F805" s="146"/>
      <c r="G805" s="11"/>
      <c r="I805" s="267"/>
    </row>
    <row r="806" spans="1:9" s="236" customFormat="1" ht="25.5" x14ac:dyDescent="0.25">
      <c r="A806" s="266" t="s">
        <v>1538</v>
      </c>
      <c r="B806" s="8" t="s">
        <v>1554</v>
      </c>
      <c r="C806" s="6" t="s">
        <v>2330</v>
      </c>
      <c r="D806" s="7" t="str">
        <f>VLOOKUP(B806,'[1]172-O'!$A$9:$G$4558,4,FALSE)</f>
        <v>un</v>
      </c>
      <c r="E806" s="10">
        <v>4</v>
      </c>
      <c r="F806" s="146"/>
      <c r="G806" s="11"/>
      <c r="I806" s="267"/>
    </row>
    <row r="807" spans="1:9" s="236" customFormat="1" ht="25.5" x14ac:dyDescent="0.25">
      <c r="A807" s="266" t="s">
        <v>1539</v>
      </c>
      <c r="B807" s="8" t="s">
        <v>1389</v>
      </c>
      <c r="C807" s="6" t="s">
        <v>2256</v>
      </c>
      <c r="D807" s="7" t="str">
        <f>VLOOKUP(B807,'[1]172-O'!$A$9:$G$4558,4,FALSE)</f>
        <v>un</v>
      </c>
      <c r="E807" s="10">
        <v>6</v>
      </c>
      <c r="F807" s="146"/>
      <c r="G807" s="11"/>
      <c r="I807" s="267"/>
    </row>
    <row r="808" spans="1:9" s="236" customFormat="1" ht="51" x14ac:dyDescent="0.25">
      <c r="A808" s="266" t="s">
        <v>1541</v>
      </c>
      <c r="B808" s="8" t="s">
        <v>1557</v>
      </c>
      <c r="C808" s="6" t="s">
        <v>2536</v>
      </c>
      <c r="D808" s="7" t="str">
        <f>VLOOKUP(B808,'[1]172-O'!$A$9:$G$4558,4,FALSE)</f>
        <v>un</v>
      </c>
      <c r="E808" s="10">
        <v>17</v>
      </c>
      <c r="F808" s="146"/>
      <c r="G808" s="11"/>
      <c r="I808" s="267"/>
    </row>
    <row r="809" spans="1:9" s="236" customFormat="1" x14ac:dyDescent="0.25">
      <c r="A809" s="266" t="s">
        <v>1543</v>
      </c>
      <c r="B809" s="8" t="s">
        <v>1559</v>
      </c>
      <c r="C809" s="6" t="s">
        <v>2327</v>
      </c>
      <c r="D809" s="7" t="str">
        <f>VLOOKUP(B809,'[1]172-O'!$A$9:$G$4558,4,FALSE)</f>
        <v>un</v>
      </c>
      <c r="E809" s="10">
        <v>21</v>
      </c>
      <c r="F809" s="146"/>
      <c r="G809" s="11"/>
      <c r="I809" s="267"/>
    </row>
    <row r="810" spans="1:9" s="236" customFormat="1" ht="25.5" x14ac:dyDescent="0.25">
      <c r="A810" s="266" t="s">
        <v>1545</v>
      </c>
      <c r="B810" s="8" t="s">
        <v>1561</v>
      </c>
      <c r="C810" s="6" t="s">
        <v>2329</v>
      </c>
      <c r="D810" s="7" t="str">
        <f>VLOOKUP(B810,'[1]172-O'!$A$9:$G$4558,4,FALSE)</f>
        <v>un</v>
      </c>
      <c r="E810" s="10">
        <v>17</v>
      </c>
      <c r="F810" s="146"/>
      <c r="G810" s="11"/>
      <c r="I810" s="267"/>
    </row>
    <row r="811" spans="1:9" s="236" customFormat="1" ht="25.5" x14ac:dyDescent="0.25">
      <c r="A811" s="266" t="s">
        <v>1547</v>
      </c>
      <c r="B811" s="8" t="s">
        <v>1563</v>
      </c>
      <c r="C811" s="6" t="s">
        <v>2331</v>
      </c>
      <c r="D811" s="7" t="str">
        <f>VLOOKUP(B811,'[1]172-O'!$A$9:$G$4558,4,FALSE)</f>
        <v>un</v>
      </c>
      <c r="E811" s="10">
        <v>17</v>
      </c>
      <c r="F811" s="146"/>
      <c r="G811" s="11"/>
      <c r="I811" s="267"/>
    </row>
    <row r="812" spans="1:9" s="236" customFormat="1" ht="25.5" x14ac:dyDescent="0.25">
      <c r="A812" s="266" t="s">
        <v>1549</v>
      </c>
      <c r="B812" s="8" t="s">
        <v>2333</v>
      </c>
      <c r="C812" s="6" t="s">
        <v>2334</v>
      </c>
      <c r="D812" s="7" t="s">
        <v>10</v>
      </c>
      <c r="E812" s="10">
        <v>6</v>
      </c>
      <c r="F812" s="146"/>
      <c r="G812" s="11"/>
      <c r="I812" s="267"/>
    </row>
    <row r="813" spans="1:9" s="236" customFormat="1" ht="51" x14ac:dyDescent="0.25">
      <c r="A813" s="266" t="s">
        <v>2679</v>
      </c>
      <c r="B813" s="8" t="s">
        <v>1566</v>
      </c>
      <c r="C813" s="6" t="s">
        <v>1567</v>
      </c>
      <c r="D813" s="7" t="str">
        <f>VLOOKUP(B813,'[1]172-O'!$A$9:$G$4558,4,FALSE)</f>
        <v>un</v>
      </c>
      <c r="E813" s="10">
        <v>26</v>
      </c>
      <c r="F813" s="146"/>
      <c r="G813" s="11"/>
      <c r="I813" s="267"/>
    </row>
    <row r="814" spans="1:9" s="236" customFormat="1" ht="51" x14ac:dyDescent="0.25">
      <c r="A814" s="266" t="s">
        <v>1551</v>
      </c>
      <c r="B814" s="8" t="s">
        <v>1569</v>
      </c>
      <c r="C814" s="6" t="s">
        <v>1570</v>
      </c>
      <c r="D814" s="7" t="str">
        <f>VLOOKUP(B814,'[1]172-O'!$A$9:$G$4558,4,FALSE)</f>
        <v>un</v>
      </c>
      <c r="E814" s="10">
        <v>5</v>
      </c>
      <c r="F814" s="146"/>
      <c r="G814" s="11"/>
      <c r="I814" s="267"/>
    </row>
    <row r="815" spans="1:9" s="236" customFormat="1" ht="51" x14ac:dyDescent="0.25">
      <c r="A815" s="266" t="s">
        <v>1552</v>
      </c>
      <c r="B815" s="19" t="s">
        <v>2583</v>
      </c>
      <c r="C815" s="6" t="s">
        <v>1572</v>
      </c>
      <c r="D815" s="7" t="s">
        <v>10</v>
      </c>
      <c r="E815" s="10">
        <v>33</v>
      </c>
      <c r="F815" s="146"/>
      <c r="G815" s="11"/>
      <c r="I815" s="267"/>
    </row>
    <row r="816" spans="1:9" s="236" customFormat="1" ht="38.25" x14ac:dyDescent="0.25">
      <c r="A816" s="266" t="s">
        <v>1553</v>
      </c>
      <c r="B816" s="19" t="s">
        <v>2583</v>
      </c>
      <c r="C816" s="6" t="s">
        <v>1574</v>
      </c>
      <c r="D816" s="7" t="s">
        <v>10</v>
      </c>
      <c r="E816" s="10">
        <v>28</v>
      </c>
      <c r="F816" s="146"/>
      <c r="G816" s="11"/>
      <c r="I816" s="267"/>
    </row>
    <row r="817" spans="1:9" s="236" customFormat="1" ht="25.5" x14ac:dyDescent="0.25">
      <c r="A817" s="266" t="s">
        <v>1555</v>
      </c>
      <c r="B817" s="8" t="s">
        <v>1576</v>
      </c>
      <c r="C817" s="6" t="s">
        <v>2098</v>
      </c>
      <c r="D817" s="7" t="str">
        <f>VLOOKUP(B817,'[1]172-O'!$A$9:$G$4558,4,FALSE)</f>
        <v>m</v>
      </c>
      <c r="E817" s="10">
        <v>5500</v>
      </c>
      <c r="F817" s="146"/>
      <c r="G817" s="11"/>
      <c r="I817" s="267"/>
    </row>
    <row r="818" spans="1:9" s="236" customFormat="1" x14ac:dyDescent="0.25">
      <c r="A818" s="266" t="s">
        <v>1556</v>
      </c>
      <c r="B818" s="8" t="s">
        <v>1578</v>
      </c>
      <c r="C818" s="6" t="s">
        <v>2324</v>
      </c>
      <c r="D818" s="7" t="str">
        <f>VLOOKUP(B818,'[1]172-O'!$A$9:$G$4558,4,FALSE)</f>
        <v>un</v>
      </c>
      <c r="E818" s="10">
        <v>18</v>
      </c>
      <c r="F818" s="146"/>
      <c r="G818" s="11"/>
      <c r="I818" s="267"/>
    </row>
    <row r="819" spans="1:9" s="236" customFormat="1" ht="25.5" x14ac:dyDescent="0.25">
      <c r="A819" s="266" t="s">
        <v>1558</v>
      </c>
      <c r="B819" s="8" t="s">
        <v>1167</v>
      </c>
      <c r="C819" s="6" t="s">
        <v>2136</v>
      </c>
      <c r="D819" s="7" t="str">
        <f>VLOOKUP(B819,'[1]172-O'!$A$9:$G$4558,4,FALSE)</f>
        <v>un</v>
      </c>
      <c r="E819" s="10">
        <v>1</v>
      </c>
      <c r="F819" s="146"/>
      <c r="G819" s="11"/>
      <c r="I819" s="267"/>
    </row>
    <row r="820" spans="1:9" s="236" customFormat="1" ht="25.5" x14ac:dyDescent="0.25">
      <c r="A820" s="266" t="s">
        <v>1560</v>
      </c>
      <c r="B820" s="8" t="s">
        <v>1391</v>
      </c>
      <c r="C820" s="6" t="s">
        <v>2319</v>
      </c>
      <c r="D820" s="7" t="str">
        <f>VLOOKUP(B820,'[1]172-O'!$A$9:$G$4558,4,FALSE)</f>
        <v>un</v>
      </c>
      <c r="E820" s="10">
        <v>3</v>
      </c>
      <c r="F820" s="146"/>
      <c r="G820" s="11"/>
      <c r="I820" s="267"/>
    </row>
    <row r="821" spans="1:9" s="236" customFormat="1" ht="25.5" x14ac:dyDescent="0.25">
      <c r="A821" s="266" t="s">
        <v>1562</v>
      </c>
      <c r="B821" s="19" t="s">
        <v>2583</v>
      </c>
      <c r="C821" s="35" t="s">
        <v>1582</v>
      </c>
      <c r="D821" s="13" t="s">
        <v>1496</v>
      </c>
      <c r="E821" s="36">
        <v>1</v>
      </c>
      <c r="F821" s="146"/>
      <c r="G821" s="11"/>
      <c r="I821" s="267"/>
    </row>
    <row r="822" spans="1:9" s="236" customFormat="1" ht="25.5" x14ac:dyDescent="0.25">
      <c r="A822" s="266" t="s">
        <v>1564</v>
      </c>
      <c r="B822" s="8" t="s">
        <v>1584</v>
      </c>
      <c r="C822" s="6" t="s">
        <v>2314</v>
      </c>
      <c r="D822" s="7" t="str">
        <f>VLOOKUP(B822,'[1]172-O'!$A$9:$G$4558,4,FALSE)</f>
        <v>un</v>
      </c>
      <c r="E822" s="10">
        <v>17</v>
      </c>
      <c r="F822" s="146"/>
      <c r="G822" s="11"/>
      <c r="I822" s="267"/>
    </row>
    <row r="823" spans="1:9" s="236" customFormat="1" ht="25.5" x14ac:dyDescent="0.25">
      <c r="A823" s="266" t="s">
        <v>1565</v>
      </c>
      <c r="B823" s="8" t="s">
        <v>1586</v>
      </c>
      <c r="C823" s="6" t="s">
        <v>2315</v>
      </c>
      <c r="D823" s="7" t="str">
        <f>VLOOKUP(B823,'[1]172-O'!$A$9:$G$4558,4,FALSE)</f>
        <v>un</v>
      </c>
      <c r="E823" s="10">
        <v>96</v>
      </c>
      <c r="F823" s="146"/>
      <c r="G823" s="11"/>
      <c r="I823" s="267"/>
    </row>
    <row r="824" spans="1:9" s="236" customFormat="1" ht="25.5" x14ac:dyDescent="0.25">
      <c r="A824" s="266" t="s">
        <v>1568</v>
      </c>
      <c r="B824" s="8" t="s">
        <v>1588</v>
      </c>
      <c r="C824" s="6" t="s">
        <v>2316</v>
      </c>
      <c r="D824" s="7" t="str">
        <f>VLOOKUP(B824,'[1]172-O'!$A$9:$G$4558,4,FALSE)</f>
        <v>un</v>
      </c>
      <c r="E824" s="10">
        <v>17</v>
      </c>
      <c r="F824" s="146"/>
      <c r="G824" s="11"/>
      <c r="I824" s="267"/>
    </row>
    <row r="825" spans="1:9" s="236" customFormat="1" ht="25.5" x14ac:dyDescent="0.25">
      <c r="A825" s="266" t="s">
        <v>1571</v>
      </c>
      <c r="B825" s="8" t="s">
        <v>1590</v>
      </c>
      <c r="C825" s="6" t="s">
        <v>2317</v>
      </c>
      <c r="D825" s="7" t="str">
        <f>VLOOKUP(B825,'[1]172-O'!$A$9:$G$4558,4,FALSE)</f>
        <v>un</v>
      </c>
      <c r="E825" s="10">
        <v>96</v>
      </c>
      <c r="F825" s="146"/>
      <c r="G825" s="11"/>
      <c r="I825" s="267"/>
    </row>
    <row r="826" spans="1:9" s="236" customFormat="1" ht="25.5" x14ac:dyDescent="0.25">
      <c r="A826" s="266" t="s">
        <v>1573</v>
      </c>
      <c r="B826" s="8" t="s">
        <v>1569</v>
      </c>
      <c r="C826" s="6" t="s">
        <v>2320</v>
      </c>
      <c r="D826" s="7" t="str">
        <f>VLOOKUP(B826,'[1]172-O'!$A$9:$G$4558,4,FALSE)</f>
        <v>un</v>
      </c>
      <c r="E826" s="10">
        <v>96</v>
      </c>
      <c r="F826" s="146"/>
      <c r="G826" s="11"/>
      <c r="I826" s="267"/>
    </row>
    <row r="827" spans="1:9" s="236" customFormat="1" ht="25.5" x14ac:dyDescent="0.25">
      <c r="A827" s="266" t="s">
        <v>1575</v>
      </c>
      <c r="B827" s="8" t="s">
        <v>1592</v>
      </c>
      <c r="C827" s="6" t="s">
        <v>2321</v>
      </c>
      <c r="D827" s="7" t="str">
        <f>VLOOKUP(B827,'[1]172-O'!$A$9:$G$4558,4,FALSE)</f>
        <v>un</v>
      </c>
      <c r="E827" s="10">
        <v>96</v>
      </c>
      <c r="F827" s="146"/>
      <c r="G827" s="11"/>
      <c r="I827" s="267"/>
    </row>
    <row r="828" spans="1:9" s="236" customFormat="1" ht="25.5" x14ac:dyDescent="0.25">
      <c r="A828" s="266" t="s">
        <v>1577</v>
      </c>
      <c r="B828" s="8" t="s">
        <v>1593</v>
      </c>
      <c r="C828" s="6" t="s">
        <v>2322</v>
      </c>
      <c r="D828" s="7" t="str">
        <f>VLOOKUP(B828,'[1]172-O'!$A$9:$G$4558,4,FALSE)</f>
        <v>un</v>
      </c>
      <c r="E828" s="10">
        <v>96</v>
      </c>
      <c r="F828" s="146"/>
      <c r="G828" s="11"/>
      <c r="I828" s="267"/>
    </row>
    <row r="829" spans="1:9" s="236" customFormat="1" x14ac:dyDescent="0.25">
      <c r="A829" s="266" t="s">
        <v>1579</v>
      </c>
      <c r="B829" s="8" t="s">
        <v>1594</v>
      </c>
      <c r="C829" s="6" t="s">
        <v>2537</v>
      </c>
      <c r="D829" s="7" t="str">
        <f>VLOOKUP(B829,'[1]172-O'!$A$9:$G$4558,4,FALSE)</f>
        <v>un</v>
      </c>
      <c r="E829" s="10">
        <v>17</v>
      </c>
      <c r="F829" s="146"/>
      <c r="G829" s="11"/>
      <c r="I829" s="267"/>
    </row>
    <row r="830" spans="1:9" s="236" customFormat="1" x14ac:dyDescent="0.25">
      <c r="A830" s="266" t="s">
        <v>1580</v>
      </c>
      <c r="B830" s="8" t="s">
        <v>1595</v>
      </c>
      <c r="C830" s="6" t="s">
        <v>2323</v>
      </c>
      <c r="D830" s="7" t="str">
        <f>VLOOKUP(B830,'[1]172-O'!$A$9:$G$4558,4,FALSE)</f>
        <v>un</v>
      </c>
      <c r="E830" s="10">
        <v>17</v>
      </c>
      <c r="F830" s="146"/>
      <c r="G830" s="11"/>
      <c r="I830" s="267"/>
    </row>
    <row r="831" spans="1:9" s="236" customFormat="1" x14ac:dyDescent="0.25">
      <c r="A831" s="266" t="s">
        <v>1581</v>
      </c>
      <c r="B831" s="8" t="s">
        <v>1596</v>
      </c>
      <c r="C831" s="6" t="s">
        <v>2325</v>
      </c>
      <c r="D831" s="7" t="str">
        <f>VLOOKUP(B831,'[1]172-O'!$A$9:$G$4558,4,FALSE)</f>
        <v>un</v>
      </c>
      <c r="E831" s="10">
        <v>17</v>
      </c>
      <c r="F831" s="146"/>
      <c r="G831" s="11"/>
      <c r="I831" s="267"/>
    </row>
    <row r="832" spans="1:9" s="236" customFormat="1" x14ac:dyDescent="0.25">
      <c r="A832" s="266" t="s">
        <v>2680</v>
      </c>
      <c r="B832" s="8" t="s">
        <v>1597</v>
      </c>
      <c r="C832" s="6" t="s">
        <v>2326</v>
      </c>
      <c r="D832" s="7" t="str">
        <f>VLOOKUP(B832,'[1]172-O'!$A$9:$G$4558,4,FALSE)</f>
        <v>un</v>
      </c>
      <c r="E832" s="10">
        <v>17</v>
      </c>
      <c r="F832" s="146"/>
      <c r="G832" s="11"/>
      <c r="I832" s="267"/>
    </row>
    <row r="833" spans="1:11" s="236" customFormat="1" ht="38.25" x14ac:dyDescent="0.25">
      <c r="A833" s="266" t="s">
        <v>1583</v>
      </c>
      <c r="B833" s="8" t="s">
        <v>1598</v>
      </c>
      <c r="C833" s="6" t="s">
        <v>2328</v>
      </c>
      <c r="D833" s="7" t="str">
        <f>VLOOKUP(B833,'[1]172-O'!$A$9:$G$4558,4,FALSE)</f>
        <v>un</v>
      </c>
      <c r="E833" s="10">
        <v>96</v>
      </c>
      <c r="F833" s="146"/>
      <c r="G833" s="11"/>
      <c r="I833" s="267"/>
    </row>
    <row r="834" spans="1:11" s="236" customFormat="1" ht="38.25" x14ac:dyDescent="0.25">
      <c r="A834" s="266" t="s">
        <v>1585</v>
      </c>
      <c r="B834" s="8" t="s">
        <v>1599</v>
      </c>
      <c r="C834" s="6" t="s">
        <v>2332</v>
      </c>
      <c r="D834" s="7" t="str">
        <f>VLOOKUP(B834,'[1]172-O'!$A$9:$G$4558,4,FALSE)</f>
        <v>un</v>
      </c>
      <c r="E834" s="10">
        <v>17</v>
      </c>
      <c r="F834" s="146"/>
      <c r="G834" s="11"/>
      <c r="I834" s="267"/>
    </row>
    <row r="835" spans="1:11" s="236" customFormat="1" ht="25.5" x14ac:dyDescent="0.25">
      <c r="A835" s="266" t="s">
        <v>1587</v>
      </c>
      <c r="B835" s="8" t="s">
        <v>2335</v>
      </c>
      <c r="C835" s="6" t="s">
        <v>2336</v>
      </c>
      <c r="D835" s="7" t="s">
        <v>10</v>
      </c>
      <c r="E835" s="10">
        <v>12</v>
      </c>
      <c r="F835" s="146"/>
      <c r="G835" s="11"/>
      <c r="I835" s="267"/>
    </row>
    <row r="836" spans="1:11" s="236" customFormat="1" ht="25.5" x14ac:dyDescent="0.25">
      <c r="A836" s="266" t="s">
        <v>1589</v>
      </c>
      <c r="B836" s="8" t="s">
        <v>2337</v>
      </c>
      <c r="C836" s="6" t="s">
        <v>2538</v>
      </c>
      <c r="D836" s="7" t="s">
        <v>10</v>
      </c>
      <c r="E836" s="10">
        <v>4</v>
      </c>
      <c r="F836" s="146"/>
      <c r="G836" s="11"/>
      <c r="I836" s="267"/>
    </row>
    <row r="837" spans="1:11" s="236" customFormat="1" ht="25.5" x14ac:dyDescent="0.25">
      <c r="A837" s="266" t="s">
        <v>1591</v>
      </c>
      <c r="B837" s="8" t="s">
        <v>2338</v>
      </c>
      <c r="C837" s="6" t="s">
        <v>2339</v>
      </c>
      <c r="D837" s="7" t="s">
        <v>10</v>
      </c>
      <c r="E837" s="10">
        <v>4</v>
      </c>
      <c r="F837" s="146"/>
      <c r="G837" s="11"/>
      <c r="I837" s="267"/>
    </row>
    <row r="838" spans="1:11" s="236" customFormat="1" x14ac:dyDescent="0.25">
      <c r="A838" s="253"/>
      <c r="B838" s="254"/>
      <c r="C838" s="254"/>
      <c r="D838" s="254"/>
      <c r="E838" s="254"/>
      <c r="F838" s="254"/>
      <c r="G838" s="255"/>
    </row>
    <row r="839" spans="1:11" s="236" customFormat="1" ht="15.75" x14ac:dyDescent="0.25">
      <c r="A839" s="241" t="s">
        <v>1600</v>
      </c>
      <c r="B839" s="149"/>
      <c r="C839" s="150" t="s">
        <v>1601</v>
      </c>
      <c r="D839" s="151"/>
      <c r="E839" s="152"/>
      <c r="F839" s="152"/>
      <c r="G839" s="227"/>
      <c r="J839" s="242"/>
      <c r="K839" s="242"/>
    </row>
    <row r="840" spans="1:11" s="236" customFormat="1" ht="25.5" x14ac:dyDescent="0.25">
      <c r="A840" s="269" t="s">
        <v>1602</v>
      </c>
      <c r="B840" s="270" t="s">
        <v>952</v>
      </c>
      <c r="C840" s="6" t="s">
        <v>953</v>
      </c>
      <c r="D840" s="7" t="str">
        <f>VLOOKUP(B840,'[1]172-O'!$A$9:$G$4558,4,FALSE)</f>
        <v>m³</v>
      </c>
      <c r="E840" s="10">
        <v>547.3202110627019</v>
      </c>
      <c r="F840" s="146"/>
      <c r="G840" s="11"/>
      <c r="K840" s="242"/>
    </row>
    <row r="841" spans="1:11" s="236" customFormat="1" x14ac:dyDescent="0.25">
      <c r="A841" s="269" t="s">
        <v>1603</v>
      </c>
      <c r="B841" s="270" t="s">
        <v>954</v>
      </c>
      <c r="C841" s="6" t="s">
        <v>955</v>
      </c>
      <c r="D841" s="7" t="str">
        <f>VLOOKUP(B841,'[1]172-O'!$A$9:$G$4558,4,FALSE)</f>
        <v>m³</v>
      </c>
      <c r="E841" s="10">
        <v>547.3202110627019</v>
      </c>
      <c r="F841" s="146"/>
      <c r="G841" s="11"/>
      <c r="K841" s="242"/>
    </row>
    <row r="842" spans="1:11" s="236" customFormat="1" ht="38.25" x14ac:dyDescent="0.25">
      <c r="A842" s="269" t="s">
        <v>1604</v>
      </c>
      <c r="B842" s="270" t="s">
        <v>956</v>
      </c>
      <c r="C842" s="6" t="s">
        <v>2286</v>
      </c>
      <c r="D842" s="7" t="str">
        <f>VLOOKUP(B842,'[1]172-O'!$A$9:$G$4558,4,FALSE)</f>
        <v>m²</v>
      </c>
      <c r="E842" s="10">
        <v>199.02553129552797</v>
      </c>
      <c r="F842" s="146"/>
      <c r="G842" s="11"/>
      <c r="K842" s="242"/>
    </row>
    <row r="843" spans="1:11" s="236" customFormat="1" ht="25.5" x14ac:dyDescent="0.25">
      <c r="A843" s="269" t="s">
        <v>1605</v>
      </c>
      <c r="B843" s="270" t="s">
        <v>825</v>
      </c>
      <c r="C843" s="6" t="s">
        <v>826</v>
      </c>
      <c r="D843" s="7" t="str">
        <f>VLOOKUP(B843,'[1]172-O'!$A$9:$G$4558,4,FALSE)</f>
        <v>m</v>
      </c>
      <c r="E843" s="10">
        <v>190.25842315647751</v>
      </c>
      <c r="F843" s="146"/>
      <c r="G843" s="11"/>
      <c r="K843" s="242"/>
    </row>
    <row r="844" spans="1:11" s="236" customFormat="1" x14ac:dyDescent="0.25">
      <c r="A844" s="269" t="s">
        <v>1606</v>
      </c>
      <c r="B844" s="270" t="s">
        <v>827</v>
      </c>
      <c r="C844" s="6" t="s">
        <v>828</v>
      </c>
      <c r="D844" s="7" t="str">
        <f>VLOOKUP(B844,'[1]172-O'!$A$9:$G$4558,4,FALSE)</f>
        <v>m³</v>
      </c>
      <c r="E844" s="10">
        <v>36.255645116698354</v>
      </c>
      <c r="F844" s="146"/>
      <c r="G844" s="11"/>
      <c r="K844" s="242"/>
    </row>
    <row r="845" spans="1:11" s="236" customFormat="1" x14ac:dyDescent="0.25">
      <c r="A845" s="269" t="s">
        <v>1607</v>
      </c>
      <c r="B845" s="270" t="s">
        <v>957</v>
      </c>
      <c r="C845" s="6" t="s">
        <v>958</v>
      </c>
      <c r="D845" s="7" t="str">
        <f>VLOOKUP(B845,'[1]172-O'!$A$9:$G$4558,4,FALSE)</f>
        <v>m³</v>
      </c>
      <c r="E845" s="10">
        <v>173.98752280813554</v>
      </c>
      <c r="F845" s="146"/>
      <c r="G845" s="11"/>
      <c r="K845" s="242"/>
    </row>
    <row r="846" spans="1:11" s="236" customFormat="1" ht="25.5" x14ac:dyDescent="0.25">
      <c r="A846" s="269" t="s">
        <v>1608</v>
      </c>
      <c r="B846" s="246" t="s">
        <v>959</v>
      </c>
      <c r="C846" s="6" t="s">
        <v>960</v>
      </c>
      <c r="D846" s="7" t="str">
        <f>VLOOKUP(B846,'[1]172-O'!$A$9:$G$4558,4,FALSE)</f>
        <v>m³</v>
      </c>
      <c r="E846" s="10">
        <v>173.98752280813554</v>
      </c>
      <c r="F846" s="146"/>
      <c r="G846" s="11"/>
      <c r="K846" s="242"/>
    </row>
    <row r="847" spans="1:11" s="236" customFormat="1" ht="25.5" x14ac:dyDescent="0.25">
      <c r="A847" s="269" t="s">
        <v>1609</v>
      </c>
      <c r="B847" s="246" t="s">
        <v>829</v>
      </c>
      <c r="C847" s="6" t="s">
        <v>830</v>
      </c>
      <c r="D847" s="7" t="str">
        <f>VLOOKUP(B847,'[1]172-O'!$A$9:$G$4558,4,FALSE)</f>
        <v>kg</v>
      </c>
      <c r="E847" s="10">
        <v>17398.143453859455</v>
      </c>
      <c r="F847" s="146"/>
      <c r="G847" s="11"/>
      <c r="K847" s="242"/>
    </row>
    <row r="848" spans="1:11" s="236" customFormat="1" x14ac:dyDescent="0.25">
      <c r="A848" s="269" t="s">
        <v>1610</v>
      </c>
      <c r="B848" s="246" t="s">
        <v>837</v>
      </c>
      <c r="C848" s="6" t="s">
        <v>838</v>
      </c>
      <c r="D848" s="7" t="str">
        <f>VLOOKUP(B848,'[1]172-O'!$A$9:$G$4558,4,FALSE)</f>
        <v>m²</v>
      </c>
      <c r="E848" s="10">
        <v>2087.7741703283641</v>
      </c>
      <c r="F848" s="146"/>
      <c r="G848" s="11"/>
      <c r="K848" s="242"/>
    </row>
    <row r="849" spans="1:11" s="236" customFormat="1" x14ac:dyDescent="0.25">
      <c r="A849" s="269" t="s">
        <v>1611</v>
      </c>
      <c r="B849" s="246" t="s">
        <v>961</v>
      </c>
      <c r="C849" s="6" t="s">
        <v>962</v>
      </c>
      <c r="D849" s="7" t="str">
        <f>VLOOKUP(B849,'[1]172-O'!$A$9:$G$4558,4,FALSE)</f>
        <v>m</v>
      </c>
      <c r="E849" s="10">
        <v>451.96268937667543</v>
      </c>
      <c r="F849" s="146"/>
      <c r="G849" s="11"/>
      <c r="K849" s="242"/>
    </row>
    <row r="850" spans="1:11" s="236" customFormat="1" ht="25.5" x14ac:dyDescent="0.25">
      <c r="A850" s="269" t="s">
        <v>1612</v>
      </c>
      <c r="B850" s="246" t="s">
        <v>279</v>
      </c>
      <c r="C850" s="6" t="s">
        <v>963</v>
      </c>
      <c r="D850" s="7" t="str">
        <f>VLOOKUP(B850,'[1]172-O'!$A$9:$G$4558,4,FALSE)</f>
        <v>m²</v>
      </c>
      <c r="E850" s="10">
        <v>471.8408894280642</v>
      </c>
      <c r="F850" s="146"/>
      <c r="G850" s="11"/>
      <c r="K850" s="242"/>
    </row>
    <row r="851" spans="1:11" s="236" customFormat="1" ht="25.5" x14ac:dyDescent="0.25">
      <c r="A851" s="269" t="s">
        <v>1613</v>
      </c>
      <c r="B851" s="246" t="s">
        <v>964</v>
      </c>
      <c r="C851" s="6" t="s">
        <v>965</v>
      </c>
      <c r="D851" s="7" t="str">
        <f>VLOOKUP(B851,'[1]172-O'!$A$9:$G$4558,4,FALSE)</f>
        <v>m²</v>
      </c>
      <c r="E851" s="10">
        <v>235.9204447140321</v>
      </c>
      <c r="F851" s="146"/>
      <c r="G851" s="11"/>
      <c r="K851" s="242"/>
    </row>
    <row r="852" spans="1:11" s="236" customFormat="1" ht="25.5" x14ac:dyDescent="0.25">
      <c r="A852" s="269" t="s">
        <v>1614</v>
      </c>
      <c r="B852" s="246" t="s">
        <v>966</v>
      </c>
      <c r="C852" s="6" t="s">
        <v>967</v>
      </c>
      <c r="D852" s="7" t="str">
        <f>VLOOKUP(B852,'[1]172-O'!$A$9:$G$4558,4,FALSE)</f>
        <v>m³</v>
      </c>
      <c r="E852" s="10">
        <v>373.33268825456639</v>
      </c>
      <c r="F852" s="146"/>
      <c r="G852" s="11"/>
      <c r="K852" s="242"/>
    </row>
    <row r="853" spans="1:11" s="236" customFormat="1" ht="25.5" x14ac:dyDescent="0.25">
      <c r="A853" s="269" t="s">
        <v>1615</v>
      </c>
      <c r="B853" s="246" t="s">
        <v>844</v>
      </c>
      <c r="C853" s="6" t="s">
        <v>845</v>
      </c>
      <c r="D853" s="7" t="str">
        <f>VLOOKUP(B853,'[1]172-O'!$A$9:$G$4558,4,FALSE)</f>
        <v>m²</v>
      </c>
      <c r="E853" s="10">
        <v>106.62082033688998</v>
      </c>
      <c r="F853" s="146"/>
      <c r="G853" s="11"/>
      <c r="K853" s="242"/>
    </row>
    <row r="854" spans="1:11" s="236" customFormat="1" x14ac:dyDescent="0.25">
      <c r="A854" s="269" t="s">
        <v>1616</v>
      </c>
      <c r="B854" s="246" t="s">
        <v>116</v>
      </c>
      <c r="C854" s="6" t="s">
        <v>117</v>
      </c>
      <c r="D854" s="7" t="str">
        <f>VLOOKUP(B854,'[1]172-O'!$A$9:$G$4558,4,FALSE)</f>
        <v>m²</v>
      </c>
      <c r="E854" s="10">
        <v>213.24164067377995</v>
      </c>
      <c r="F854" s="146"/>
      <c r="G854" s="11"/>
      <c r="K854" s="242"/>
    </row>
    <row r="855" spans="1:11" s="236" customFormat="1" x14ac:dyDescent="0.25">
      <c r="A855" s="269" t="s">
        <v>1617</v>
      </c>
      <c r="B855" s="246" t="s">
        <v>119</v>
      </c>
      <c r="C855" s="6" t="s">
        <v>120</v>
      </c>
      <c r="D855" s="7" t="str">
        <f>VLOOKUP(B855,'[1]172-O'!$A$9:$G$4558,4,FALSE)</f>
        <v>m²</v>
      </c>
      <c r="E855" s="10">
        <v>213.24164067377995</v>
      </c>
      <c r="F855" s="146"/>
      <c r="G855" s="11"/>
      <c r="K855" s="242"/>
    </row>
    <row r="856" spans="1:11" s="236" customFormat="1" x14ac:dyDescent="0.25">
      <c r="A856" s="269" t="s">
        <v>1618</v>
      </c>
      <c r="B856" s="246" t="s">
        <v>125</v>
      </c>
      <c r="C856" s="6" t="s">
        <v>126</v>
      </c>
      <c r="D856" s="7" t="str">
        <f>VLOOKUP(B856,'[1]172-O'!$A$9:$G$4558,4,FALSE)</f>
        <v>m²</v>
      </c>
      <c r="E856" s="10">
        <v>213.24164067377995</v>
      </c>
      <c r="F856" s="146"/>
      <c r="G856" s="11"/>
      <c r="K856" s="242"/>
    </row>
    <row r="857" spans="1:11" s="236" customFormat="1" x14ac:dyDescent="0.25">
      <c r="A857" s="269" t="s">
        <v>1619</v>
      </c>
      <c r="B857" s="246" t="s">
        <v>294</v>
      </c>
      <c r="C857" s="6" t="s">
        <v>850</v>
      </c>
      <c r="D857" s="7" t="str">
        <f>VLOOKUP(B857,'[1]172-O'!$A$9:$G$4558,4,FALSE)</f>
        <v>m²</v>
      </c>
      <c r="E857" s="10">
        <v>363.89587046600514</v>
      </c>
      <c r="F857" s="146"/>
      <c r="G857" s="11"/>
      <c r="K857" s="242"/>
    </row>
    <row r="858" spans="1:11" s="236" customFormat="1" x14ac:dyDescent="0.25">
      <c r="A858" s="269" t="s">
        <v>1620</v>
      </c>
      <c r="B858" s="246" t="s">
        <v>296</v>
      </c>
      <c r="C858" s="6" t="s">
        <v>2054</v>
      </c>
      <c r="D858" s="7" t="str">
        <f>VLOOKUP(B858,'[1]172-O'!$A$9:$G$4558,4,FALSE)</f>
        <v>m²</v>
      </c>
      <c r="E858" s="10">
        <v>363.89587046600514</v>
      </c>
      <c r="F858" s="146"/>
      <c r="G858" s="11"/>
      <c r="K858" s="242"/>
    </row>
    <row r="859" spans="1:11" s="236" customFormat="1" x14ac:dyDescent="0.25">
      <c r="A859" s="269" t="s">
        <v>1621</v>
      </c>
      <c r="B859" s="256" t="s">
        <v>1622</v>
      </c>
      <c r="C859" s="6" t="s">
        <v>2539</v>
      </c>
      <c r="D859" s="7" t="str">
        <f>VLOOKUP(B859,'[1]172-O'!$A$9:$G$4558,4,FALSE)</f>
        <v>m</v>
      </c>
      <c r="E859" s="10">
        <v>60.882695410072799</v>
      </c>
      <c r="F859" s="146"/>
      <c r="G859" s="11"/>
      <c r="K859" s="242"/>
    </row>
    <row r="860" spans="1:11" s="236" customFormat="1" x14ac:dyDescent="0.25">
      <c r="A860" s="271"/>
      <c r="B860" s="272"/>
      <c r="C860" s="272"/>
      <c r="D860" s="272"/>
      <c r="E860" s="272"/>
      <c r="F860" s="272"/>
      <c r="G860" s="273"/>
    </row>
    <row r="861" spans="1:11" s="236" customFormat="1" ht="31.5" x14ac:dyDescent="0.25">
      <c r="A861" s="241" t="s">
        <v>1623</v>
      </c>
      <c r="B861" s="149"/>
      <c r="C861" s="150" t="s">
        <v>1624</v>
      </c>
      <c r="D861" s="151"/>
      <c r="E861" s="152"/>
      <c r="F861" s="152"/>
      <c r="G861" s="227"/>
      <c r="I861" s="242"/>
      <c r="K861" s="242"/>
    </row>
    <row r="862" spans="1:11" s="236" customFormat="1" ht="38.25" x14ac:dyDescent="0.25">
      <c r="A862" s="269" t="s">
        <v>1625</v>
      </c>
      <c r="B862" s="246" t="s">
        <v>1626</v>
      </c>
      <c r="C862" s="6" t="s">
        <v>1985</v>
      </c>
      <c r="D862" s="7" t="str">
        <f>VLOOKUP(B862,'[1]172-O'!$A$9:$G$4558,4,FALSE)</f>
        <v>m²</v>
      </c>
      <c r="E862" s="10">
        <v>82.5</v>
      </c>
      <c r="F862" s="146"/>
      <c r="G862" s="11"/>
    </row>
    <row r="863" spans="1:11" s="236" customFormat="1" ht="38.25" x14ac:dyDescent="0.25">
      <c r="A863" s="269" t="s">
        <v>1627</v>
      </c>
      <c r="B863" s="246" t="s">
        <v>1628</v>
      </c>
      <c r="C863" s="6" t="s">
        <v>1986</v>
      </c>
      <c r="D863" s="7" t="str">
        <f>VLOOKUP(B863,'[1]172-O'!$A$9:$G$4558,4,FALSE)</f>
        <v>m²</v>
      </c>
      <c r="E863" s="10">
        <v>55</v>
      </c>
      <c r="F863" s="146"/>
      <c r="G863" s="11"/>
    </row>
    <row r="864" spans="1:11" s="236" customFormat="1" ht="38.25" x14ac:dyDescent="0.25">
      <c r="A864" s="269" t="s">
        <v>1629</v>
      </c>
      <c r="B864" s="246" t="s">
        <v>69</v>
      </c>
      <c r="C864" s="6" t="s">
        <v>70</v>
      </c>
      <c r="D864" s="7" t="str">
        <f>VLOOKUP(B864,'[1]172-O'!$A$9:$G$4558,4,FALSE)</f>
        <v>m³</v>
      </c>
      <c r="E864" s="10">
        <v>137.5</v>
      </c>
      <c r="F864" s="146"/>
      <c r="G864" s="11"/>
    </row>
    <row r="865" spans="1:7" s="236" customFormat="1" x14ac:dyDescent="0.25">
      <c r="A865" s="269" t="s">
        <v>2681</v>
      </c>
      <c r="B865" s="246" t="s">
        <v>1631</v>
      </c>
      <c r="C865" s="6" t="s">
        <v>2289</v>
      </c>
      <c r="D865" s="7" t="str">
        <f>VLOOKUP(B865,'[1]172-O'!$A$9:$G$4558,4,FALSE)</f>
        <v>m²</v>
      </c>
      <c r="E865" s="10">
        <v>155.9</v>
      </c>
      <c r="F865" s="146"/>
      <c r="G865" s="11"/>
    </row>
    <row r="866" spans="1:7" s="236" customFormat="1" x14ac:dyDescent="0.25">
      <c r="A866" s="269" t="s">
        <v>1630</v>
      </c>
      <c r="B866" s="246" t="s">
        <v>1633</v>
      </c>
      <c r="C866" s="6" t="s">
        <v>1995</v>
      </c>
      <c r="D866" s="7" t="str">
        <f>VLOOKUP(B866,'[1]172-O'!$A$9:$G$4558,4,FALSE)</f>
        <v>m³</v>
      </c>
      <c r="E866" s="10">
        <v>38.979999999999997</v>
      </c>
      <c r="F866" s="146"/>
      <c r="G866" s="11"/>
    </row>
    <row r="867" spans="1:7" s="236" customFormat="1" ht="26.25" x14ac:dyDescent="0.25">
      <c r="A867" s="269" t="s">
        <v>1632</v>
      </c>
      <c r="B867" s="246" t="s">
        <v>982</v>
      </c>
      <c r="C867" s="164" t="s">
        <v>983</v>
      </c>
      <c r="D867" s="7" t="s">
        <v>820</v>
      </c>
      <c r="E867" s="10">
        <v>38.979999999999997</v>
      </c>
      <c r="F867" s="146"/>
      <c r="G867" s="11"/>
    </row>
    <row r="868" spans="1:7" s="236" customFormat="1" ht="25.5" x14ac:dyDescent="0.25">
      <c r="A868" s="269" t="s">
        <v>1634</v>
      </c>
      <c r="B868" s="270" t="s">
        <v>952</v>
      </c>
      <c r="C868" s="6" t="s">
        <v>953</v>
      </c>
      <c r="D868" s="7" t="str">
        <f>VLOOKUP(B868,'[1]172-O'!$A$9:$G$4558,4,FALSE)</f>
        <v>m³</v>
      </c>
      <c r="E868" s="10">
        <v>222.9</v>
      </c>
      <c r="F868" s="146"/>
      <c r="G868" s="11"/>
    </row>
    <row r="869" spans="1:7" s="236" customFormat="1" x14ac:dyDescent="0.25">
      <c r="A869" s="269" t="s">
        <v>2682</v>
      </c>
      <c r="B869" s="270" t="s">
        <v>954</v>
      </c>
      <c r="C869" s="6" t="s">
        <v>955</v>
      </c>
      <c r="D869" s="7" t="str">
        <f>VLOOKUP(B869,'[1]172-O'!$A$9:$G$4558,4,FALSE)</f>
        <v>m³</v>
      </c>
      <c r="E869" s="10">
        <f>E868</f>
        <v>222.9</v>
      </c>
      <c r="F869" s="146"/>
      <c r="G869" s="11"/>
    </row>
    <row r="870" spans="1:7" s="236" customFormat="1" ht="38.25" x14ac:dyDescent="0.25">
      <c r="A870" s="269" t="s">
        <v>1635</v>
      </c>
      <c r="B870" s="270" t="s">
        <v>956</v>
      </c>
      <c r="C870" s="6" t="s">
        <v>2286</v>
      </c>
      <c r="D870" s="7" t="str">
        <f>VLOOKUP(B870,'[1]172-O'!$A$9:$G$4558,4,FALSE)</f>
        <v>m²</v>
      </c>
      <c r="E870" s="10">
        <v>148.6</v>
      </c>
      <c r="F870" s="146"/>
      <c r="G870" s="11"/>
    </row>
    <row r="871" spans="1:7" s="236" customFormat="1" ht="25.5" x14ac:dyDescent="0.25">
      <c r="A871" s="269" t="s">
        <v>1636</v>
      </c>
      <c r="B871" s="270" t="s">
        <v>825</v>
      </c>
      <c r="C871" s="6" t="s">
        <v>826</v>
      </c>
      <c r="D871" s="7" t="str">
        <f>VLOOKUP(B871,'[1]172-O'!$A$9:$G$4558,4,FALSE)</f>
        <v>m</v>
      </c>
      <c r="E871" s="10">
        <v>66</v>
      </c>
      <c r="F871" s="146"/>
      <c r="G871" s="11"/>
    </row>
    <row r="872" spans="1:7" s="236" customFormat="1" x14ac:dyDescent="0.25">
      <c r="A872" s="269" t="s">
        <v>1637</v>
      </c>
      <c r="B872" s="270" t="s">
        <v>827</v>
      </c>
      <c r="C872" s="6" t="s">
        <v>828</v>
      </c>
      <c r="D872" s="7" t="str">
        <f>VLOOKUP(B872,'[1]172-O'!$A$9:$G$4558,4,FALSE)</f>
        <v>m³</v>
      </c>
      <c r="E872" s="10">
        <v>56.25</v>
      </c>
      <c r="F872" s="146"/>
      <c r="G872" s="11"/>
    </row>
    <row r="873" spans="1:7" s="236" customFormat="1" x14ac:dyDescent="0.25">
      <c r="A873" s="269" t="s">
        <v>1638</v>
      </c>
      <c r="B873" s="270"/>
      <c r="C873" s="164" t="s">
        <v>1641</v>
      </c>
      <c r="D873" s="274"/>
      <c r="E873" s="275"/>
      <c r="F873" s="146"/>
      <c r="G873" s="11"/>
    </row>
    <row r="874" spans="1:7" s="236" customFormat="1" x14ac:dyDescent="0.25">
      <c r="A874" s="269" t="s">
        <v>1639</v>
      </c>
      <c r="B874" s="270" t="s">
        <v>957</v>
      </c>
      <c r="C874" s="6" t="s">
        <v>958</v>
      </c>
      <c r="D874" s="7" t="str">
        <f>VLOOKUP(B874,'[1]172-O'!$A$9:$G$4558,4,FALSE)</f>
        <v>m³</v>
      </c>
      <c r="E874" s="10">
        <v>4.13</v>
      </c>
      <c r="F874" s="146"/>
      <c r="G874" s="11"/>
    </row>
    <row r="875" spans="1:7" s="236" customFormat="1" ht="25.5" x14ac:dyDescent="0.25">
      <c r="A875" s="269" t="s">
        <v>1640</v>
      </c>
      <c r="B875" s="246" t="s">
        <v>1644</v>
      </c>
      <c r="C875" s="6" t="s">
        <v>1996</v>
      </c>
      <c r="D875" s="7" t="str">
        <f>VLOOKUP(B875,'[1]172-O'!$A$9:$G$4558,4,FALSE)</f>
        <v>m³</v>
      </c>
      <c r="E875" s="10">
        <v>4.13</v>
      </c>
      <c r="F875" s="146"/>
      <c r="G875" s="11"/>
    </row>
    <row r="876" spans="1:7" s="236" customFormat="1" ht="25.5" x14ac:dyDescent="0.25">
      <c r="A876" s="269" t="s">
        <v>1642</v>
      </c>
      <c r="B876" s="246" t="s">
        <v>829</v>
      </c>
      <c r="C876" s="6" t="s">
        <v>830</v>
      </c>
      <c r="D876" s="7" t="str">
        <f>VLOOKUP(B876,'[1]172-O'!$A$9:$G$4558,4,FALSE)</f>
        <v>kg</v>
      </c>
      <c r="E876" s="10">
        <v>412.5</v>
      </c>
      <c r="F876" s="146"/>
      <c r="G876" s="11"/>
    </row>
    <row r="877" spans="1:7" s="236" customFormat="1" x14ac:dyDescent="0.25">
      <c r="A877" s="269" t="s">
        <v>1643</v>
      </c>
      <c r="B877" s="246" t="s">
        <v>1647</v>
      </c>
      <c r="C877" s="6" t="s">
        <v>1992</v>
      </c>
      <c r="D877" s="7" t="str">
        <f>VLOOKUP(B877,'[1]172-O'!$A$9:$G$4558,4,FALSE)</f>
        <v>m²</v>
      </c>
      <c r="E877" s="10">
        <v>59.56</v>
      </c>
      <c r="F877" s="146"/>
      <c r="G877" s="11"/>
    </row>
    <row r="878" spans="1:7" s="236" customFormat="1" x14ac:dyDescent="0.25">
      <c r="A878" s="269" t="s">
        <v>1645</v>
      </c>
      <c r="B878" s="270" t="s">
        <v>957</v>
      </c>
      <c r="C878" s="6" t="s">
        <v>958</v>
      </c>
      <c r="D878" s="7" t="str">
        <f>VLOOKUP(B878,'[1]172-O'!$A$9:$G$4558,4,FALSE)</f>
        <v>m³</v>
      </c>
      <c r="E878" s="10">
        <v>6.72</v>
      </c>
      <c r="F878" s="146"/>
      <c r="G878" s="11"/>
    </row>
    <row r="879" spans="1:7" s="236" customFormat="1" ht="25.5" x14ac:dyDescent="0.25">
      <c r="A879" s="269" t="s">
        <v>1646</v>
      </c>
      <c r="B879" s="246" t="s">
        <v>1644</v>
      </c>
      <c r="C879" s="6" t="s">
        <v>1996</v>
      </c>
      <c r="D879" s="7" t="str">
        <f>VLOOKUP(B879,'[1]172-O'!$A$9:$G$4558,4,FALSE)</f>
        <v>m³</v>
      </c>
      <c r="E879" s="10">
        <v>6.72</v>
      </c>
      <c r="F879" s="146"/>
      <c r="G879" s="11"/>
    </row>
    <row r="880" spans="1:7" s="236" customFormat="1" ht="25.5" x14ac:dyDescent="0.25">
      <c r="A880" s="269" t="s">
        <v>2683</v>
      </c>
      <c r="B880" s="246" t="s">
        <v>829</v>
      </c>
      <c r="C880" s="6" t="s">
        <v>830</v>
      </c>
      <c r="D880" s="7" t="str">
        <f>VLOOKUP(B880,'[1]172-O'!$A$9:$G$4558,4,FALSE)</f>
        <v>kg</v>
      </c>
      <c r="E880" s="10">
        <v>672</v>
      </c>
      <c r="F880" s="146"/>
      <c r="G880" s="11"/>
    </row>
    <row r="881" spans="1:7" s="236" customFormat="1" x14ac:dyDescent="0.25">
      <c r="A881" s="269" t="s">
        <v>1648</v>
      </c>
      <c r="B881" s="246" t="s">
        <v>1647</v>
      </c>
      <c r="C881" s="6" t="s">
        <v>1992</v>
      </c>
      <c r="D881" s="7" t="str">
        <f>VLOOKUP(B881,'[1]172-O'!$A$9:$G$4558,4,FALSE)</f>
        <v>m²</v>
      </c>
      <c r="E881" s="10">
        <v>80.64</v>
      </c>
      <c r="F881" s="146"/>
      <c r="G881" s="11"/>
    </row>
    <row r="882" spans="1:7" s="236" customFormat="1" x14ac:dyDescent="0.25">
      <c r="A882" s="269" t="s">
        <v>1649</v>
      </c>
      <c r="B882" s="246" t="s">
        <v>1633</v>
      </c>
      <c r="C882" s="6" t="s">
        <v>1995</v>
      </c>
      <c r="D882" s="7" t="str">
        <f>VLOOKUP(B882,'[1]172-O'!$A$9:$G$4558,4,FALSE)</f>
        <v>m³</v>
      </c>
      <c r="E882" s="10">
        <v>47.66</v>
      </c>
      <c r="F882" s="146"/>
      <c r="G882" s="11"/>
    </row>
    <row r="883" spans="1:7" s="236" customFormat="1" ht="25.5" x14ac:dyDescent="0.25">
      <c r="A883" s="269" t="s">
        <v>1650</v>
      </c>
      <c r="B883" s="246" t="s">
        <v>982</v>
      </c>
      <c r="C883" s="6" t="s">
        <v>983</v>
      </c>
      <c r="D883" s="7" t="str">
        <f>VLOOKUP(B883,'[1]172-O'!$A$9:$G$4558,4,FALSE)</f>
        <v>m³</v>
      </c>
      <c r="E883" s="10">
        <v>38.979999999999997</v>
      </c>
      <c r="F883" s="146"/>
      <c r="G883" s="11"/>
    </row>
    <row r="884" spans="1:7" s="236" customFormat="1" x14ac:dyDescent="0.25">
      <c r="A884" s="269" t="s">
        <v>1651</v>
      </c>
      <c r="B884" s="246" t="s">
        <v>1655</v>
      </c>
      <c r="C884" s="6" t="s">
        <v>1994</v>
      </c>
      <c r="D884" s="7" t="str">
        <f>VLOOKUP(B884,'[1]172-O'!$A$9:$G$4558,4,FALSE)</f>
        <v>kg</v>
      </c>
      <c r="E884" s="10">
        <v>389.8</v>
      </c>
      <c r="F884" s="146"/>
      <c r="G884" s="11"/>
    </row>
    <row r="885" spans="1:7" s="236" customFormat="1" ht="25.5" x14ac:dyDescent="0.25">
      <c r="A885" s="269" t="s">
        <v>2684</v>
      </c>
      <c r="B885" s="246" t="s">
        <v>1657</v>
      </c>
      <c r="C885" s="6" t="s">
        <v>2032</v>
      </c>
      <c r="D885" s="7" t="str">
        <f>VLOOKUP(B885,'[1]172-O'!$A$9:$G$4558,4,FALSE)</f>
        <v>m²</v>
      </c>
      <c r="E885" s="10">
        <v>21</v>
      </c>
      <c r="F885" s="146"/>
      <c r="G885" s="11"/>
    </row>
    <row r="886" spans="1:7" s="236" customFormat="1" ht="38.25" x14ac:dyDescent="0.25">
      <c r="A886" s="269" t="s">
        <v>1652</v>
      </c>
      <c r="B886" s="256" t="s">
        <v>1659</v>
      </c>
      <c r="C886" s="6" t="s">
        <v>2018</v>
      </c>
      <c r="D886" s="7" t="str">
        <f>VLOOKUP(B886,'[1]172-O'!$A$9:$G$4558,4,FALSE)</f>
        <v>m</v>
      </c>
      <c r="E886" s="10">
        <v>125.2</v>
      </c>
      <c r="F886" s="146"/>
      <c r="G886" s="11"/>
    </row>
    <row r="887" spans="1:7" s="236" customFormat="1" ht="25.5" x14ac:dyDescent="0.25">
      <c r="A887" s="269" t="s">
        <v>1653</v>
      </c>
      <c r="B887" s="256" t="s">
        <v>1661</v>
      </c>
      <c r="C887" s="6" t="s">
        <v>2017</v>
      </c>
      <c r="D887" s="7" t="str">
        <f>VLOOKUP(B887,'[1]172-O'!$A$9:$G$4558,4,FALSE)</f>
        <v>m</v>
      </c>
      <c r="E887" s="10">
        <v>125.2</v>
      </c>
      <c r="F887" s="146"/>
      <c r="G887" s="11"/>
    </row>
    <row r="888" spans="1:7" s="236" customFormat="1" ht="25.5" x14ac:dyDescent="0.25">
      <c r="A888" s="269" t="s">
        <v>1654</v>
      </c>
      <c r="B888" s="246" t="s">
        <v>840</v>
      </c>
      <c r="C888" s="6" t="s">
        <v>841</v>
      </c>
      <c r="D888" s="7" t="str">
        <f>VLOOKUP(B888,'[1]172-O'!$A$9:$G$4558,4,FALSE)</f>
        <v>m²</v>
      </c>
      <c r="E888" s="10">
        <v>95</v>
      </c>
      <c r="F888" s="146"/>
      <c r="G888" s="11"/>
    </row>
    <row r="889" spans="1:7" s="236" customFormat="1" x14ac:dyDescent="0.25">
      <c r="A889" s="269" t="s">
        <v>1656</v>
      </c>
      <c r="B889" s="246" t="s">
        <v>116</v>
      </c>
      <c r="C889" s="6" t="s">
        <v>117</v>
      </c>
      <c r="D889" s="7" t="str">
        <f>VLOOKUP(B889,'[1]172-O'!$A$9:$G$4558,4,FALSE)</f>
        <v>m²</v>
      </c>
      <c r="E889" s="10">
        <v>190</v>
      </c>
      <c r="F889" s="146"/>
      <c r="G889" s="11"/>
    </row>
    <row r="890" spans="1:7" s="236" customFormat="1" x14ac:dyDescent="0.25">
      <c r="A890" s="269" t="s">
        <v>2685</v>
      </c>
      <c r="B890" s="246" t="s">
        <v>119</v>
      </c>
      <c r="C890" s="6" t="s">
        <v>120</v>
      </c>
      <c r="D890" s="7" t="str">
        <f>VLOOKUP(B890,'[1]172-O'!$A$9:$G$4558,4,FALSE)</f>
        <v>m²</v>
      </c>
      <c r="E890" s="10">
        <v>190</v>
      </c>
      <c r="F890" s="146"/>
      <c r="G890" s="11"/>
    </row>
    <row r="891" spans="1:7" s="236" customFormat="1" x14ac:dyDescent="0.25">
      <c r="A891" s="269" t="s">
        <v>1658</v>
      </c>
      <c r="B891" s="246" t="s">
        <v>125</v>
      </c>
      <c r="C891" s="6" t="s">
        <v>126</v>
      </c>
      <c r="D891" s="7" t="str">
        <f>VLOOKUP(B891,'[1]172-O'!$A$9:$G$4558,4,FALSE)</f>
        <v>m²</v>
      </c>
      <c r="E891" s="10">
        <v>190</v>
      </c>
      <c r="F891" s="146"/>
      <c r="G891" s="11"/>
    </row>
    <row r="892" spans="1:7" s="236" customFormat="1" ht="38.25" x14ac:dyDescent="0.25">
      <c r="A892" s="269" t="s">
        <v>1660</v>
      </c>
      <c r="B892" s="256" t="s">
        <v>80</v>
      </c>
      <c r="C892" s="6" t="s">
        <v>2540</v>
      </c>
      <c r="D892" s="7" t="str">
        <f>VLOOKUP(B892,'[1]172-O'!$A$9:$G$4558,4,FALSE)</f>
        <v>m²</v>
      </c>
      <c r="E892" s="10">
        <v>476.62</v>
      </c>
      <c r="F892" s="146"/>
      <c r="G892" s="11"/>
    </row>
    <row r="893" spans="1:7" s="236" customFormat="1" x14ac:dyDescent="0.25">
      <c r="A893" s="269" t="s">
        <v>1662</v>
      </c>
      <c r="B893" s="256" t="s">
        <v>1666</v>
      </c>
      <c r="C893" s="6" t="s">
        <v>2025</v>
      </c>
      <c r="D893" s="7" t="str">
        <f>VLOOKUP(B893,'[1]172-O'!$A$9:$G$4558,4,FALSE)</f>
        <v>m²</v>
      </c>
      <c r="E893" s="10">
        <v>231</v>
      </c>
      <c r="F893" s="146"/>
      <c r="G893" s="11"/>
    </row>
    <row r="894" spans="1:7" s="236" customFormat="1" ht="25.5" x14ac:dyDescent="0.25">
      <c r="A894" s="269" t="s">
        <v>1663</v>
      </c>
      <c r="B894" s="246" t="s">
        <v>74</v>
      </c>
      <c r="C894" s="6" t="s">
        <v>75</v>
      </c>
      <c r="D894" s="7" t="str">
        <f>VLOOKUP(B894,'[1]172-O'!$A$9:$G$4558,4,FALSE)</f>
        <v>kg</v>
      </c>
      <c r="E894" s="10">
        <v>11381.45</v>
      </c>
      <c r="F894" s="146"/>
      <c r="G894" s="11"/>
    </row>
    <row r="895" spans="1:7" s="236" customFormat="1" x14ac:dyDescent="0.25">
      <c r="A895" s="269" t="s">
        <v>1664</v>
      </c>
      <c r="B895" s="246" t="s">
        <v>84</v>
      </c>
      <c r="C895" s="6" t="s">
        <v>85</v>
      </c>
      <c r="D895" s="7" t="str">
        <f>VLOOKUP(B895,'[1]172-O'!$A$9:$G$4558,4,FALSE)</f>
        <v>kg</v>
      </c>
      <c r="E895" s="10">
        <f>E894</f>
        <v>11381.45</v>
      </c>
      <c r="F895" s="146"/>
      <c r="G895" s="11"/>
    </row>
    <row r="896" spans="1:7" s="236" customFormat="1" x14ac:dyDescent="0.25">
      <c r="A896" s="269" t="s">
        <v>1665</v>
      </c>
      <c r="B896" s="270" t="s">
        <v>2052</v>
      </c>
      <c r="C896" s="131" t="s">
        <v>2053</v>
      </c>
      <c r="D896" s="7" t="str">
        <f>VLOOKUP(B896,'[1]172-O'!$A$9:$G$4558,4,FALSE)</f>
        <v>m²</v>
      </c>
      <c r="E896" s="10">
        <f>476.62*2</f>
        <v>953.24</v>
      </c>
      <c r="F896" s="146"/>
      <c r="G896" s="11"/>
    </row>
    <row r="897" spans="1:11" s="236" customFormat="1" x14ac:dyDescent="0.25">
      <c r="A897" s="269" t="s">
        <v>2686</v>
      </c>
      <c r="B897" s="246" t="s">
        <v>307</v>
      </c>
      <c r="C897" s="6" t="s">
        <v>308</v>
      </c>
      <c r="D897" s="7" t="str">
        <f>VLOOKUP(B897,'[1]172-O'!$A$9:$G$4558,4,FALSE)</f>
        <v>m²</v>
      </c>
      <c r="E897" s="10">
        <v>436.9</v>
      </c>
      <c r="F897" s="146"/>
      <c r="G897" s="11"/>
    </row>
    <row r="898" spans="1:11" s="236" customFormat="1" x14ac:dyDescent="0.25">
      <c r="A898" s="253"/>
      <c r="B898" s="254"/>
      <c r="C898" s="254"/>
      <c r="D898" s="254"/>
      <c r="E898" s="254"/>
      <c r="F898" s="254"/>
      <c r="G898" s="255"/>
    </row>
    <row r="899" spans="1:11" s="236" customFormat="1" ht="15.75" x14ac:dyDescent="0.25">
      <c r="A899" s="241" t="s">
        <v>1667</v>
      </c>
      <c r="B899" s="149"/>
      <c r="C899" s="150" t="s">
        <v>1668</v>
      </c>
      <c r="D899" s="151"/>
      <c r="E899" s="152"/>
      <c r="F899" s="152"/>
      <c r="G899" s="227"/>
      <c r="I899" s="242"/>
      <c r="K899" s="242"/>
    </row>
    <row r="900" spans="1:11" s="236" customFormat="1" x14ac:dyDescent="0.25">
      <c r="A900" s="269" t="s">
        <v>1669</v>
      </c>
      <c r="B900" s="246" t="s">
        <v>1670</v>
      </c>
      <c r="C900" s="6" t="s">
        <v>1984</v>
      </c>
      <c r="D900" s="7" t="str">
        <f>VLOOKUP(B900,'[1]172-O'!$A$9:$G$4558,4,FALSE)</f>
        <v>m²</v>
      </c>
      <c r="E900" s="10">
        <f>580.93+2104</f>
        <v>2684.93</v>
      </c>
      <c r="F900" s="146"/>
      <c r="G900" s="24"/>
    </row>
    <row r="901" spans="1:11" s="236" customFormat="1" ht="38.25" x14ac:dyDescent="0.25">
      <c r="A901" s="269" t="s">
        <v>1671</v>
      </c>
      <c r="B901" s="246" t="s">
        <v>1626</v>
      </c>
      <c r="C901" s="6" t="s">
        <v>1985</v>
      </c>
      <c r="D901" s="7" t="str">
        <f>VLOOKUP(B901,'[1]172-O'!$A$9:$G$4558,4,FALSE)</f>
        <v>m²</v>
      </c>
      <c r="E901" s="10">
        <v>2104</v>
      </c>
      <c r="F901" s="146"/>
      <c r="G901" s="24"/>
    </row>
    <row r="902" spans="1:11" s="236" customFormat="1" ht="38.25" x14ac:dyDescent="0.25">
      <c r="A902" s="269" t="s">
        <v>1672</v>
      </c>
      <c r="B902" s="246" t="s">
        <v>69</v>
      </c>
      <c r="C902" s="6" t="s">
        <v>70</v>
      </c>
      <c r="D902" s="7" t="str">
        <f>VLOOKUP(B902,'[1]172-O'!$A$9:$G$4558,4,FALSE)</f>
        <v>m³</v>
      </c>
      <c r="E902" s="10">
        <v>683.8</v>
      </c>
      <c r="F902" s="146"/>
      <c r="G902" s="24"/>
    </row>
    <row r="903" spans="1:11" s="236" customFormat="1" ht="25.5" x14ac:dyDescent="0.25">
      <c r="A903" s="269" t="s">
        <v>2687</v>
      </c>
      <c r="B903" s="246" t="s">
        <v>1159</v>
      </c>
      <c r="C903" s="6" t="s">
        <v>2288</v>
      </c>
      <c r="D903" s="7" t="str">
        <f>VLOOKUP(B903,'[1]172-O'!$A$9:$G$4558,4,FALSE)</f>
        <v>m²</v>
      </c>
      <c r="E903" s="10">
        <f>580.93+621/2</f>
        <v>891.43</v>
      </c>
      <c r="F903" s="146"/>
      <c r="G903" s="24"/>
    </row>
    <row r="904" spans="1:11" s="236" customFormat="1" x14ac:dyDescent="0.25">
      <c r="A904" s="269" t="s">
        <v>1673</v>
      </c>
      <c r="B904" s="246" t="s">
        <v>827</v>
      </c>
      <c r="C904" s="6" t="s">
        <v>828</v>
      </c>
      <c r="D904" s="7" t="str">
        <f>VLOOKUP(B904,'[1]172-O'!$A$9:$G$4558,4,FALSE)</f>
        <v>m³</v>
      </c>
      <c r="E904" s="10">
        <v>178.29</v>
      </c>
      <c r="F904" s="146"/>
      <c r="G904" s="24"/>
    </row>
    <row r="905" spans="1:11" s="236" customFormat="1" ht="25.5" x14ac:dyDescent="0.25">
      <c r="A905" s="269" t="s">
        <v>1674</v>
      </c>
      <c r="B905" s="246" t="s">
        <v>1676</v>
      </c>
      <c r="C905" s="6" t="s">
        <v>2296</v>
      </c>
      <c r="D905" s="7" t="str">
        <f>VLOOKUP(B905,'[1]172-O'!$A$9:$G$4558,4,FALSE)</f>
        <v>m³</v>
      </c>
      <c r="E905" s="10">
        <v>31.05</v>
      </c>
      <c r="F905" s="146"/>
      <c r="G905" s="24"/>
    </row>
    <row r="906" spans="1:11" s="236" customFormat="1" x14ac:dyDescent="0.25">
      <c r="A906" s="269" t="s">
        <v>1675</v>
      </c>
      <c r="B906" s="246" t="s">
        <v>1678</v>
      </c>
      <c r="C906" s="6" t="s">
        <v>2294</v>
      </c>
      <c r="D906" s="7" t="str">
        <f>VLOOKUP(B906,'[1]172-O'!$A$9:$G$4558,4,FALSE)</f>
        <v>m</v>
      </c>
      <c r="E906" s="10">
        <v>215</v>
      </c>
      <c r="F906" s="146"/>
      <c r="G906" s="24"/>
    </row>
    <row r="907" spans="1:11" s="236" customFormat="1" x14ac:dyDescent="0.25">
      <c r="A907" s="269" t="s">
        <v>1677</v>
      </c>
      <c r="B907" s="246" t="s">
        <v>1680</v>
      </c>
      <c r="C907" s="6" t="s">
        <v>2295</v>
      </c>
      <c r="D907" s="7" t="str">
        <f>VLOOKUP(B907,'[1]172-O'!$A$9:$G$4558,4,FALSE)</f>
        <v>m</v>
      </c>
      <c r="E907" s="10">
        <v>465</v>
      </c>
      <c r="F907" s="146"/>
      <c r="G907" s="24"/>
    </row>
    <row r="908" spans="1:11" s="236" customFormat="1" ht="25.5" x14ac:dyDescent="0.25">
      <c r="A908" s="269" t="s">
        <v>1679</v>
      </c>
      <c r="B908" s="246" t="s">
        <v>1682</v>
      </c>
      <c r="C908" s="6" t="s">
        <v>2297</v>
      </c>
      <c r="D908" s="7" t="str">
        <f>VLOOKUP(B908,'[1]172-O'!$A$9:$G$4558,4,FALSE)</f>
        <v>m³</v>
      </c>
      <c r="E908" s="10">
        <v>41.92</v>
      </c>
      <c r="F908" s="146"/>
      <c r="G908" s="24"/>
    </row>
    <row r="909" spans="1:11" s="236" customFormat="1" ht="38.25" x14ac:dyDescent="0.25">
      <c r="A909" s="269" t="s">
        <v>1681</v>
      </c>
      <c r="B909" s="246" t="s">
        <v>1684</v>
      </c>
      <c r="C909" s="6" t="s">
        <v>2293</v>
      </c>
      <c r="D909" s="7" t="str">
        <f>VLOOKUP(B909,'[1]172-O'!$A$9:$G$4558,4,FALSE)</f>
        <v>m²</v>
      </c>
      <c r="E909" s="10">
        <v>691.5</v>
      </c>
      <c r="F909" s="146"/>
      <c r="G909" s="24"/>
    </row>
    <row r="910" spans="1:11" s="236" customFormat="1" ht="25.5" x14ac:dyDescent="0.25">
      <c r="A910" s="269" t="s">
        <v>1683</v>
      </c>
      <c r="B910" s="246" t="s">
        <v>1686</v>
      </c>
      <c r="C910" s="6" t="s">
        <v>2541</v>
      </c>
      <c r="D910" s="7" t="str">
        <f>VLOOKUP(B910,'[1]172-O'!$A$9:$G$4558,4,FALSE)</f>
        <v>un</v>
      </c>
      <c r="E910" s="10">
        <v>24</v>
      </c>
      <c r="F910" s="146"/>
      <c r="G910" s="24"/>
    </row>
    <row r="911" spans="1:11" s="236" customFormat="1" ht="38.25" x14ac:dyDescent="0.25">
      <c r="A911" s="269" t="s">
        <v>1685</v>
      </c>
      <c r="B911" s="246" t="s">
        <v>956</v>
      </c>
      <c r="C911" s="6" t="s">
        <v>2286</v>
      </c>
      <c r="D911" s="7" t="str">
        <f>VLOOKUP(B911,'[1]172-O'!$A$9:$G$4558,4,FALSE)</f>
        <v>m²</v>
      </c>
      <c r="E911" s="10">
        <v>2314.4</v>
      </c>
      <c r="F911" s="146"/>
      <c r="G911" s="24"/>
    </row>
    <row r="912" spans="1:11" s="236" customFormat="1" x14ac:dyDescent="0.25">
      <c r="A912" s="269" t="s">
        <v>2688</v>
      </c>
      <c r="B912" s="246" t="s">
        <v>1689</v>
      </c>
      <c r="C912" s="6" t="s">
        <v>2287</v>
      </c>
      <c r="D912" s="7" t="str">
        <f>VLOOKUP(B912,'[1]172-O'!$A$9:$G$4558,4,FALSE)</f>
        <v>m³</v>
      </c>
      <c r="E912" s="10">
        <v>462.88</v>
      </c>
      <c r="F912" s="146"/>
      <c r="G912" s="24"/>
    </row>
    <row r="913" spans="1:7" s="236" customFormat="1" x14ac:dyDescent="0.25">
      <c r="A913" s="269" t="s">
        <v>1687</v>
      </c>
      <c r="B913" s="246" t="s">
        <v>1691</v>
      </c>
      <c r="C913" s="6" t="s">
        <v>1997</v>
      </c>
      <c r="D913" s="7" t="str">
        <f>VLOOKUP(B913,'[1]172-O'!$A$9:$G$4558,4,FALSE)</f>
        <v>m³</v>
      </c>
      <c r="E913" s="10">
        <v>462.88</v>
      </c>
      <c r="F913" s="146"/>
      <c r="G913" s="24"/>
    </row>
    <row r="914" spans="1:7" s="236" customFormat="1" x14ac:dyDescent="0.25">
      <c r="A914" s="269" t="s">
        <v>1688</v>
      </c>
      <c r="B914" s="246" t="s">
        <v>1693</v>
      </c>
      <c r="C914" s="6" t="s">
        <v>2291</v>
      </c>
      <c r="D914" s="7" t="str">
        <f>VLOOKUP(B914,'[1]172-O'!$A$9:$G$4558,4,FALSE)</f>
        <v>m²</v>
      </c>
      <c r="E914" s="10">
        <v>4628.8</v>
      </c>
      <c r="F914" s="146"/>
      <c r="G914" s="24"/>
    </row>
    <row r="915" spans="1:7" s="236" customFormat="1" x14ac:dyDescent="0.25">
      <c r="A915" s="269" t="s">
        <v>1690</v>
      </c>
      <c r="B915" s="246" t="s">
        <v>1695</v>
      </c>
      <c r="C915" s="6" t="s">
        <v>2292</v>
      </c>
      <c r="D915" s="7" t="str">
        <f>VLOOKUP(B915,'[1]172-O'!$A$9:$G$4558,4,FALSE)</f>
        <v>m²</v>
      </c>
      <c r="E915" s="10">
        <v>2314.4</v>
      </c>
      <c r="F915" s="146"/>
      <c r="G915" s="24"/>
    </row>
    <row r="916" spans="1:7" s="236" customFormat="1" x14ac:dyDescent="0.25">
      <c r="A916" s="269" t="s">
        <v>1692</v>
      </c>
      <c r="B916" s="246" t="s">
        <v>1697</v>
      </c>
      <c r="C916" s="6" t="s">
        <v>2542</v>
      </c>
      <c r="D916" s="7" t="str">
        <f>VLOOKUP(B916,'[1]172-O'!$A$9:$G$4558,4,FALSE)</f>
        <v>m³</v>
      </c>
      <c r="E916" s="10">
        <v>115.72</v>
      </c>
      <c r="F916" s="146"/>
      <c r="G916" s="24"/>
    </row>
    <row r="917" spans="1:7" s="236" customFormat="1" ht="25.5" x14ac:dyDescent="0.25">
      <c r="A917" s="269" t="s">
        <v>1694</v>
      </c>
      <c r="B917" s="246" t="s">
        <v>1699</v>
      </c>
      <c r="C917" s="6" t="s">
        <v>2290</v>
      </c>
      <c r="D917" s="7" t="str">
        <f>VLOOKUP(B917,'[1]172-O'!$A$9:$G$4558,4,FALSE)</f>
        <v>m³</v>
      </c>
      <c r="E917" s="10">
        <v>92.58</v>
      </c>
      <c r="F917" s="146"/>
      <c r="G917" s="24"/>
    </row>
    <row r="918" spans="1:7" s="236" customFormat="1" x14ac:dyDescent="0.25">
      <c r="A918" s="269" t="s">
        <v>1696</v>
      </c>
      <c r="B918" s="246"/>
      <c r="C918" s="105" t="s">
        <v>1701</v>
      </c>
      <c r="D918" s="274"/>
      <c r="E918" s="10"/>
      <c r="F918" s="146"/>
      <c r="G918" s="24"/>
    </row>
    <row r="919" spans="1:7" s="236" customFormat="1" ht="25.5" x14ac:dyDescent="0.25">
      <c r="A919" s="269" t="s">
        <v>1698</v>
      </c>
      <c r="B919" s="246" t="s">
        <v>1703</v>
      </c>
      <c r="C919" s="6" t="s">
        <v>2351</v>
      </c>
      <c r="D919" s="7" t="str">
        <f>VLOOKUP(B919,'[1]172-O'!$A$9:$G$4558,4,FALSE)</f>
        <v>m²</v>
      </c>
      <c r="E919" s="10">
        <v>185.12</v>
      </c>
      <c r="F919" s="146"/>
      <c r="G919" s="24"/>
    </row>
    <row r="920" spans="1:7" s="236" customFormat="1" x14ac:dyDescent="0.25">
      <c r="A920" s="269" t="s">
        <v>1700</v>
      </c>
      <c r="B920" s="246" t="s">
        <v>1705</v>
      </c>
      <c r="C920" s="6" t="s">
        <v>2350</v>
      </c>
      <c r="D920" s="7" t="str">
        <f>VLOOKUP(B920,'[1]172-O'!$A$9:$G$4558,4,FALSE)</f>
        <v>un</v>
      </c>
      <c r="E920" s="10">
        <v>8</v>
      </c>
      <c r="F920" s="146"/>
      <c r="G920" s="24"/>
    </row>
    <row r="921" spans="1:7" s="236" customFormat="1" ht="25.5" x14ac:dyDescent="0.25">
      <c r="A921" s="269" t="s">
        <v>1702</v>
      </c>
      <c r="B921" s="246" t="s">
        <v>1707</v>
      </c>
      <c r="C921" s="6" t="s">
        <v>2352</v>
      </c>
      <c r="D921" s="7" t="str">
        <f>VLOOKUP(B921,'[1]172-O'!$A$9:$G$4558,4,FALSE)</f>
        <v>m²</v>
      </c>
      <c r="E921" s="10">
        <v>7.45</v>
      </c>
      <c r="F921" s="146"/>
      <c r="G921" s="24"/>
    </row>
    <row r="922" spans="1:7" s="236" customFormat="1" x14ac:dyDescent="0.25">
      <c r="A922" s="269" t="s">
        <v>1704</v>
      </c>
      <c r="B922" s="246" t="s">
        <v>1709</v>
      </c>
      <c r="C922" s="6" t="s">
        <v>2353</v>
      </c>
      <c r="D922" s="7" t="str">
        <f>VLOOKUP(B922,'[1]172-O'!$A$9:$G$4558,4,FALSE)</f>
        <v>kg</v>
      </c>
      <c r="E922" s="10">
        <v>378</v>
      </c>
      <c r="F922" s="146"/>
      <c r="G922" s="24"/>
    </row>
    <row r="923" spans="1:7" s="236" customFormat="1" x14ac:dyDescent="0.25">
      <c r="A923" s="269" t="s">
        <v>1706</v>
      </c>
      <c r="B923" s="246" t="s">
        <v>1711</v>
      </c>
      <c r="C923" s="6" t="s">
        <v>2059</v>
      </c>
      <c r="D923" s="7" t="str">
        <f>VLOOKUP(B923,'[1]172-O'!$A$9:$G$4558,4,FALSE)</f>
        <v>m²</v>
      </c>
      <c r="E923" s="10">
        <v>850</v>
      </c>
      <c r="F923" s="146"/>
      <c r="G923" s="24"/>
    </row>
    <row r="924" spans="1:7" s="236" customFormat="1" x14ac:dyDescent="0.25">
      <c r="A924" s="269" t="s">
        <v>1708</v>
      </c>
      <c r="B924" s="246" t="s">
        <v>1713</v>
      </c>
      <c r="C924" s="6" t="s">
        <v>2060</v>
      </c>
      <c r="D924" s="7" t="str">
        <f>VLOOKUP(B924,'[1]172-O'!$A$9:$G$4558,4,FALSE)</f>
        <v>m²</v>
      </c>
      <c r="E924" s="10">
        <v>28</v>
      </c>
      <c r="F924" s="146"/>
      <c r="G924" s="24"/>
    </row>
    <row r="925" spans="1:7" s="236" customFormat="1" x14ac:dyDescent="0.25">
      <c r="A925" s="269" t="s">
        <v>1710</v>
      </c>
      <c r="B925" s="246" t="s">
        <v>1715</v>
      </c>
      <c r="C925" s="6" t="s">
        <v>1983</v>
      </c>
      <c r="D925" s="7" t="str">
        <f>VLOOKUP(B925,'[1]172-O'!$A$9:$G$4558,4,FALSE)</f>
        <v>m</v>
      </c>
      <c r="E925" s="10">
        <f>SUM(E938:E940)</f>
        <v>522.55999999999995</v>
      </c>
      <c r="F925" s="146"/>
      <c r="G925" s="24"/>
    </row>
    <row r="926" spans="1:7" s="236" customFormat="1" ht="25.5" x14ac:dyDescent="0.25">
      <c r="A926" s="269" t="s">
        <v>1712</v>
      </c>
      <c r="B926" s="246" t="s">
        <v>1717</v>
      </c>
      <c r="C926" s="6" t="s">
        <v>1989</v>
      </c>
      <c r="D926" s="7" t="str">
        <f>VLOOKUP(B926,'[1]172-O'!$A$9:$G$4558,4,FALSE)</f>
        <v>m³</v>
      </c>
      <c r="E926" s="10">
        <v>122.88</v>
      </c>
      <c r="F926" s="146"/>
      <c r="G926" s="24"/>
    </row>
    <row r="927" spans="1:7" s="236" customFormat="1" ht="25.5" x14ac:dyDescent="0.25">
      <c r="A927" s="269" t="s">
        <v>2689</v>
      </c>
      <c r="B927" s="246" t="s">
        <v>1719</v>
      </c>
      <c r="C927" s="6" t="s">
        <v>1990</v>
      </c>
      <c r="D927" s="7" t="str">
        <f>VLOOKUP(B927,'[1]172-O'!$A$9:$G$4558,4,FALSE)</f>
        <v>m³</v>
      </c>
      <c r="E927" s="10">
        <v>3358.44</v>
      </c>
      <c r="F927" s="146"/>
      <c r="G927" s="24"/>
    </row>
    <row r="928" spans="1:7" s="236" customFormat="1" ht="25.5" x14ac:dyDescent="0.25">
      <c r="A928" s="269" t="s">
        <v>1714</v>
      </c>
      <c r="B928" s="246" t="s">
        <v>1164</v>
      </c>
      <c r="C928" s="6" t="s">
        <v>1165</v>
      </c>
      <c r="D928" s="7" t="str">
        <f>VLOOKUP(B928,'[1]172-O'!$A$9:$G$4558,4,FALSE)</f>
        <v>m³</v>
      </c>
      <c r="E928" s="10">
        <v>3195.74</v>
      </c>
      <c r="F928" s="146"/>
      <c r="G928" s="24"/>
    </row>
    <row r="929" spans="1:11" s="236" customFormat="1" ht="25.5" x14ac:dyDescent="0.25">
      <c r="A929" s="269" t="s">
        <v>1716</v>
      </c>
      <c r="B929" s="246" t="s">
        <v>1722</v>
      </c>
      <c r="C929" s="6" t="s">
        <v>1987</v>
      </c>
      <c r="D929" s="7" t="str">
        <f>VLOOKUP(B929,'[1]172-O'!$A$9:$G$4558,4,FALSE)</f>
        <v>m³</v>
      </c>
      <c r="E929" s="10">
        <v>285.58</v>
      </c>
      <c r="F929" s="146"/>
      <c r="G929" s="24"/>
    </row>
    <row r="930" spans="1:11" s="236" customFormat="1" ht="25.5" x14ac:dyDescent="0.25">
      <c r="A930" s="269" t="s">
        <v>1718</v>
      </c>
      <c r="B930" s="246" t="s">
        <v>1724</v>
      </c>
      <c r="C930" s="6" t="s">
        <v>1988</v>
      </c>
      <c r="D930" s="7" t="str">
        <f>VLOOKUP(B930,'[1]172-O'!$A$9:$G$4558,4,FALSE)</f>
        <v>m³</v>
      </c>
      <c r="E930" s="10">
        <v>285.58</v>
      </c>
      <c r="F930" s="146"/>
      <c r="G930" s="24"/>
    </row>
    <row r="931" spans="1:11" s="236" customFormat="1" ht="25.5" x14ac:dyDescent="0.25">
      <c r="A931" s="269" t="s">
        <v>1720</v>
      </c>
      <c r="B931" s="246" t="s">
        <v>1726</v>
      </c>
      <c r="C931" s="6" t="s">
        <v>1991</v>
      </c>
      <c r="D931" s="7" t="str">
        <f>VLOOKUP(B931,'[1]172-O'!$A$9:$G$4558,4,FALSE)</f>
        <v>m³</v>
      </c>
      <c r="E931" s="10">
        <v>285.58</v>
      </c>
      <c r="F931" s="146"/>
      <c r="G931" s="24"/>
    </row>
    <row r="932" spans="1:11" s="236" customFormat="1" ht="25.5" x14ac:dyDescent="0.25">
      <c r="A932" s="269" t="s">
        <v>1721</v>
      </c>
      <c r="B932" s="246" t="s">
        <v>1728</v>
      </c>
      <c r="C932" s="6" t="s">
        <v>2270</v>
      </c>
      <c r="D932" s="7" t="str">
        <f>VLOOKUP(B932,'[1]172-O'!$A$9:$G$4558,4,FALSE)</f>
        <v>un</v>
      </c>
      <c r="E932" s="10">
        <v>16</v>
      </c>
      <c r="F932" s="146"/>
      <c r="G932" s="24"/>
    </row>
    <row r="933" spans="1:11" s="236" customFormat="1" x14ac:dyDescent="0.25">
      <c r="A933" s="269" t="s">
        <v>1723</v>
      </c>
      <c r="B933" s="246" t="s">
        <v>1730</v>
      </c>
      <c r="C933" s="6" t="s">
        <v>2271</v>
      </c>
      <c r="D933" s="7" t="str">
        <f>VLOOKUP(B933,'[1]172-O'!$A$9:$G$4558,4,FALSE)</f>
        <v>un</v>
      </c>
      <c r="E933" s="10">
        <v>6</v>
      </c>
      <c r="F933" s="146"/>
      <c r="G933" s="24"/>
    </row>
    <row r="934" spans="1:11" s="236" customFormat="1" x14ac:dyDescent="0.25">
      <c r="A934" s="269" t="s">
        <v>1725</v>
      </c>
      <c r="B934" s="246" t="s">
        <v>1136</v>
      </c>
      <c r="C934" s="6" t="s">
        <v>2272</v>
      </c>
      <c r="D934" s="7" t="str">
        <f>VLOOKUP(B934,'[1]172-O'!$A$9:$G$4558,4,FALSE)</f>
        <v>un</v>
      </c>
      <c r="E934" s="10">
        <v>11</v>
      </c>
      <c r="F934" s="146"/>
      <c r="G934" s="24"/>
    </row>
    <row r="935" spans="1:11" s="236" customFormat="1" ht="25.5" x14ac:dyDescent="0.25">
      <c r="A935" s="269" t="s">
        <v>1727</v>
      </c>
      <c r="B935" s="246" t="s">
        <v>1733</v>
      </c>
      <c r="C935" s="6" t="s">
        <v>2543</v>
      </c>
      <c r="D935" s="7" t="str">
        <f>VLOOKUP(B935,'[1]172-O'!$A$9:$G$4558,4,FALSE)</f>
        <v>m</v>
      </c>
      <c r="E935" s="10">
        <v>11</v>
      </c>
      <c r="F935" s="146"/>
      <c r="G935" s="24"/>
    </row>
    <row r="936" spans="1:11" s="236" customFormat="1" ht="25.5" x14ac:dyDescent="0.25">
      <c r="A936" s="269" t="s">
        <v>1729</v>
      </c>
      <c r="B936" s="246" t="s">
        <v>1735</v>
      </c>
      <c r="C936" s="6" t="s">
        <v>2544</v>
      </c>
      <c r="D936" s="7" t="str">
        <f>VLOOKUP(B936,'[1]172-O'!$A$9:$G$4558,4,FALSE)</f>
        <v>un</v>
      </c>
      <c r="E936" s="10">
        <v>11</v>
      </c>
      <c r="F936" s="146"/>
      <c r="G936" s="24"/>
    </row>
    <row r="937" spans="1:11" s="236" customFormat="1" x14ac:dyDescent="0.25">
      <c r="A937" s="269" t="s">
        <v>1731</v>
      </c>
      <c r="B937" s="246" t="s">
        <v>827</v>
      </c>
      <c r="C937" s="6" t="s">
        <v>828</v>
      </c>
      <c r="D937" s="7" t="str">
        <f>VLOOKUP(B937,'[1]172-O'!$A$9:$G$4558,4,FALSE)</f>
        <v>m³</v>
      </c>
      <c r="E937" s="10">
        <f>0.2*(E938*0.4+E939*0.6+E940*0.8)</f>
        <v>60.674399999999991</v>
      </c>
      <c r="F937" s="146"/>
      <c r="G937" s="24"/>
    </row>
    <row r="938" spans="1:11" s="236" customFormat="1" x14ac:dyDescent="0.25">
      <c r="A938" s="269" t="s">
        <v>1732</v>
      </c>
      <c r="B938" s="246" t="s">
        <v>1737</v>
      </c>
      <c r="C938" s="6" t="s">
        <v>2210</v>
      </c>
      <c r="D938" s="7" t="str">
        <f>VLOOKUP(B938,'[1]172-O'!$A$9:$G$4558,4,FALSE)</f>
        <v>m</v>
      </c>
      <c r="E938" s="10">
        <v>151.56</v>
      </c>
      <c r="F938" s="146"/>
      <c r="G938" s="24"/>
    </row>
    <row r="939" spans="1:11" s="236" customFormat="1" x14ac:dyDescent="0.25">
      <c r="A939" s="269" t="s">
        <v>1734</v>
      </c>
      <c r="B939" s="246" t="s">
        <v>1738</v>
      </c>
      <c r="C939" s="6" t="s">
        <v>2208</v>
      </c>
      <c r="D939" s="7" t="str">
        <f>VLOOKUP(B939,'[1]172-O'!$A$9:$G$4558,4,FALSE)</f>
        <v>m</v>
      </c>
      <c r="E939" s="10">
        <v>270.26</v>
      </c>
      <c r="F939" s="146"/>
      <c r="G939" s="24"/>
    </row>
    <row r="940" spans="1:11" s="236" customFormat="1" x14ac:dyDescent="0.25">
      <c r="A940" s="269" t="s">
        <v>1736</v>
      </c>
      <c r="B940" s="246" t="s">
        <v>1739</v>
      </c>
      <c r="C940" s="6" t="s">
        <v>2209</v>
      </c>
      <c r="D940" s="7" t="str">
        <f>VLOOKUP(B940,'[1]172-O'!$A$9:$G$4558,4,FALSE)</f>
        <v>m</v>
      </c>
      <c r="E940" s="10">
        <v>100.74</v>
      </c>
      <c r="F940" s="146"/>
      <c r="G940" s="24"/>
    </row>
    <row r="941" spans="1:11" s="236" customFormat="1" x14ac:dyDescent="0.25">
      <c r="A941" s="253"/>
      <c r="B941" s="254"/>
      <c r="C941" s="254"/>
      <c r="D941" s="254"/>
      <c r="E941" s="254"/>
      <c r="F941" s="254"/>
      <c r="G941" s="255"/>
    </row>
    <row r="942" spans="1:11" s="236" customFormat="1" ht="15.75" x14ac:dyDescent="0.25">
      <c r="A942" s="241"/>
      <c r="B942" s="149"/>
      <c r="C942" s="150" t="s">
        <v>1740</v>
      </c>
      <c r="D942" s="151"/>
      <c r="E942" s="152"/>
      <c r="F942" s="152"/>
      <c r="G942" s="227"/>
      <c r="I942" s="242"/>
      <c r="K942" s="242"/>
    </row>
    <row r="943" spans="1:11" s="236" customFormat="1" ht="31.5" x14ac:dyDescent="0.25">
      <c r="A943" s="276"/>
      <c r="B943" s="277"/>
      <c r="C943" s="153" t="s">
        <v>1741</v>
      </c>
      <c r="D943" s="278"/>
      <c r="E943" s="279"/>
      <c r="F943" s="279"/>
      <c r="G943" s="280"/>
    </row>
    <row r="944" spans="1:11" s="236" customFormat="1" ht="25.5" x14ac:dyDescent="0.25">
      <c r="A944" s="269" t="s">
        <v>1742</v>
      </c>
      <c r="B944" s="133" t="s">
        <v>1743</v>
      </c>
      <c r="C944" s="100" t="s">
        <v>1744</v>
      </c>
      <c r="D944" s="101" t="s">
        <v>39</v>
      </c>
      <c r="E944" s="10">
        <v>136.5</v>
      </c>
      <c r="F944" s="146"/>
      <c r="G944" s="24"/>
    </row>
    <row r="945" spans="1:7" s="236" customFormat="1" ht="25.5" x14ac:dyDescent="0.25">
      <c r="A945" s="269" t="s">
        <v>1745</v>
      </c>
      <c r="B945" s="133" t="s">
        <v>1746</v>
      </c>
      <c r="C945" s="100" t="s">
        <v>1747</v>
      </c>
      <c r="D945" s="101" t="s">
        <v>39</v>
      </c>
      <c r="E945" s="10">
        <v>136.5</v>
      </c>
      <c r="F945" s="146"/>
      <c r="G945" s="24"/>
    </row>
    <row r="946" spans="1:7" s="236" customFormat="1" ht="25.5" x14ac:dyDescent="0.25">
      <c r="A946" s="269" t="s">
        <v>1748</v>
      </c>
      <c r="B946" s="133" t="s">
        <v>1749</v>
      </c>
      <c r="C946" s="100" t="s">
        <v>1750</v>
      </c>
      <c r="D946" s="101" t="s">
        <v>39</v>
      </c>
      <c r="E946" s="10">
        <v>136.5</v>
      </c>
      <c r="F946" s="146"/>
      <c r="G946" s="24"/>
    </row>
    <row r="947" spans="1:7" s="236" customFormat="1" ht="25.5" x14ac:dyDescent="0.25">
      <c r="A947" s="269" t="s">
        <v>1751</v>
      </c>
      <c r="B947" s="133" t="s">
        <v>1752</v>
      </c>
      <c r="C947" s="100" t="s">
        <v>1753</v>
      </c>
      <c r="D947" s="101" t="s">
        <v>71</v>
      </c>
      <c r="E947" s="10">
        <v>107.2</v>
      </c>
      <c r="F947" s="146"/>
      <c r="G947" s="24"/>
    </row>
    <row r="948" spans="1:7" s="236" customFormat="1" ht="38.25" x14ac:dyDescent="0.25">
      <c r="A948" s="269" t="s">
        <v>1754</v>
      </c>
      <c r="B948" s="133" t="s">
        <v>1755</v>
      </c>
      <c r="C948" s="100" t="s">
        <v>1756</v>
      </c>
      <c r="D948" s="101" t="s">
        <v>71</v>
      </c>
      <c r="E948" s="10">
        <v>13.65</v>
      </c>
      <c r="F948" s="146"/>
      <c r="G948" s="24"/>
    </row>
    <row r="949" spans="1:7" s="236" customFormat="1" ht="38.25" x14ac:dyDescent="0.25">
      <c r="A949" s="269" t="s">
        <v>1757</v>
      </c>
      <c r="B949" s="246" t="s">
        <v>1626</v>
      </c>
      <c r="C949" s="6" t="s">
        <v>1985</v>
      </c>
      <c r="D949" s="7" t="str">
        <f>VLOOKUP(B949,'[1]172-O'!$A$9:$G$4558,4,FALSE)</f>
        <v>m²</v>
      </c>
      <c r="E949" s="10">
        <v>136.5</v>
      </c>
      <c r="F949" s="146"/>
      <c r="G949" s="24"/>
    </row>
    <row r="950" spans="1:7" s="236" customFormat="1" ht="38.25" x14ac:dyDescent="0.25">
      <c r="A950" s="269" t="s">
        <v>1758</v>
      </c>
      <c r="B950" s="133" t="s">
        <v>1759</v>
      </c>
      <c r="C950" s="100" t="s">
        <v>1760</v>
      </c>
      <c r="D950" s="101" t="s">
        <v>71</v>
      </c>
      <c r="E950" s="10">
        <f>27.3+31.56</f>
        <v>58.86</v>
      </c>
      <c r="F950" s="146"/>
      <c r="G950" s="24"/>
    </row>
    <row r="951" spans="1:7" s="236" customFormat="1" x14ac:dyDescent="0.25">
      <c r="A951" s="269" t="s">
        <v>1761</v>
      </c>
      <c r="B951" s="133" t="s">
        <v>1762</v>
      </c>
      <c r="C951" s="100" t="s">
        <v>1763</v>
      </c>
      <c r="D951" s="101" t="s">
        <v>39</v>
      </c>
      <c r="E951" s="10">
        <v>31.56</v>
      </c>
      <c r="F951" s="146"/>
      <c r="G951" s="24"/>
    </row>
    <row r="952" spans="1:7" s="236" customFormat="1" ht="38.25" x14ac:dyDescent="0.25">
      <c r="A952" s="269" t="s">
        <v>1764</v>
      </c>
      <c r="B952" s="246" t="s">
        <v>69</v>
      </c>
      <c r="C952" s="6" t="s">
        <v>70</v>
      </c>
      <c r="D952" s="7" t="str">
        <f>VLOOKUP(B952,'[1]172-O'!$A$9:$G$4558,4,FALSE)</f>
        <v>m³</v>
      </c>
      <c r="E952" s="10">
        <f>E950+E948+E947*0.2+E946*0.15+E949*0.1</f>
        <v>128.07499999999999</v>
      </c>
      <c r="F952" s="146"/>
      <c r="G952" s="24"/>
    </row>
    <row r="953" spans="1:7" s="236" customFormat="1" ht="15.75" x14ac:dyDescent="0.25">
      <c r="A953" s="281" t="s">
        <v>1765</v>
      </c>
      <c r="B953" s="277"/>
      <c r="C953" s="153" t="s">
        <v>968</v>
      </c>
      <c r="D953" s="278"/>
      <c r="E953" s="158"/>
      <c r="F953" s="154"/>
      <c r="G953" s="229"/>
    </row>
    <row r="954" spans="1:7" s="236" customFormat="1" ht="25.5" x14ac:dyDescent="0.25">
      <c r="A954" s="269" t="s">
        <v>1766</v>
      </c>
      <c r="B954" s="246" t="s">
        <v>818</v>
      </c>
      <c r="C954" s="6" t="s">
        <v>819</v>
      </c>
      <c r="D954" s="7" t="str">
        <f>VLOOKUP(B954,'[1]172-O'!$A$9:$G$4558,4,FALSE)</f>
        <v>m³</v>
      </c>
      <c r="E954" s="10">
        <f>99.52*0.5</f>
        <v>49.76</v>
      </c>
      <c r="F954" s="146"/>
      <c r="G954" s="24"/>
    </row>
    <row r="955" spans="1:7" s="236" customFormat="1" ht="25.5" x14ac:dyDescent="0.25">
      <c r="A955" s="269" t="s">
        <v>1767</v>
      </c>
      <c r="B955" s="246" t="s">
        <v>821</v>
      </c>
      <c r="C955" s="6" t="s">
        <v>822</v>
      </c>
      <c r="D955" s="7" t="str">
        <f>VLOOKUP(B955,'[1]172-O'!$A$9:$G$4558,4,FALSE)</f>
        <v>m³</v>
      </c>
      <c r="E955" s="10">
        <f>E954*0.5</f>
        <v>24.88</v>
      </c>
      <c r="F955" s="146"/>
      <c r="G955" s="24"/>
    </row>
    <row r="956" spans="1:7" s="236" customFormat="1" ht="25.5" x14ac:dyDescent="0.25">
      <c r="A956" s="269" t="s">
        <v>1768</v>
      </c>
      <c r="B956" s="246" t="s">
        <v>823</v>
      </c>
      <c r="C956" s="6" t="s">
        <v>824</v>
      </c>
      <c r="D956" s="7" t="str">
        <f>VLOOKUP(B956,'[1]172-O'!$A$9:$G$4558,4,FALSE)</f>
        <v>m³</v>
      </c>
      <c r="E956" s="10">
        <v>24.88</v>
      </c>
      <c r="F956" s="146"/>
      <c r="G956" s="24"/>
    </row>
    <row r="957" spans="1:7" s="236" customFormat="1" ht="25.5" x14ac:dyDescent="0.25">
      <c r="A957" s="269" t="s">
        <v>1769</v>
      </c>
      <c r="B957" s="4" t="s">
        <v>825</v>
      </c>
      <c r="C957" s="6" t="s">
        <v>826</v>
      </c>
      <c r="D957" s="7" t="str">
        <f>VLOOKUP(B957,'[1]172-O'!$A$9:$G$4558,4,FALSE)</f>
        <v>m</v>
      </c>
      <c r="E957" s="10">
        <v>74</v>
      </c>
      <c r="F957" s="146"/>
      <c r="G957" s="24"/>
    </row>
    <row r="958" spans="1:7" s="236" customFormat="1" x14ac:dyDescent="0.25">
      <c r="A958" s="269" t="s">
        <v>1770</v>
      </c>
      <c r="B958" s="270" t="s">
        <v>827</v>
      </c>
      <c r="C958" s="6" t="s">
        <v>828</v>
      </c>
      <c r="D958" s="7" t="str">
        <f>VLOOKUP(B958,'[1]172-O'!$A$9:$G$4558,4,FALSE)</f>
        <v>m³</v>
      </c>
      <c r="E958" s="10">
        <v>9.9499999999999993</v>
      </c>
      <c r="F958" s="146"/>
      <c r="G958" s="24"/>
    </row>
    <row r="959" spans="1:7" s="236" customFormat="1" ht="25.5" x14ac:dyDescent="0.25">
      <c r="A959" s="269" t="s">
        <v>1771</v>
      </c>
      <c r="B959" s="246" t="s">
        <v>829</v>
      </c>
      <c r="C959" s="6" t="s">
        <v>830</v>
      </c>
      <c r="D959" s="7" t="str">
        <f>VLOOKUP(B959,'[1]172-O'!$A$9:$G$4558,4,FALSE)</f>
        <v>kg</v>
      </c>
      <c r="E959" s="10">
        <f>495+35+204+173+1428+102+83+304</f>
        <v>2824</v>
      </c>
      <c r="F959" s="146"/>
      <c r="G959" s="24"/>
    </row>
    <row r="960" spans="1:7" s="236" customFormat="1" ht="25.5" x14ac:dyDescent="0.25">
      <c r="A960" s="269" t="s">
        <v>1772</v>
      </c>
      <c r="B960" s="246" t="s">
        <v>831</v>
      </c>
      <c r="C960" s="6" t="s">
        <v>832</v>
      </c>
      <c r="D960" s="7" t="str">
        <f>VLOOKUP(B960,'[1]172-O'!$A$9:$G$4558,4,FALSE)</f>
        <v>kg</v>
      </c>
      <c r="E960" s="10">
        <f>14+62+51</f>
        <v>127</v>
      </c>
      <c r="F960" s="146"/>
      <c r="G960" s="24"/>
    </row>
    <row r="961" spans="1:7" s="236" customFormat="1" ht="25.5" x14ac:dyDescent="0.25">
      <c r="A961" s="269" t="s">
        <v>1773</v>
      </c>
      <c r="B961" s="246" t="s">
        <v>833</v>
      </c>
      <c r="C961" s="6" t="s">
        <v>834</v>
      </c>
      <c r="D961" s="7" t="str">
        <f>VLOOKUP(B961,'[1]172-O'!$A$9:$G$4558,4,FALSE)</f>
        <v>m³</v>
      </c>
      <c r="E961" s="10">
        <f>2+9.16+9.16+9.95+5.04+0.66+2.61</f>
        <v>38.58</v>
      </c>
      <c r="F961" s="146"/>
      <c r="G961" s="24"/>
    </row>
    <row r="962" spans="1:7" s="236" customFormat="1" ht="25.5" x14ac:dyDescent="0.25">
      <c r="A962" s="269" t="s">
        <v>1774</v>
      </c>
      <c r="B962" s="4" t="s">
        <v>835</v>
      </c>
      <c r="C962" s="6" t="s">
        <v>836</v>
      </c>
      <c r="D962" s="7" t="str">
        <f>VLOOKUP(B962,'[1]172-O'!$A$9:$G$4558,4,FALSE)</f>
        <v>m³</v>
      </c>
      <c r="E962" s="10">
        <v>38.58</v>
      </c>
      <c r="F962" s="146"/>
      <c r="G962" s="24"/>
    </row>
    <row r="963" spans="1:7" s="236" customFormat="1" x14ac:dyDescent="0.25">
      <c r="A963" s="269" t="s">
        <v>1775</v>
      </c>
      <c r="B963" s="4" t="s">
        <v>837</v>
      </c>
      <c r="C963" s="6" t="s">
        <v>838</v>
      </c>
      <c r="D963" s="7" t="str">
        <f>VLOOKUP(B963,'[1]172-O'!$A$9:$G$4558,4,FALSE)</f>
        <v>m²</v>
      </c>
      <c r="E963" s="10">
        <f>27.82+18.62+19.46+80.44+65.77+130.1+1.76+13.61+51.91</f>
        <v>409.49</v>
      </c>
      <c r="F963" s="146"/>
      <c r="G963" s="24"/>
    </row>
    <row r="964" spans="1:7" s="236" customFormat="1" ht="38.25" x14ac:dyDescent="0.25">
      <c r="A964" s="269" t="s">
        <v>1776</v>
      </c>
      <c r="B964" s="4" t="s">
        <v>2514</v>
      </c>
      <c r="C964" s="131" t="s">
        <v>2515</v>
      </c>
      <c r="D964" s="7" t="s">
        <v>39</v>
      </c>
      <c r="E964" s="10">
        <v>147.41999999999999</v>
      </c>
      <c r="F964" s="146"/>
      <c r="G964" s="24"/>
    </row>
    <row r="965" spans="1:7" s="236" customFormat="1" ht="25.5" x14ac:dyDescent="0.25">
      <c r="A965" s="269" t="s">
        <v>1777</v>
      </c>
      <c r="B965" s="4" t="s">
        <v>840</v>
      </c>
      <c r="C965" s="6" t="s">
        <v>841</v>
      </c>
      <c r="D965" s="7" t="str">
        <f>VLOOKUP(B965,'[1]172-O'!$A$9:$G$4558,4,FALSE)</f>
        <v>m²</v>
      </c>
      <c r="E965" s="10">
        <v>51.9</v>
      </c>
      <c r="F965" s="146"/>
      <c r="G965" s="24"/>
    </row>
    <row r="966" spans="1:7" s="236" customFormat="1" ht="25.5" x14ac:dyDescent="0.25">
      <c r="A966" s="269" t="s">
        <v>1778</v>
      </c>
      <c r="B966" s="5" t="s">
        <v>842</v>
      </c>
      <c r="C966" s="6" t="s">
        <v>843</v>
      </c>
      <c r="D966" s="7" t="str">
        <f>VLOOKUP(B966,'[1]172-O'!$A$9:$G$4558,4,FALSE)</f>
        <v>m²</v>
      </c>
      <c r="E966" s="10">
        <v>120.2</v>
      </c>
      <c r="F966" s="146"/>
      <c r="G966" s="24"/>
    </row>
    <row r="967" spans="1:7" s="236" customFormat="1" ht="25.5" x14ac:dyDescent="0.25">
      <c r="A967" s="269" t="s">
        <v>1779</v>
      </c>
      <c r="B967" s="5" t="s">
        <v>844</v>
      </c>
      <c r="C967" s="6" t="s">
        <v>845</v>
      </c>
      <c r="D967" s="7" t="str">
        <f>VLOOKUP(B967,'[1]172-O'!$A$9:$G$4558,4,FALSE)</f>
        <v>m²</v>
      </c>
      <c r="E967" s="10">
        <v>175.6</v>
      </c>
      <c r="F967" s="146"/>
      <c r="G967" s="24"/>
    </row>
    <row r="968" spans="1:7" s="236" customFormat="1" ht="25.5" x14ac:dyDescent="0.25">
      <c r="A968" s="269" t="s">
        <v>1780</v>
      </c>
      <c r="B968" s="5" t="s">
        <v>2001</v>
      </c>
      <c r="C968" s="131" t="s">
        <v>846</v>
      </c>
      <c r="D968" s="7" t="s">
        <v>59</v>
      </c>
      <c r="E968" s="10">
        <f>2*(8.4+17.55)</f>
        <v>51.900000000000006</v>
      </c>
      <c r="F968" s="146"/>
      <c r="G968" s="24"/>
    </row>
    <row r="969" spans="1:7" s="236" customFormat="1" ht="25.5" x14ac:dyDescent="0.25">
      <c r="A969" s="269" t="s">
        <v>1781</v>
      </c>
      <c r="B969" s="246" t="s">
        <v>2003</v>
      </c>
      <c r="C969" s="131" t="s">
        <v>847</v>
      </c>
      <c r="D969" s="7" t="s">
        <v>59</v>
      </c>
      <c r="E969" s="10">
        <f>17.55*2</f>
        <v>35.1</v>
      </c>
      <c r="F969" s="146"/>
      <c r="G969" s="24"/>
    </row>
    <row r="970" spans="1:7" s="236" customFormat="1" ht="25.5" x14ac:dyDescent="0.25">
      <c r="A970" s="269" t="s">
        <v>1782</v>
      </c>
      <c r="B970" s="246" t="s">
        <v>969</v>
      </c>
      <c r="C970" s="6" t="s">
        <v>970</v>
      </c>
      <c r="D970" s="7" t="str">
        <f>VLOOKUP(B970,'[1]172-O'!$A$9:$G$4558,4,FALSE)</f>
        <v>m²</v>
      </c>
      <c r="E970" s="10">
        <v>199.32</v>
      </c>
      <c r="F970" s="146"/>
      <c r="G970" s="24"/>
    </row>
    <row r="971" spans="1:7" s="236" customFormat="1" x14ac:dyDescent="0.25">
      <c r="A971" s="269" t="s">
        <v>1783</v>
      </c>
      <c r="B971" s="246" t="s">
        <v>110</v>
      </c>
      <c r="C971" s="6" t="s">
        <v>111</v>
      </c>
      <c r="D971" s="7" t="str">
        <f>VLOOKUP(B971,'[1]172-O'!$A$9:$G$4558,4,FALSE)</f>
        <v>m³</v>
      </c>
      <c r="E971" s="10">
        <f>ROUND(199.32*0.07,2)</f>
        <v>13.95</v>
      </c>
      <c r="F971" s="146"/>
      <c r="G971" s="24"/>
    </row>
    <row r="972" spans="1:7" s="236" customFormat="1" ht="25.5" x14ac:dyDescent="0.25">
      <c r="A972" s="269" t="s">
        <v>1784</v>
      </c>
      <c r="B972" s="5" t="s">
        <v>274</v>
      </c>
      <c r="C972" s="6" t="s">
        <v>848</v>
      </c>
      <c r="D972" s="7" t="str">
        <f>VLOOKUP(B972,'[1]172-O'!$A$9:$G$4558,4,FALSE)</f>
        <v>m²</v>
      </c>
      <c r="E972" s="10">
        <v>109.47</v>
      </c>
      <c r="F972" s="146"/>
      <c r="G972" s="24"/>
    </row>
    <row r="973" spans="1:7" s="236" customFormat="1" x14ac:dyDescent="0.25">
      <c r="A973" s="269" t="s">
        <v>1785</v>
      </c>
      <c r="B973" s="246" t="s">
        <v>110</v>
      </c>
      <c r="C973" s="6" t="s">
        <v>111</v>
      </c>
      <c r="D973" s="7" t="str">
        <f>VLOOKUP(B973,'[1]172-O'!$A$9:$G$4558,4,FALSE)</f>
        <v>m³</v>
      </c>
      <c r="E973" s="10">
        <f>ROUND(199.32*0.07,2)</f>
        <v>13.95</v>
      </c>
      <c r="F973" s="146"/>
      <c r="G973" s="24"/>
    </row>
    <row r="974" spans="1:7" s="236" customFormat="1" x14ac:dyDescent="0.25">
      <c r="A974" s="269" t="s">
        <v>1786</v>
      </c>
      <c r="B974" s="246" t="s">
        <v>113</v>
      </c>
      <c r="C974" s="6" t="s">
        <v>114</v>
      </c>
      <c r="D974" s="7" t="str">
        <f>VLOOKUP(B974,'[1]172-O'!$A$9:$G$4558,4,FALSE)</f>
        <v>m²</v>
      </c>
      <c r="E974" s="10">
        <v>99.52</v>
      </c>
      <c r="F974" s="146"/>
      <c r="G974" s="24"/>
    </row>
    <row r="975" spans="1:7" s="236" customFormat="1" x14ac:dyDescent="0.25">
      <c r="A975" s="269" t="s">
        <v>1787</v>
      </c>
      <c r="B975" s="246" t="s">
        <v>116</v>
      </c>
      <c r="C975" s="6" t="s">
        <v>117</v>
      </c>
      <c r="D975" s="7" t="str">
        <f>VLOOKUP(B975,'[1]172-O'!$A$9:$G$4558,4,FALSE)</f>
        <v>m²</v>
      </c>
      <c r="E975" s="10">
        <f>147.42+2*347.7</f>
        <v>842.81999999999994</v>
      </c>
      <c r="F975" s="146"/>
      <c r="G975" s="24"/>
    </row>
    <row r="976" spans="1:7" s="236" customFormat="1" x14ac:dyDescent="0.25">
      <c r="A976" s="269" t="s">
        <v>1788</v>
      </c>
      <c r="B976" s="246" t="s">
        <v>119</v>
      </c>
      <c r="C976" s="6" t="s">
        <v>120</v>
      </c>
      <c r="D976" s="7" t="str">
        <f>VLOOKUP(B976,'[1]172-O'!$A$9:$G$4558,4,FALSE)</f>
        <v>m²</v>
      </c>
      <c r="E976" s="10">
        <v>147.69999999999999</v>
      </c>
      <c r="F976" s="146"/>
      <c r="G976" s="24"/>
    </row>
    <row r="977" spans="1:7" s="236" customFormat="1" x14ac:dyDescent="0.25">
      <c r="A977" s="269" t="s">
        <v>1789</v>
      </c>
      <c r="B977" s="246" t="s">
        <v>122</v>
      </c>
      <c r="C977" s="6" t="s">
        <v>123</v>
      </c>
      <c r="D977" s="7" t="str">
        <f>VLOOKUP(B977,'[1]172-O'!$A$9:$G$4558,4,FALSE)</f>
        <v>m²</v>
      </c>
      <c r="E977" s="10">
        <v>695.12</v>
      </c>
      <c r="F977" s="146"/>
      <c r="G977" s="24"/>
    </row>
    <row r="978" spans="1:7" s="236" customFormat="1" x14ac:dyDescent="0.25">
      <c r="A978" s="269" t="s">
        <v>1790</v>
      </c>
      <c r="B978" s="246" t="s">
        <v>93</v>
      </c>
      <c r="C978" s="6" t="s">
        <v>94</v>
      </c>
      <c r="D978" s="7" t="str">
        <f>VLOOKUP(B978,'[1]172-O'!$A$9:$G$4558,4,FALSE)</f>
        <v>m³</v>
      </c>
      <c r="E978" s="10">
        <v>4.5</v>
      </c>
      <c r="F978" s="146"/>
      <c r="G978" s="24"/>
    </row>
    <row r="979" spans="1:7" s="236" customFormat="1" ht="51" x14ac:dyDescent="0.25">
      <c r="A979" s="269" t="s">
        <v>1791</v>
      </c>
      <c r="B979" s="133" t="s">
        <v>1792</v>
      </c>
      <c r="C979" s="100" t="s">
        <v>1793</v>
      </c>
      <c r="D979" s="101" t="s">
        <v>39</v>
      </c>
      <c r="E979" s="10">
        <v>109.45</v>
      </c>
      <c r="F979" s="146"/>
      <c r="G979" s="24"/>
    </row>
    <row r="980" spans="1:7" s="236" customFormat="1" ht="38.25" x14ac:dyDescent="0.25">
      <c r="A980" s="269" t="s">
        <v>1794</v>
      </c>
      <c r="B980" s="5" t="s">
        <v>134</v>
      </c>
      <c r="C980" s="6" t="s">
        <v>135</v>
      </c>
      <c r="D980" s="7" t="str">
        <f>VLOOKUP(B980,'[1]172-O'!$A$9:$G$4558,4,FALSE)</f>
        <v>m²</v>
      </c>
      <c r="E980" s="10">
        <f>109.45+416</f>
        <v>525.45000000000005</v>
      </c>
      <c r="F980" s="146"/>
      <c r="G980" s="24"/>
    </row>
    <row r="981" spans="1:7" s="236" customFormat="1" ht="38.25" x14ac:dyDescent="0.25">
      <c r="A981" s="269" t="s">
        <v>1795</v>
      </c>
      <c r="B981" s="5" t="s">
        <v>141</v>
      </c>
      <c r="C981" s="6" t="s">
        <v>142</v>
      </c>
      <c r="D981" s="7" t="str">
        <f>VLOOKUP(B981,'[1]172-O'!$A$9:$G$4558,4,FALSE)</f>
        <v>m²</v>
      </c>
      <c r="E981" s="10">
        <v>416</v>
      </c>
      <c r="F981" s="146"/>
      <c r="G981" s="24"/>
    </row>
    <row r="982" spans="1:7" s="236" customFormat="1" ht="25.5" x14ac:dyDescent="0.25">
      <c r="A982" s="269" t="s">
        <v>1796</v>
      </c>
      <c r="B982" s="30" t="s">
        <v>144</v>
      </c>
      <c r="C982" s="6" t="s">
        <v>145</v>
      </c>
      <c r="D982" s="7" t="str">
        <f>VLOOKUP(B982,'[1]172-O'!$A$9:$G$4558,4,FALSE)</f>
        <v>m²</v>
      </c>
      <c r="E982" s="10">
        <v>162.4</v>
      </c>
      <c r="F982" s="146"/>
      <c r="G982" s="24"/>
    </row>
    <row r="983" spans="1:7" s="236" customFormat="1" ht="25.5" x14ac:dyDescent="0.25">
      <c r="A983" s="269" t="s">
        <v>1797</v>
      </c>
      <c r="B983" s="246" t="s">
        <v>1798</v>
      </c>
      <c r="C983" s="6" t="s">
        <v>2012</v>
      </c>
      <c r="D983" s="7" t="str">
        <f>VLOOKUP(B983,'[1]172-O'!$A$9:$G$4558,4,FALSE)</f>
        <v>m²</v>
      </c>
      <c r="E983" s="10">
        <v>25</v>
      </c>
      <c r="F983" s="146"/>
      <c r="G983" s="24"/>
    </row>
    <row r="984" spans="1:7" s="236" customFormat="1" x14ac:dyDescent="0.25">
      <c r="A984" s="269" t="s">
        <v>1799</v>
      </c>
      <c r="B984" s="133" t="s">
        <v>1800</v>
      </c>
      <c r="C984" s="100" t="s">
        <v>1801</v>
      </c>
      <c r="D984" s="101" t="s">
        <v>39</v>
      </c>
      <c r="E984" s="10">
        <v>15.16</v>
      </c>
      <c r="F984" s="146"/>
      <c r="G984" s="24"/>
    </row>
    <row r="985" spans="1:7" s="236" customFormat="1" x14ac:dyDescent="0.25">
      <c r="A985" s="269" t="s">
        <v>1802</v>
      </c>
      <c r="B985" s="256" t="s">
        <v>211</v>
      </c>
      <c r="C985" s="6" t="s">
        <v>2022</v>
      </c>
      <c r="D985" s="7" t="str">
        <f>VLOOKUP(B985,'[1]172-O'!$A$9:$G$4558,4,FALSE)</f>
        <v>m²</v>
      </c>
      <c r="E985" s="10">
        <v>15.16</v>
      </c>
      <c r="F985" s="146"/>
      <c r="G985" s="24"/>
    </row>
    <row r="986" spans="1:7" s="236" customFormat="1" x14ac:dyDescent="0.25">
      <c r="A986" s="269" t="s">
        <v>1803</v>
      </c>
      <c r="B986" s="133" t="s">
        <v>1804</v>
      </c>
      <c r="C986" s="100" t="s">
        <v>849</v>
      </c>
      <c r="D986" s="101" t="s">
        <v>39</v>
      </c>
      <c r="E986" s="10">
        <v>15.4</v>
      </c>
      <c r="F986" s="146"/>
      <c r="G986" s="24"/>
    </row>
    <row r="987" spans="1:7" s="236" customFormat="1" ht="25.5" x14ac:dyDescent="0.25">
      <c r="A987" s="269" t="s">
        <v>1805</v>
      </c>
      <c r="B987" s="133" t="s">
        <v>1806</v>
      </c>
      <c r="C987" s="100" t="s">
        <v>1807</v>
      </c>
      <c r="D987" s="101" t="s">
        <v>39</v>
      </c>
      <c r="E987" s="10">
        <v>4.4000000000000004</v>
      </c>
      <c r="F987" s="146"/>
      <c r="G987" s="24"/>
    </row>
    <row r="988" spans="1:7" s="236" customFormat="1" x14ac:dyDescent="0.25">
      <c r="A988" s="269" t="s">
        <v>1808</v>
      </c>
      <c r="B988" s="246" t="s">
        <v>203</v>
      </c>
      <c r="C988" s="6" t="s">
        <v>2026</v>
      </c>
      <c r="D988" s="7" t="str">
        <f>VLOOKUP(B988,'[1]172-O'!$A$9:$G$4558,4,FALSE)</f>
        <v>m²</v>
      </c>
      <c r="E988" s="10">
        <v>0.25</v>
      </c>
      <c r="F988" s="146"/>
      <c r="G988" s="24"/>
    </row>
    <row r="989" spans="1:7" s="236" customFormat="1" ht="25.5" x14ac:dyDescent="0.25">
      <c r="A989" s="269" t="s">
        <v>1809</v>
      </c>
      <c r="B989" s="133" t="s">
        <v>1810</v>
      </c>
      <c r="C989" s="100" t="s">
        <v>1811</v>
      </c>
      <c r="D989" s="101" t="s">
        <v>10</v>
      </c>
      <c r="E989" s="10">
        <v>7</v>
      </c>
      <c r="F989" s="146"/>
      <c r="G989" s="24"/>
    </row>
    <row r="990" spans="1:7" s="236" customFormat="1" x14ac:dyDescent="0.25">
      <c r="A990" s="269" t="s">
        <v>1812</v>
      </c>
      <c r="B990" s="246" t="s">
        <v>971</v>
      </c>
      <c r="C990" s="6" t="s">
        <v>972</v>
      </c>
      <c r="D990" s="7" t="str">
        <f>VLOOKUP(B990,'[1]172-O'!$A$9:$G$4558,4,FALSE)</f>
        <v>m</v>
      </c>
      <c r="E990" s="10">
        <f>27*4</f>
        <v>108</v>
      </c>
      <c r="F990" s="146"/>
      <c r="G990" s="24"/>
    </row>
    <row r="991" spans="1:7" s="236" customFormat="1" x14ac:dyDescent="0.25">
      <c r="A991" s="269" t="s">
        <v>1813</v>
      </c>
      <c r="B991" s="246" t="s">
        <v>307</v>
      </c>
      <c r="C991" s="6" t="s">
        <v>308</v>
      </c>
      <c r="D991" s="7" t="str">
        <f>VLOOKUP(B991,'[1]172-O'!$A$9:$G$4558,4,FALSE)</f>
        <v>m²</v>
      </c>
      <c r="E991" s="10">
        <v>110</v>
      </c>
      <c r="F991" s="146"/>
      <c r="G991" s="24"/>
    </row>
    <row r="992" spans="1:7" s="236" customFormat="1" x14ac:dyDescent="0.25">
      <c r="A992" s="269" t="s">
        <v>1814</v>
      </c>
      <c r="B992" s="246" t="s">
        <v>294</v>
      </c>
      <c r="C992" s="6" t="s">
        <v>850</v>
      </c>
      <c r="D992" s="7" t="str">
        <f>VLOOKUP(B992,'[1]172-O'!$A$9:$G$4558,4,FALSE)</f>
        <v>m²</v>
      </c>
      <c r="E992" s="10">
        <v>99.52</v>
      </c>
      <c r="F992" s="146"/>
      <c r="G992" s="24"/>
    </row>
    <row r="993" spans="1:7" s="236" customFormat="1" x14ac:dyDescent="0.25">
      <c r="A993" s="269" t="s">
        <v>1815</v>
      </c>
      <c r="B993" s="246" t="s">
        <v>851</v>
      </c>
      <c r="C993" s="6" t="s">
        <v>852</v>
      </c>
      <c r="D993" s="7" t="str">
        <f>VLOOKUP(B993,'[1]172-O'!$A$9:$G$4558,4,FALSE)</f>
        <v>m²</v>
      </c>
      <c r="E993" s="10">
        <v>99.52</v>
      </c>
      <c r="F993" s="146"/>
      <c r="G993" s="24"/>
    </row>
    <row r="994" spans="1:7" s="236" customFormat="1" x14ac:dyDescent="0.25">
      <c r="A994" s="269" t="s">
        <v>1816</v>
      </c>
      <c r="B994" s="270" t="s">
        <v>2052</v>
      </c>
      <c r="C994" s="131" t="s">
        <v>2053</v>
      </c>
      <c r="D994" s="7" t="str">
        <f>VLOOKUP(B994,'[1]172-O'!$A$9:$G$4558,4,FALSE)</f>
        <v>m²</v>
      </c>
      <c r="E994" s="10">
        <v>50</v>
      </c>
      <c r="F994" s="146"/>
      <c r="G994" s="24"/>
    </row>
    <row r="995" spans="1:7" s="236" customFormat="1" ht="38.25" x14ac:dyDescent="0.25">
      <c r="A995" s="269" t="s">
        <v>1817</v>
      </c>
      <c r="B995" s="246" t="s">
        <v>504</v>
      </c>
      <c r="C995" s="6" t="s">
        <v>505</v>
      </c>
      <c r="D995" s="7" t="str">
        <f>VLOOKUP(B995,'[1]172-O'!$A$9:$G$4558,4,FALSE)</f>
        <v>un</v>
      </c>
      <c r="E995" s="10">
        <v>1</v>
      </c>
      <c r="F995" s="146"/>
      <c r="G995" s="24"/>
    </row>
    <row r="996" spans="1:7" s="236" customFormat="1" ht="25.5" x14ac:dyDescent="0.25">
      <c r="A996" s="269" t="s">
        <v>1818</v>
      </c>
      <c r="B996" s="246" t="s">
        <v>523</v>
      </c>
      <c r="C996" s="6" t="s">
        <v>524</v>
      </c>
      <c r="D996" s="7" t="str">
        <f>VLOOKUP(B996,'[1]172-O'!$A$9:$G$4558,4,FALSE)</f>
        <v>un</v>
      </c>
      <c r="E996" s="10">
        <v>4</v>
      </c>
      <c r="F996" s="146"/>
      <c r="G996" s="24"/>
    </row>
    <row r="997" spans="1:7" s="236" customFormat="1" ht="25.5" x14ac:dyDescent="0.25">
      <c r="A997" s="269" t="s">
        <v>1819</v>
      </c>
      <c r="B997" s="246" t="s">
        <v>371</v>
      </c>
      <c r="C997" s="6" t="s">
        <v>372</v>
      </c>
      <c r="D997" s="7" t="str">
        <f>VLOOKUP(B997,'[1]172-O'!$A$9:$G$4558,4,FALSE)</f>
        <v>m</v>
      </c>
      <c r="E997" s="10">
        <v>100</v>
      </c>
      <c r="F997" s="146"/>
      <c r="G997" s="24"/>
    </row>
    <row r="998" spans="1:7" s="236" customFormat="1" ht="25.5" x14ac:dyDescent="0.25">
      <c r="A998" s="269" t="s">
        <v>1820</v>
      </c>
      <c r="B998" s="246" t="s">
        <v>465</v>
      </c>
      <c r="C998" s="6" t="s">
        <v>855</v>
      </c>
      <c r="D998" s="7" t="str">
        <f>VLOOKUP(B998,'[1]172-O'!$A$9:$G$4558,4,FALSE)</f>
        <v>m</v>
      </c>
      <c r="E998" s="10">
        <v>100</v>
      </c>
      <c r="F998" s="146"/>
      <c r="G998" s="24"/>
    </row>
    <row r="999" spans="1:7" s="236" customFormat="1" ht="25.5" x14ac:dyDescent="0.25">
      <c r="A999" s="269" t="s">
        <v>1821</v>
      </c>
      <c r="B999" s="246" t="s">
        <v>407</v>
      </c>
      <c r="C999" s="6" t="s">
        <v>2100</v>
      </c>
      <c r="D999" s="7" t="str">
        <f>VLOOKUP(B999,'[1]172-O'!$A$9:$G$4558,4,FALSE)</f>
        <v>m</v>
      </c>
      <c r="E999" s="10">
        <v>120</v>
      </c>
      <c r="F999" s="146"/>
      <c r="G999" s="24"/>
    </row>
    <row r="1000" spans="1:7" s="236" customFormat="1" ht="38.25" x14ac:dyDescent="0.25">
      <c r="A1000" s="269" t="s">
        <v>1822</v>
      </c>
      <c r="B1000" s="246" t="s">
        <v>973</v>
      </c>
      <c r="C1000" s="6" t="s">
        <v>974</v>
      </c>
      <c r="D1000" s="7" t="str">
        <f>VLOOKUP(B1000,'[1]172-O'!$A$9:$G$4558,4,FALSE)</f>
        <v>m</v>
      </c>
      <c r="E1000" s="10">
        <v>120</v>
      </c>
      <c r="F1000" s="146"/>
      <c r="G1000" s="24"/>
    </row>
    <row r="1001" spans="1:7" s="236" customFormat="1" ht="25.5" x14ac:dyDescent="0.25">
      <c r="A1001" s="269" t="s">
        <v>1823</v>
      </c>
      <c r="B1001" s="246" t="s">
        <v>403</v>
      </c>
      <c r="C1001" s="6" t="s">
        <v>975</v>
      </c>
      <c r="D1001" s="7" t="str">
        <f>VLOOKUP(B1001,'[1]172-O'!$A$9:$G$4558,4,FALSE)</f>
        <v>m</v>
      </c>
      <c r="E1001" s="10">
        <v>120</v>
      </c>
      <c r="F1001" s="146"/>
      <c r="G1001" s="24"/>
    </row>
    <row r="1002" spans="1:7" s="236" customFormat="1" x14ac:dyDescent="0.25">
      <c r="A1002" s="269" t="s">
        <v>1824</v>
      </c>
      <c r="B1002" s="246" t="s">
        <v>627</v>
      </c>
      <c r="C1002" s="6" t="s">
        <v>856</v>
      </c>
      <c r="D1002" s="7" t="str">
        <f>VLOOKUP(B1002,'[1]172-O'!$A$9:$G$4558,4,FALSE)</f>
        <v>cj</v>
      </c>
      <c r="E1002" s="10">
        <v>10</v>
      </c>
      <c r="F1002" s="146"/>
      <c r="G1002" s="24"/>
    </row>
    <row r="1003" spans="1:7" s="236" customFormat="1" x14ac:dyDescent="0.25">
      <c r="A1003" s="269" t="s">
        <v>1825</v>
      </c>
      <c r="B1003" s="246" t="s">
        <v>617</v>
      </c>
      <c r="C1003" s="6" t="s">
        <v>618</v>
      </c>
      <c r="D1003" s="7" t="str">
        <f>VLOOKUP(B1003,'[1]172-O'!$A$9:$G$4558,4,FALSE)</f>
        <v>cj</v>
      </c>
      <c r="E1003" s="10">
        <v>10</v>
      </c>
      <c r="F1003" s="146"/>
      <c r="G1003" s="24"/>
    </row>
    <row r="1004" spans="1:7" s="236" customFormat="1" x14ac:dyDescent="0.25">
      <c r="A1004" s="269" t="s">
        <v>1826</v>
      </c>
      <c r="B1004" s="246" t="s">
        <v>556</v>
      </c>
      <c r="C1004" s="6" t="s">
        <v>747</v>
      </c>
      <c r="D1004" s="7" t="str">
        <f>VLOOKUP(B1004,'[1]172-O'!$A$9:$G$4558,4,FALSE)</f>
        <v>un</v>
      </c>
      <c r="E1004" s="10">
        <v>8</v>
      </c>
      <c r="F1004" s="146"/>
      <c r="G1004" s="24"/>
    </row>
    <row r="1005" spans="1:7" s="236" customFormat="1" x14ac:dyDescent="0.25">
      <c r="A1005" s="269" t="s">
        <v>1827</v>
      </c>
      <c r="B1005" s="246" t="s">
        <v>560</v>
      </c>
      <c r="C1005" s="6" t="s">
        <v>2135</v>
      </c>
      <c r="D1005" s="7" t="str">
        <f>VLOOKUP(B1005,'[1]172-O'!$A$9:$G$4558,4,FALSE)</f>
        <v>un</v>
      </c>
      <c r="E1005" s="10">
        <v>12</v>
      </c>
      <c r="F1005" s="146"/>
      <c r="G1005" s="24"/>
    </row>
    <row r="1006" spans="1:7" s="236" customFormat="1" ht="25.5" x14ac:dyDescent="0.25">
      <c r="A1006" s="269" t="s">
        <v>1828</v>
      </c>
      <c r="B1006" s="246" t="s">
        <v>976</v>
      </c>
      <c r="C1006" s="6" t="s">
        <v>2527</v>
      </c>
      <c r="D1006" s="7" t="str">
        <f>VLOOKUP(B1006,'[1]172-O'!$A$9:$G$4558,4,FALSE)</f>
        <v>un</v>
      </c>
      <c r="E1006" s="10">
        <v>13</v>
      </c>
      <c r="F1006" s="146"/>
      <c r="G1006" s="24"/>
    </row>
    <row r="1007" spans="1:7" s="236" customFormat="1" ht="25.5" x14ac:dyDescent="0.25">
      <c r="A1007" s="269" t="s">
        <v>1829</v>
      </c>
      <c r="B1007" s="133" t="s">
        <v>1830</v>
      </c>
      <c r="C1007" s="100" t="s">
        <v>1831</v>
      </c>
      <c r="D1007" s="101" t="s">
        <v>10</v>
      </c>
      <c r="E1007" s="10">
        <v>1</v>
      </c>
      <c r="F1007" s="146"/>
      <c r="G1007" s="24"/>
    </row>
    <row r="1008" spans="1:7" s="236" customFormat="1" x14ac:dyDescent="0.25">
      <c r="A1008" s="269" t="s">
        <v>1832</v>
      </c>
      <c r="B1008" s="133" t="s">
        <v>1833</v>
      </c>
      <c r="C1008" s="100" t="s">
        <v>1834</v>
      </c>
      <c r="D1008" s="101" t="s">
        <v>10</v>
      </c>
      <c r="E1008" s="10">
        <v>1</v>
      </c>
      <c r="F1008" s="146"/>
      <c r="G1008" s="24"/>
    </row>
    <row r="1009" spans="1:7" s="236" customFormat="1" x14ac:dyDescent="0.25">
      <c r="A1009" s="269" t="s">
        <v>1835</v>
      </c>
      <c r="B1009" s="133" t="s">
        <v>1836</v>
      </c>
      <c r="C1009" s="100" t="s">
        <v>1837</v>
      </c>
      <c r="D1009" s="101" t="s">
        <v>10</v>
      </c>
      <c r="E1009" s="10">
        <v>1</v>
      </c>
      <c r="F1009" s="146"/>
      <c r="G1009" s="24"/>
    </row>
    <row r="1010" spans="1:7" s="236" customFormat="1" ht="25.5" x14ac:dyDescent="0.25">
      <c r="A1010" s="269" t="s">
        <v>1838</v>
      </c>
      <c r="B1010" s="133" t="s">
        <v>1839</v>
      </c>
      <c r="C1010" s="100" t="s">
        <v>1840</v>
      </c>
      <c r="D1010" s="101" t="s">
        <v>314</v>
      </c>
      <c r="E1010" s="10">
        <v>1</v>
      </c>
      <c r="F1010" s="146"/>
      <c r="G1010" s="24"/>
    </row>
    <row r="1011" spans="1:7" s="236" customFormat="1" ht="25.5" x14ac:dyDescent="0.25">
      <c r="A1011" s="269" t="s">
        <v>1841</v>
      </c>
      <c r="B1011" s="246" t="s">
        <v>1023</v>
      </c>
      <c r="C1011" s="6" t="s">
        <v>2157</v>
      </c>
      <c r="D1011" s="7" t="str">
        <f>VLOOKUP(B1011,'[1]172-O'!$A$9:$G$4558,4,FALSE)</f>
        <v>un</v>
      </c>
      <c r="E1011" s="10">
        <v>2</v>
      </c>
      <c r="F1011" s="146"/>
      <c r="G1011" s="24"/>
    </row>
    <row r="1012" spans="1:7" s="236" customFormat="1" ht="38.25" x14ac:dyDescent="0.25">
      <c r="A1012" s="269" t="s">
        <v>1842</v>
      </c>
      <c r="B1012" s="133" t="s">
        <v>1843</v>
      </c>
      <c r="C1012" s="100" t="s">
        <v>1844</v>
      </c>
      <c r="D1012" s="101" t="s">
        <v>10</v>
      </c>
      <c r="E1012" s="10">
        <v>2</v>
      </c>
      <c r="F1012" s="146"/>
      <c r="G1012" s="24"/>
    </row>
    <row r="1013" spans="1:7" s="236" customFormat="1" x14ac:dyDescent="0.25">
      <c r="A1013" s="269" t="s">
        <v>1845</v>
      </c>
      <c r="B1013" s="246" t="s">
        <v>1048</v>
      </c>
      <c r="C1013" s="6" t="s">
        <v>2164</v>
      </c>
      <c r="D1013" s="7" t="str">
        <f>VLOOKUP(B1013,'[1]172-O'!$A$9:$G$4558,4,FALSE)</f>
        <v>un</v>
      </c>
      <c r="E1013" s="10">
        <v>2</v>
      </c>
      <c r="F1013" s="146"/>
      <c r="G1013" s="24"/>
    </row>
    <row r="1014" spans="1:7" s="236" customFormat="1" x14ac:dyDescent="0.25">
      <c r="A1014" s="269" t="s">
        <v>1846</v>
      </c>
      <c r="B1014" s="246" t="s">
        <v>1150</v>
      </c>
      <c r="C1014" s="6" t="s">
        <v>2165</v>
      </c>
      <c r="D1014" s="7" t="str">
        <f>VLOOKUP(B1014,'[1]172-O'!$A$9:$G$4558,4,FALSE)</f>
        <v>un</v>
      </c>
      <c r="E1014" s="10">
        <v>2</v>
      </c>
      <c r="F1014" s="146"/>
      <c r="G1014" s="24"/>
    </row>
    <row r="1015" spans="1:7" s="236" customFormat="1" x14ac:dyDescent="0.25">
      <c r="A1015" s="269" t="s">
        <v>1847</v>
      </c>
      <c r="B1015" s="133" t="s">
        <v>1848</v>
      </c>
      <c r="C1015" s="100" t="s">
        <v>1849</v>
      </c>
      <c r="D1015" s="101" t="s">
        <v>10</v>
      </c>
      <c r="E1015" s="10">
        <v>2</v>
      </c>
      <c r="F1015" s="146"/>
      <c r="G1015" s="24"/>
    </row>
    <row r="1016" spans="1:7" s="236" customFormat="1" ht="25.5" x14ac:dyDescent="0.25">
      <c r="A1016" s="269" t="s">
        <v>1850</v>
      </c>
      <c r="B1016" s="246" t="s">
        <v>1054</v>
      </c>
      <c r="C1016" s="6" t="s">
        <v>2174</v>
      </c>
      <c r="D1016" s="7" t="str">
        <f>VLOOKUP(B1016,'[1]172-O'!$A$9:$G$4558,4,FALSE)</f>
        <v>m</v>
      </c>
      <c r="E1016" s="10">
        <v>70</v>
      </c>
      <c r="F1016" s="146"/>
      <c r="G1016" s="24"/>
    </row>
    <row r="1017" spans="1:7" s="236" customFormat="1" ht="38.25" x14ac:dyDescent="0.25">
      <c r="A1017" s="269" t="s">
        <v>1851</v>
      </c>
      <c r="B1017" s="246" t="s">
        <v>1070</v>
      </c>
      <c r="C1017" s="6" t="s">
        <v>2182</v>
      </c>
      <c r="D1017" s="7" t="str">
        <f>VLOOKUP(B1017,'[1]172-O'!$A$9:$G$4558,4,FALSE)</f>
        <v>m</v>
      </c>
      <c r="E1017" s="10">
        <v>70</v>
      </c>
      <c r="F1017" s="146"/>
      <c r="G1017" s="24"/>
    </row>
    <row r="1018" spans="1:7" s="236" customFormat="1" ht="38.25" x14ac:dyDescent="0.25">
      <c r="A1018" s="269" t="s">
        <v>1852</v>
      </c>
      <c r="B1018" s="246" t="s">
        <v>1072</v>
      </c>
      <c r="C1018" s="6" t="s">
        <v>2183</v>
      </c>
      <c r="D1018" s="7" t="str">
        <f>VLOOKUP(B1018,'[1]172-O'!$A$9:$G$4558,4,FALSE)</f>
        <v>m</v>
      </c>
      <c r="E1018" s="10">
        <v>70</v>
      </c>
      <c r="F1018" s="146"/>
      <c r="G1018" s="24"/>
    </row>
    <row r="1019" spans="1:7" s="236" customFormat="1" ht="38.25" x14ac:dyDescent="0.25">
      <c r="A1019" s="269" t="s">
        <v>1853</v>
      </c>
      <c r="B1019" s="133" t="s">
        <v>1854</v>
      </c>
      <c r="C1019" s="100" t="s">
        <v>1855</v>
      </c>
      <c r="D1019" s="101" t="s">
        <v>59</v>
      </c>
      <c r="E1019" s="10">
        <v>70</v>
      </c>
      <c r="F1019" s="146"/>
      <c r="G1019" s="24"/>
    </row>
    <row r="1020" spans="1:7" s="236" customFormat="1" ht="38.25" x14ac:dyDescent="0.25">
      <c r="A1020" s="269" t="s">
        <v>1856</v>
      </c>
      <c r="B1020" s="246" t="s">
        <v>1075</v>
      </c>
      <c r="C1020" s="6" t="s">
        <v>2184</v>
      </c>
      <c r="D1020" s="7" t="str">
        <f>VLOOKUP(B1020,'[1]172-O'!$A$9:$G$4558,4,FALSE)</f>
        <v>m</v>
      </c>
      <c r="E1020" s="10">
        <v>70</v>
      </c>
      <c r="F1020" s="146"/>
      <c r="G1020" s="24"/>
    </row>
    <row r="1021" spans="1:7" s="236" customFormat="1" ht="38.25" x14ac:dyDescent="0.25">
      <c r="A1021" s="269" t="s">
        <v>1857</v>
      </c>
      <c r="B1021" s="246" t="s">
        <v>1079</v>
      </c>
      <c r="C1021" s="6" t="s">
        <v>2186</v>
      </c>
      <c r="D1021" s="7" t="str">
        <f>VLOOKUP(B1021,'[1]172-O'!$A$9:$G$4558,4,FALSE)</f>
        <v>m</v>
      </c>
      <c r="E1021" s="10">
        <v>70</v>
      </c>
      <c r="F1021" s="146"/>
      <c r="G1021" s="24"/>
    </row>
    <row r="1022" spans="1:7" s="236" customFormat="1" ht="25.5" x14ac:dyDescent="0.25">
      <c r="A1022" s="269" t="s">
        <v>1858</v>
      </c>
      <c r="B1022" s="133" t="s">
        <v>1859</v>
      </c>
      <c r="C1022" s="100" t="s">
        <v>1860</v>
      </c>
      <c r="D1022" s="101" t="s">
        <v>59</v>
      </c>
      <c r="E1022" s="10">
        <v>70</v>
      </c>
      <c r="F1022" s="146"/>
      <c r="G1022" s="24"/>
    </row>
    <row r="1023" spans="1:7" s="236" customFormat="1" ht="25.5" x14ac:dyDescent="0.25">
      <c r="A1023" s="269" t="s">
        <v>1861</v>
      </c>
      <c r="B1023" s="133" t="s">
        <v>1862</v>
      </c>
      <c r="C1023" s="100" t="s">
        <v>1863</v>
      </c>
      <c r="D1023" s="101" t="s">
        <v>10</v>
      </c>
      <c r="E1023" s="10">
        <v>2</v>
      </c>
      <c r="F1023" s="146"/>
      <c r="G1023" s="24"/>
    </row>
    <row r="1024" spans="1:7" s="236" customFormat="1" ht="25.5" x14ac:dyDescent="0.25">
      <c r="A1024" s="269" t="s">
        <v>1864</v>
      </c>
      <c r="B1024" s="133" t="s">
        <v>1865</v>
      </c>
      <c r="C1024" s="100" t="s">
        <v>1866</v>
      </c>
      <c r="D1024" s="101" t="s">
        <v>10</v>
      </c>
      <c r="E1024" s="10">
        <v>2</v>
      </c>
      <c r="F1024" s="146"/>
      <c r="G1024" s="24"/>
    </row>
    <row r="1025" spans="1:11" s="236" customFormat="1" ht="25.5" x14ac:dyDescent="0.25">
      <c r="A1025" s="269" t="s">
        <v>1867</v>
      </c>
      <c r="B1025" s="133" t="s">
        <v>1868</v>
      </c>
      <c r="C1025" s="100" t="s">
        <v>1869</v>
      </c>
      <c r="D1025" s="101" t="s">
        <v>10</v>
      </c>
      <c r="E1025" s="10">
        <v>2</v>
      </c>
      <c r="F1025" s="146"/>
      <c r="G1025" s="24"/>
    </row>
    <row r="1026" spans="1:11" s="236" customFormat="1" x14ac:dyDescent="0.25">
      <c r="A1026" s="269" t="s">
        <v>1870</v>
      </c>
      <c r="B1026" s="246" t="s">
        <v>341</v>
      </c>
      <c r="C1026" s="6" t="s">
        <v>2528</v>
      </c>
      <c r="D1026" s="7" t="str">
        <f>VLOOKUP(B1026,'[1]172-O'!$A$9:$G$4558,4,FALSE)</f>
        <v>un</v>
      </c>
      <c r="E1026" s="10">
        <v>4</v>
      </c>
      <c r="F1026" s="146"/>
      <c r="G1026" s="24"/>
    </row>
    <row r="1027" spans="1:11" s="236" customFormat="1" ht="25.5" x14ac:dyDescent="0.25">
      <c r="A1027" s="269" t="s">
        <v>1871</v>
      </c>
      <c r="B1027" s="246" t="s">
        <v>1127</v>
      </c>
      <c r="C1027" s="6" t="s">
        <v>2267</v>
      </c>
      <c r="D1027" s="7" t="str">
        <f>VLOOKUP(B1027,'[1]172-O'!$A$9:$G$4558,4,FALSE)</f>
        <v>un</v>
      </c>
      <c r="E1027" s="10">
        <v>12</v>
      </c>
      <c r="F1027" s="146"/>
      <c r="G1027" s="24"/>
    </row>
    <row r="1028" spans="1:11" s="236" customFormat="1" ht="25.5" x14ac:dyDescent="0.25">
      <c r="A1028" s="269" t="s">
        <v>1872</v>
      </c>
      <c r="B1028" s="133" t="s">
        <v>2269</v>
      </c>
      <c r="C1028" s="100" t="s">
        <v>1873</v>
      </c>
      <c r="D1028" s="101" t="s">
        <v>10</v>
      </c>
      <c r="E1028" s="10">
        <v>10</v>
      </c>
      <c r="F1028" s="146"/>
      <c r="G1028" s="24"/>
    </row>
    <row r="1029" spans="1:11" s="236" customFormat="1" ht="25.5" x14ac:dyDescent="0.25">
      <c r="A1029" s="269" t="s">
        <v>1874</v>
      </c>
      <c r="B1029" s="246" t="s">
        <v>1229</v>
      </c>
      <c r="C1029" s="6" t="s">
        <v>2284</v>
      </c>
      <c r="D1029" s="7" t="str">
        <f>VLOOKUP(B1029,'[1]172-O'!$A$9:$G$4558,4,FALSE)</f>
        <v>un</v>
      </c>
      <c r="E1029" s="10">
        <v>2</v>
      </c>
      <c r="F1029" s="146"/>
      <c r="G1029" s="24"/>
    </row>
    <row r="1030" spans="1:11" s="236" customFormat="1" ht="25.5" x14ac:dyDescent="0.25">
      <c r="A1030" s="269" t="s">
        <v>1875</v>
      </c>
      <c r="B1030" s="246" t="s">
        <v>977</v>
      </c>
      <c r="C1030" s="6" t="s">
        <v>2285</v>
      </c>
      <c r="D1030" s="7" t="str">
        <f>VLOOKUP(B1030,'[1]172-O'!$A$9:$G$4558,4,FALSE)</f>
        <v>un</v>
      </c>
      <c r="E1030" s="10">
        <v>2</v>
      </c>
      <c r="F1030" s="146"/>
      <c r="G1030" s="24"/>
    </row>
    <row r="1031" spans="1:11" s="236" customFormat="1" x14ac:dyDescent="0.25">
      <c r="A1031" s="269" t="s">
        <v>1876</v>
      </c>
      <c r="B1031" s="246" t="s">
        <v>859</v>
      </c>
      <c r="C1031" s="6" t="s">
        <v>2298</v>
      </c>
      <c r="D1031" s="7" t="str">
        <f>VLOOKUP(B1031,'[1]172-O'!$A$9:$G$4558,4,FALSE)</f>
        <v>m²</v>
      </c>
      <c r="E1031" s="10">
        <v>99.52</v>
      </c>
      <c r="F1031" s="146"/>
      <c r="G1031" s="24"/>
    </row>
    <row r="1032" spans="1:11" s="236" customFormat="1" ht="25.5" x14ac:dyDescent="0.25">
      <c r="A1032" s="269" t="s">
        <v>1877</v>
      </c>
      <c r="B1032" s="246" t="s">
        <v>860</v>
      </c>
      <c r="C1032" s="6" t="s">
        <v>2346</v>
      </c>
      <c r="D1032" s="7" t="str">
        <f>VLOOKUP(B1032,'[1]172-O'!$A$9:$G$4558,4,FALSE)</f>
        <v>un</v>
      </c>
      <c r="E1032" s="10">
        <v>10</v>
      </c>
      <c r="F1032" s="146"/>
      <c r="G1032" s="24"/>
    </row>
    <row r="1033" spans="1:11" s="236" customFormat="1" x14ac:dyDescent="0.25">
      <c r="A1033" s="269" t="s">
        <v>1878</v>
      </c>
      <c r="B1033" s="246" t="s">
        <v>861</v>
      </c>
      <c r="C1033" s="6" t="s">
        <v>2349</v>
      </c>
      <c r="D1033" s="7" t="str">
        <f>VLOOKUP(B1033,'[1]172-O'!$A$9:$G$4558,4,FALSE)</f>
        <v>un</v>
      </c>
      <c r="E1033" s="10">
        <v>6</v>
      </c>
      <c r="F1033" s="146"/>
      <c r="G1033" s="24"/>
    </row>
    <row r="1034" spans="1:11" s="236" customFormat="1" x14ac:dyDescent="0.25">
      <c r="A1034" s="282"/>
      <c r="B1034" s="283"/>
      <c r="C1034" s="283"/>
      <c r="D1034" s="283"/>
      <c r="E1034" s="283"/>
      <c r="F1034" s="283"/>
      <c r="G1034" s="284"/>
    </row>
    <row r="1035" spans="1:11" s="236" customFormat="1" ht="15.75" x14ac:dyDescent="0.25">
      <c r="A1035" s="247" t="s">
        <v>1879</v>
      </c>
      <c r="B1035" s="222"/>
      <c r="C1035" s="221" t="s">
        <v>1880</v>
      </c>
      <c r="D1035" s="223"/>
      <c r="E1035" s="224"/>
      <c r="F1035" s="224"/>
      <c r="G1035" s="232"/>
      <c r="I1035" s="242"/>
      <c r="K1035" s="242"/>
    </row>
    <row r="1036" spans="1:11" s="236" customFormat="1" ht="25.5" x14ac:dyDescent="0.25">
      <c r="A1036" s="269" t="s">
        <v>1881</v>
      </c>
      <c r="B1036" s="246" t="s">
        <v>1752</v>
      </c>
      <c r="C1036" s="6" t="s">
        <v>1753</v>
      </c>
      <c r="D1036" s="7" t="str">
        <f>VLOOKUP(B1036,'[1]172-O'!$A$9:$G$4558,4,FALSE)</f>
        <v>m³</v>
      </c>
      <c r="E1036" s="10">
        <v>6.67</v>
      </c>
      <c r="F1036" s="146"/>
      <c r="G1036" s="24"/>
    </row>
    <row r="1037" spans="1:11" s="236" customFormat="1" ht="25.5" x14ac:dyDescent="0.25">
      <c r="A1037" s="269" t="s">
        <v>1882</v>
      </c>
      <c r="B1037" s="246" t="s">
        <v>1193</v>
      </c>
      <c r="C1037" s="6" t="s">
        <v>2531</v>
      </c>
      <c r="D1037" s="7" t="str">
        <f>VLOOKUP(B1037,'[1]172-O'!$A$9:$G$4558,4,FALSE)</f>
        <v>m³</v>
      </c>
      <c r="E1037" s="10">
        <v>10.16</v>
      </c>
      <c r="F1037" s="146"/>
      <c r="G1037" s="24"/>
    </row>
    <row r="1038" spans="1:11" s="236" customFormat="1" x14ac:dyDescent="0.25">
      <c r="A1038" s="269" t="s">
        <v>1883</v>
      </c>
      <c r="B1038" s="246" t="s">
        <v>113</v>
      </c>
      <c r="C1038" s="6" t="s">
        <v>114</v>
      </c>
      <c r="D1038" s="7" t="str">
        <f>VLOOKUP(B1038,'[1]172-O'!$A$9:$G$4558,4,FALSE)</f>
        <v>m²</v>
      </c>
      <c r="E1038" s="10">
        <v>101.58</v>
      </c>
      <c r="F1038" s="146"/>
      <c r="G1038" s="24"/>
    </row>
    <row r="1039" spans="1:11" s="236" customFormat="1" ht="25.5" x14ac:dyDescent="0.25">
      <c r="A1039" s="269" t="s">
        <v>1884</v>
      </c>
      <c r="B1039" s="246" t="s">
        <v>74</v>
      </c>
      <c r="C1039" s="6" t="s">
        <v>75</v>
      </c>
      <c r="D1039" s="7" t="str">
        <f>VLOOKUP(B1039,'[1]172-O'!$A$9:$G$4558,4,FALSE)</f>
        <v>kg</v>
      </c>
      <c r="E1039" s="10">
        <v>2435.89</v>
      </c>
      <c r="F1039" s="146"/>
      <c r="G1039" s="24"/>
    </row>
    <row r="1040" spans="1:11" s="236" customFormat="1" ht="38.25" x14ac:dyDescent="0.25">
      <c r="A1040" s="269" t="s">
        <v>1885</v>
      </c>
      <c r="B1040" s="246" t="s">
        <v>86</v>
      </c>
      <c r="C1040" s="6" t="s">
        <v>2545</v>
      </c>
      <c r="D1040" s="7" t="str">
        <f>VLOOKUP(B1040,'[1]172-O'!$A$9:$G$4558,4,FALSE)</f>
        <v>m²</v>
      </c>
      <c r="E1040" s="10">
        <v>111.74</v>
      </c>
      <c r="F1040" s="146"/>
      <c r="G1040" s="24"/>
    </row>
    <row r="1041" spans="1:7" s="236" customFormat="1" ht="25.5" x14ac:dyDescent="0.25">
      <c r="A1041" s="269" t="s">
        <v>1886</v>
      </c>
      <c r="B1041" s="246" t="s">
        <v>829</v>
      </c>
      <c r="C1041" s="6" t="s">
        <v>830</v>
      </c>
      <c r="D1041" s="7" t="str">
        <f>VLOOKUP(B1041,'[1]172-O'!$A$9:$G$4558,4,FALSE)</f>
        <v>kg</v>
      </c>
      <c r="E1041" s="10">
        <v>689</v>
      </c>
      <c r="F1041" s="146"/>
      <c r="G1041" s="24"/>
    </row>
    <row r="1042" spans="1:7" s="236" customFormat="1" ht="25.5" x14ac:dyDescent="0.25">
      <c r="A1042" s="269" t="s">
        <v>1887</v>
      </c>
      <c r="B1042" s="246" t="s">
        <v>833</v>
      </c>
      <c r="C1042" s="6" t="s">
        <v>834</v>
      </c>
      <c r="D1042" s="7" t="str">
        <f>VLOOKUP(B1042,'[1]172-O'!$A$9:$G$4558,4,FALSE)</f>
        <v>m³</v>
      </c>
      <c r="E1042" s="10">
        <v>6.89</v>
      </c>
      <c r="F1042" s="146"/>
      <c r="G1042" s="24"/>
    </row>
    <row r="1043" spans="1:7" s="236" customFormat="1" ht="25.5" x14ac:dyDescent="0.25">
      <c r="A1043" s="269" t="s">
        <v>1888</v>
      </c>
      <c r="B1043" s="4" t="s">
        <v>835</v>
      </c>
      <c r="C1043" s="6" t="s">
        <v>836</v>
      </c>
      <c r="D1043" s="7" t="str">
        <f>VLOOKUP(B1043,'[1]172-O'!$A$9:$G$4558,4,FALSE)</f>
        <v>m³</v>
      </c>
      <c r="E1043" s="10">
        <v>6.89</v>
      </c>
      <c r="F1043" s="146"/>
      <c r="G1043" s="24"/>
    </row>
    <row r="1044" spans="1:7" s="236" customFormat="1" x14ac:dyDescent="0.25">
      <c r="A1044" s="269" t="s">
        <v>1889</v>
      </c>
      <c r="B1044" s="246" t="s">
        <v>837</v>
      </c>
      <c r="C1044" s="6" t="s">
        <v>838</v>
      </c>
      <c r="D1044" s="7" t="str">
        <f>VLOOKUP(B1044,'[1]172-O'!$A$9:$G$4558,4,FALSE)</f>
        <v>m²</v>
      </c>
      <c r="E1044" s="10">
        <v>113.67</v>
      </c>
      <c r="F1044" s="146"/>
      <c r="G1044" s="24"/>
    </row>
    <row r="1045" spans="1:7" s="236" customFormat="1" ht="38.25" x14ac:dyDescent="0.25">
      <c r="A1045" s="269" t="s">
        <v>1890</v>
      </c>
      <c r="B1045" s="246" t="s">
        <v>2514</v>
      </c>
      <c r="C1045" s="6" t="s">
        <v>839</v>
      </c>
      <c r="D1045" s="7" t="s">
        <v>39</v>
      </c>
      <c r="E1045" s="10">
        <v>101.58</v>
      </c>
      <c r="F1045" s="146"/>
      <c r="G1045" s="24"/>
    </row>
    <row r="1046" spans="1:7" s="236" customFormat="1" ht="25.5" x14ac:dyDescent="0.25">
      <c r="A1046" s="269" t="s">
        <v>1891</v>
      </c>
      <c r="B1046" s="246" t="s">
        <v>969</v>
      </c>
      <c r="C1046" s="6" t="s">
        <v>970</v>
      </c>
      <c r="D1046" s="7" t="str">
        <f>VLOOKUP(B1046,'[1]172-O'!$A$9:$G$4558,4,FALSE)</f>
        <v>m²</v>
      </c>
      <c r="E1046" s="10">
        <v>101.58</v>
      </c>
      <c r="F1046" s="146"/>
      <c r="G1046" s="24"/>
    </row>
    <row r="1047" spans="1:7" s="236" customFormat="1" x14ac:dyDescent="0.25">
      <c r="A1047" s="269" t="s">
        <v>1892</v>
      </c>
      <c r="B1047" s="246" t="s">
        <v>110</v>
      </c>
      <c r="C1047" s="6" t="s">
        <v>111</v>
      </c>
      <c r="D1047" s="7" t="str">
        <f>VLOOKUP(B1047,'[1]172-O'!$A$9:$G$4558,4,FALSE)</f>
        <v>m³</v>
      </c>
      <c r="E1047" s="10">
        <v>5.08</v>
      </c>
      <c r="F1047" s="146"/>
      <c r="G1047" s="24"/>
    </row>
    <row r="1048" spans="1:7" s="236" customFormat="1" ht="25.5" x14ac:dyDescent="0.25">
      <c r="A1048" s="269" t="s">
        <v>1893</v>
      </c>
      <c r="B1048" s="246" t="s">
        <v>2003</v>
      </c>
      <c r="C1048" s="6" t="s">
        <v>847</v>
      </c>
      <c r="D1048" s="7" t="s">
        <v>59</v>
      </c>
      <c r="E1048" s="10">
        <v>34.9</v>
      </c>
      <c r="F1048" s="146"/>
      <c r="G1048" s="24"/>
    </row>
    <row r="1049" spans="1:7" s="236" customFormat="1" ht="25.5" x14ac:dyDescent="0.25">
      <c r="A1049" s="269" t="s">
        <v>1894</v>
      </c>
      <c r="B1049" s="246" t="s">
        <v>1895</v>
      </c>
      <c r="C1049" s="6" t="s">
        <v>1998</v>
      </c>
      <c r="D1049" s="7" t="str">
        <f>VLOOKUP(B1049,'[1]172-O'!$A$9:$G$4558,4,FALSE)</f>
        <v>m²</v>
      </c>
      <c r="E1049" s="10">
        <v>130.24</v>
      </c>
      <c r="F1049" s="146"/>
      <c r="G1049" s="24"/>
    </row>
    <row r="1050" spans="1:7" s="236" customFormat="1" ht="25.5" x14ac:dyDescent="0.25">
      <c r="A1050" s="269" t="s">
        <v>1896</v>
      </c>
      <c r="B1050" s="246" t="s">
        <v>1897</v>
      </c>
      <c r="C1050" s="6" t="s">
        <v>1999</v>
      </c>
      <c r="D1050" s="7" t="str">
        <f>VLOOKUP(B1050,'[1]172-O'!$A$9:$G$4558,4,FALSE)</f>
        <v>un</v>
      </c>
      <c r="E1050" s="10">
        <v>400</v>
      </c>
      <c r="F1050" s="146"/>
      <c r="G1050" s="24"/>
    </row>
    <row r="1051" spans="1:7" s="236" customFormat="1" ht="25.5" x14ac:dyDescent="0.25">
      <c r="A1051" s="269" t="s">
        <v>1898</v>
      </c>
      <c r="B1051" s="7" t="s">
        <v>178</v>
      </c>
      <c r="C1051" s="6" t="s">
        <v>2546</v>
      </c>
      <c r="D1051" s="7" t="str">
        <f>VLOOKUP(B1051,'[1]172-O'!$A$9:$G$4558,4,FALSE)</f>
        <v>m²</v>
      </c>
      <c r="E1051" s="10">
        <v>101.58</v>
      </c>
      <c r="F1051" s="146"/>
      <c r="G1051" s="24"/>
    </row>
    <row r="1052" spans="1:7" s="236" customFormat="1" x14ac:dyDescent="0.25">
      <c r="A1052" s="269" t="s">
        <v>1899</v>
      </c>
      <c r="B1052" s="5" t="s">
        <v>116</v>
      </c>
      <c r="C1052" s="6" t="s">
        <v>117</v>
      </c>
      <c r="D1052" s="7" t="str">
        <f>VLOOKUP(B1052,'[1]172-O'!$A$9:$G$4558,4,FALSE)</f>
        <v>m²</v>
      </c>
      <c r="E1052" s="10">
        <v>260.48</v>
      </c>
      <c r="F1052" s="146"/>
      <c r="G1052" s="24"/>
    </row>
    <row r="1053" spans="1:7" s="236" customFormat="1" x14ac:dyDescent="0.25">
      <c r="A1053" s="269" t="s">
        <v>1900</v>
      </c>
      <c r="B1053" s="5" t="s">
        <v>119</v>
      </c>
      <c r="C1053" s="6" t="s">
        <v>120</v>
      </c>
      <c r="D1053" s="7" t="str">
        <f>VLOOKUP(B1053,'[1]172-O'!$A$9:$G$4558,4,FALSE)</f>
        <v>m²</v>
      </c>
      <c r="E1053" s="10">
        <v>260.48</v>
      </c>
      <c r="F1053" s="146"/>
      <c r="G1053" s="24"/>
    </row>
    <row r="1054" spans="1:7" s="236" customFormat="1" x14ac:dyDescent="0.25">
      <c r="A1054" s="269" t="s">
        <v>1901</v>
      </c>
      <c r="B1054" s="5" t="s">
        <v>125</v>
      </c>
      <c r="C1054" s="6" t="s">
        <v>126</v>
      </c>
      <c r="D1054" s="7" t="str">
        <f>VLOOKUP(B1054,'[1]172-O'!$A$9:$G$4558,4,FALSE)</f>
        <v>m²</v>
      </c>
      <c r="E1054" s="10">
        <v>130.24</v>
      </c>
      <c r="F1054" s="146"/>
      <c r="G1054" s="24"/>
    </row>
    <row r="1055" spans="1:7" s="236" customFormat="1" ht="25.5" x14ac:dyDescent="0.25">
      <c r="A1055" s="269" t="s">
        <v>1902</v>
      </c>
      <c r="B1055" s="30" t="s">
        <v>144</v>
      </c>
      <c r="C1055" s="6" t="s">
        <v>145</v>
      </c>
      <c r="D1055" s="7" t="str">
        <f>VLOOKUP(B1055,'[1]172-O'!$A$9:$G$4558,4,FALSE)</f>
        <v>m²</v>
      </c>
      <c r="E1055" s="10">
        <v>130.24</v>
      </c>
      <c r="F1055" s="146"/>
      <c r="G1055" s="24"/>
    </row>
    <row r="1056" spans="1:7" s="236" customFormat="1" ht="51" x14ac:dyDescent="0.25">
      <c r="A1056" s="269" t="s">
        <v>1903</v>
      </c>
      <c r="B1056" s="5" t="s">
        <v>131</v>
      </c>
      <c r="C1056" s="6" t="s">
        <v>2547</v>
      </c>
      <c r="D1056" s="7" t="str">
        <f>VLOOKUP(B1056,'[1]172-O'!$A$9:$G$4558,4,FALSE)</f>
        <v>m²</v>
      </c>
      <c r="E1056" s="10">
        <v>7.39</v>
      </c>
      <c r="F1056" s="146"/>
      <c r="G1056" s="24"/>
    </row>
    <row r="1057" spans="1:7" s="236" customFormat="1" ht="38.25" x14ac:dyDescent="0.25">
      <c r="A1057" s="269" t="s">
        <v>1904</v>
      </c>
      <c r="B1057" s="5" t="s">
        <v>134</v>
      </c>
      <c r="C1057" s="6" t="s">
        <v>135</v>
      </c>
      <c r="D1057" s="7" t="str">
        <f>VLOOKUP(B1057,'[1]172-O'!$A$9:$G$4558,4,FALSE)</f>
        <v>m²</v>
      </c>
      <c r="E1057" s="10">
        <v>7.39</v>
      </c>
      <c r="F1057" s="146"/>
      <c r="G1057" s="24"/>
    </row>
    <row r="1058" spans="1:7" s="236" customFormat="1" ht="38.25" x14ac:dyDescent="0.25">
      <c r="A1058" s="269" t="s">
        <v>1905</v>
      </c>
      <c r="B1058" s="5" t="s">
        <v>2004</v>
      </c>
      <c r="C1058" s="6" t="s">
        <v>2005</v>
      </c>
      <c r="D1058" s="7" t="str">
        <f>VLOOKUP(B1058,'[1]172-O'!$A$9:$G$4558,4,FALSE)</f>
        <v>m²</v>
      </c>
      <c r="E1058" s="10">
        <f>34.32+2*0.6*3.3+2.5*3.3</f>
        <v>46.53</v>
      </c>
      <c r="F1058" s="146"/>
      <c r="G1058" s="24"/>
    </row>
    <row r="1059" spans="1:7" s="236" customFormat="1" ht="38.25" x14ac:dyDescent="0.25">
      <c r="A1059" s="269" t="s">
        <v>1906</v>
      </c>
      <c r="B1059" s="4" t="s">
        <v>156</v>
      </c>
      <c r="C1059" s="6" t="s">
        <v>2548</v>
      </c>
      <c r="D1059" s="7" t="str">
        <f>VLOOKUP(B1059,'[1]172-O'!$A$9:$G$4558,4,FALSE)</f>
        <v>m²</v>
      </c>
      <c r="E1059" s="10">
        <v>95.33</v>
      </c>
      <c r="F1059" s="146"/>
      <c r="G1059" s="24"/>
    </row>
    <row r="1060" spans="1:7" s="236" customFormat="1" ht="38.25" x14ac:dyDescent="0.25">
      <c r="A1060" s="269" t="s">
        <v>1907</v>
      </c>
      <c r="B1060" s="134" t="s">
        <v>162</v>
      </c>
      <c r="C1060" s="103" t="s">
        <v>163</v>
      </c>
      <c r="D1060" s="143" t="s">
        <v>59</v>
      </c>
      <c r="E1060" s="36">
        <v>46.49</v>
      </c>
      <c r="F1060" s="146"/>
      <c r="G1060" s="24"/>
    </row>
    <row r="1061" spans="1:7" s="236" customFormat="1" ht="25.5" x14ac:dyDescent="0.25">
      <c r="A1061" s="269" t="s">
        <v>1908</v>
      </c>
      <c r="B1061" s="5" t="s">
        <v>189</v>
      </c>
      <c r="C1061" s="6" t="s">
        <v>190</v>
      </c>
      <c r="D1061" s="7" t="str">
        <f>VLOOKUP(B1061,'[1]172-O'!$A$9:$G$4558,4,FALSE)</f>
        <v>un</v>
      </c>
      <c r="E1061" s="10">
        <v>1</v>
      </c>
      <c r="F1061" s="146"/>
      <c r="G1061" s="24"/>
    </row>
    <row r="1062" spans="1:7" s="236" customFormat="1" ht="38.25" x14ac:dyDescent="0.25">
      <c r="A1062" s="269" t="s">
        <v>1909</v>
      </c>
      <c r="B1062" s="5" t="s">
        <v>199</v>
      </c>
      <c r="C1062" s="6" t="s">
        <v>2029</v>
      </c>
      <c r="D1062" s="7" t="str">
        <f>VLOOKUP(B1062,'[1]172-O'!$A$9:$G$4558,4,FALSE)</f>
        <v>un</v>
      </c>
      <c r="E1062" s="10">
        <v>2</v>
      </c>
      <c r="F1062" s="146"/>
      <c r="G1062" s="24"/>
    </row>
    <row r="1063" spans="1:7" s="236" customFormat="1" ht="38.25" x14ac:dyDescent="0.25">
      <c r="A1063" s="269" t="s">
        <v>1910</v>
      </c>
      <c r="B1063" s="8" t="s">
        <v>201</v>
      </c>
      <c r="C1063" s="6" t="s">
        <v>2030</v>
      </c>
      <c r="D1063" s="7" t="str">
        <f>VLOOKUP(B1063,'[1]172-O'!$A$9:$G$4558,4,FALSE)</f>
        <v>un</v>
      </c>
      <c r="E1063" s="10">
        <v>1</v>
      </c>
      <c r="F1063" s="146"/>
      <c r="G1063" s="24"/>
    </row>
    <row r="1064" spans="1:7" s="236" customFormat="1" x14ac:dyDescent="0.25">
      <c r="A1064" s="269" t="s">
        <v>1911</v>
      </c>
      <c r="B1064" s="14" t="s">
        <v>203</v>
      </c>
      <c r="C1064" s="6" t="s">
        <v>2026</v>
      </c>
      <c r="D1064" s="7" t="str">
        <f>VLOOKUP(B1064,'[1]172-O'!$A$9:$G$4558,4,FALSE)</f>
        <v>m²</v>
      </c>
      <c r="E1064" s="10">
        <v>2</v>
      </c>
      <c r="F1064" s="146"/>
      <c r="G1064" s="24"/>
    </row>
    <row r="1065" spans="1:7" s="236" customFormat="1" ht="25.5" x14ac:dyDescent="0.25">
      <c r="A1065" s="269" t="s">
        <v>1912</v>
      </c>
      <c r="B1065" s="5" t="s">
        <v>1913</v>
      </c>
      <c r="C1065" s="6" t="s">
        <v>2549</v>
      </c>
      <c r="D1065" s="7" t="str">
        <f>VLOOKUP(B1065,'[1]172-O'!$A$9:$G$4558,4,FALSE)</f>
        <v>cj</v>
      </c>
      <c r="E1065" s="10">
        <v>1</v>
      </c>
      <c r="F1065" s="146"/>
      <c r="G1065" s="24"/>
    </row>
    <row r="1066" spans="1:7" s="236" customFormat="1" ht="25.5" x14ac:dyDescent="0.25">
      <c r="A1066" s="269" t="s">
        <v>1914</v>
      </c>
      <c r="B1066" s="5" t="s">
        <v>1915</v>
      </c>
      <c r="C1066" s="6" t="s">
        <v>2007</v>
      </c>
      <c r="D1066" s="7" t="str">
        <f>VLOOKUP(B1066,'[1]172-O'!$A$9:$G$4558,4,FALSE)</f>
        <v>m²</v>
      </c>
      <c r="E1066" s="10">
        <v>61.71</v>
      </c>
      <c r="F1066" s="146"/>
      <c r="G1066" s="24"/>
    </row>
    <row r="1067" spans="1:7" s="236" customFormat="1" x14ac:dyDescent="0.25">
      <c r="A1067" s="269" t="s">
        <v>1916</v>
      </c>
      <c r="B1067" s="5" t="s">
        <v>1917</v>
      </c>
      <c r="C1067" s="6" t="s">
        <v>2019</v>
      </c>
      <c r="D1067" s="7" t="str">
        <f>VLOOKUP(B1067,'[1]172-O'!$A$9:$G$4558,4,FALSE)</f>
        <v>m²</v>
      </c>
      <c r="E1067" s="10">
        <v>8.1</v>
      </c>
      <c r="F1067" s="146"/>
      <c r="G1067" s="24"/>
    </row>
    <row r="1068" spans="1:7" s="236" customFormat="1" x14ac:dyDescent="0.25">
      <c r="A1068" s="269" t="s">
        <v>1918</v>
      </c>
      <c r="B1068" s="270" t="s">
        <v>1800</v>
      </c>
      <c r="C1068" s="6" t="s">
        <v>1801</v>
      </c>
      <c r="D1068" s="7" t="str">
        <f>VLOOKUP(B1068,'[1]172-O'!$A$9:$G$4558,4,FALSE)</f>
        <v>m²</v>
      </c>
      <c r="E1068" s="10">
        <v>1.35</v>
      </c>
      <c r="F1068" s="146"/>
      <c r="G1068" s="24"/>
    </row>
    <row r="1069" spans="1:7" s="236" customFormat="1" x14ac:dyDescent="0.25">
      <c r="A1069" s="269" t="s">
        <v>1919</v>
      </c>
      <c r="B1069" s="246" t="s">
        <v>236</v>
      </c>
      <c r="C1069" s="6" t="s">
        <v>2023</v>
      </c>
      <c r="D1069" s="7" t="str">
        <f>VLOOKUP(B1069,'[1]172-O'!$A$9:$G$4558,4,FALSE)</f>
        <v>m²</v>
      </c>
      <c r="E1069" s="10">
        <v>9.4499999999999993</v>
      </c>
      <c r="F1069" s="146"/>
      <c r="G1069" s="24"/>
    </row>
    <row r="1070" spans="1:7" s="236" customFormat="1" ht="25.5" x14ac:dyDescent="0.25">
      <c r="A1070" s="269" t="s">
        <v>1920</v>
      </c>
      <c r="B1070" s="246" t="s">
        <v>244</v>
      </c>
      <c r="C1070" s="6" t="s">
        <v>2027</v>
      </c>
      <c r="D1070" s="7" t="str">
        <f>VLOOKUP(B1070,'[1]172-O'!$A$9:$G$4558,4,FALSE)</f>
        <v>m</v>
      </c>
      <c r="E1070" s="10">
        <v>95.33</v>
      </c>
      <c r="F1070" s="146"/>
      <c r="G1070" s="24"/>
    </row>
    <row r="1071" spans="1:7" s="236" customFormat="1" x14ac:dyDescent="0.25">
      <c r="A1071" s="269" t="s">
        <v>1921</v>
      </c>
      <c r="B1071" s="5" t="s">
        <v>294</v>
      </c>
      <c r="C1071" s="6" t="s">
        <v>850</v>
      </c>
      <c r="D1071" s="7" t="str">
        <f>VLOOKUP(B1071,'[1]172-O'!$A$9:$G$4558,4,FALSE)</f>
        <v>m²</v>
      </c>
      <c r="E1071" s="10">
        <v>315.52999999999997</v>
      </c>
      <c r="F1071" s="146"/>
      <c r="G1071" s="24"/>
    </row>
    <row r="1072" spans="1:7" s="236" customFormat="1" x14ac:dyDescent="0.25">
      <c r="A1072" s="269" t="s">
        <v>1922</v>
      </c>
      <c r="B1072" s="133" t="s">
        <v>296</v>
      </c>
      <c r="C1072" s="6" t="s">
        <v>297</v>
      </c>
      <c r="D1072" s="7" t="s">
        <v>39</v>
      </c>
      <c r="E1072" s="275">
        <f>260.48+101.58-46.53</f>
        <v>315.52999999999997</v>
      </c>
      <c r="F1072" s="146"/>
      <c r="G1072" s="24"/>
    </row>
    <row r="1073" spans="1:7" s="236" customFormat="1" x14ac:dyDescent="0.25">
      <c r="A1073" s="269" t="s">
        <v>1923</v>
      </c>
      <c r="B1073" s="5" t="s">
        <v>84</v>
      </c>
      <c r="C1073" s="6" t="s">
        <v>85</v>
      </c>
      <c r="D1073" s="7" t="str">
        <f>VLOOKUP(B1073,'[1]172-O'!$A$9:$G$4558,4,FALSE)</f>
        <v>kg</v>
      </c>
      <c r="E1073" s="10">
        <v>2950</v>
      </c>
      <c r="F1073" s="146"/>
      <c r="G1073" s="24"/>
    </row>
    <row r="1074" spans="1:7" s="236" customFormat="1" x14ac:dyDescent="0.25">
      <c r="A1074" s="269" t="s">
        <v>1924</v>
      </c>
      <c r="B1074" s="5" t="s">
        <v>2052</v>
      </c>
      <c r="C1074" s="6" t="s">
        <v>853</v>
      </c>
      <c r="D1074" s="7" t="str">
        <f>VLOOKUP(B1074,'[1]172-O'!$A$9:$G$4558,4,FALSE)</f>
        <v>m²</v>
      </c>
      <c r="E1074" s="10">
        <v>150</v>
      </c>
      <c r="F1074" s="146"/>
      <c r="G1074" s="24"/>
    </row>
    <row r="1075" spans="1:7" s="236" customFormat="1" ht="25.5" x14ac:dyDescent="0.25">
      <c r="A1075" s="269" t="s">
        <v>1925</v>
      </c>
      <c r="B1075" s="5" t="s">
        <v>405</v>
      </c>
      <c r="C1075" s="6" t="s">
        <v>2099</v>
      </c>
      <c r="D1075" s="7" t="str">
        <f>VLOOKUP(B1075,'[1]172-O'!$A$9:$G$4558,4,FALSE)</f>
        <v>m</v>
      </c>
      <c r="E1075" s="10">
        <v>250</v>
      </c>
      <c r="F1075" s="146"/>
      <c r="G1075" s="24"/>
    </row>
    <row r="1076" spans="1:7" s="236" customFormat="1" ht="25.5" x14ac:dyDescent="0.25">
      <c r="A1076" s="269" t="s">
        <v>1926</v>
      </c>
      <c r="B1076" s="5" t="s">
        <v>442</v>
      </c>
      <c r="C1076" s="6" t="s">
        <v>2085</v>
      </c>
      <c r="D1076" s="7" t="str">
        <f>VLOOKUP(B1076,'[1]172-O'!$A$9:$G$4558,4,FALSE)</f>
        <v>m</v>
      </c>
      <c r="E1076" s="36">
        <v>110</v>
      </c>
      <c r="F1076" s="146"/>
      <c r="G1076" s="24"/>
    </row>
    <row r="1077" spans="1:7" s="236" customFormat="1" x14ac:dyDescent="0.25">
      <c r="A1077" s="269" t="s">
        <v>2495</v>
      </c>
      <c r="B1077" s="5" t="s">
        <v>556</v>
      </c>
      <c r="C1077" s="6" t="s">
        <v>747</v>
      </c>
      <c r="D1077" s="7" t="str">
        <f>VLOOKUP(B1077,'[1]172-O'!$A$9:$G$4558,4,FALSE)</f>
        <v>un</v>
      </c>
      <c r="E1077" s="10">
        <v>8</v>
      </c>
      <c r="F1077" s="146"/>
      <c r="G1077" s="24"/>
    </row>
    <row r="1078" spans="1:7" s="236" customFormat="1" x14ac:dyDescent="0.25">
      <c r="A1078" s="269" t="s">
        <v>1927</v>
      </c>
      <c r="B1078" s="5" t="s">
        <v>558</v>
      </c>
      <c r="C1078" s="6" t="s">
        <v>749</v>
      </c>
      <c r="D1078" s="7" t="str">
        <f>VLOOKUP(B1078,'[1]172-O'!$A$9:$G$4558,4,FALSE)</f>
        <v>un</v>
      </c>
      <c r="E1078" s="10">
        <v>6</v>
      </c>
      <c r="F1078" s="146"/>
      <c r="G1078" s="24"/>
    </row>
    <row r="1079" spans="1:7" s="236" customFormat="1" x14ac:dyDescent="0.25">
      <c r="A1079" s="269" t="s">
        <v>1928</v>
      </c>
      <c r="B1079" s="246" t="s">
        <v>1021</v>
      </c>
      <c r="C1079" s="6" t="s">
        <v>2156</v>
      </c>
      <c r="D1079" s="7" t="str">
        <f>VLOOKUP(B1079,'[1]172-O'!$A$9:$G$4558,4,FALSE)</f>
        <v>un</v>
      </c>
      <c r="E1079" s="10">
        <v>1</v>
      </c>
      <c r="F1079" s="146"/>
      <c r="G1079" s="24"/>
    </row>
    <row r="1080" spans="1:7" s="236" customFormat="1" x14ac:dyDescent="0.25">
      <c r="A1080" s="269" t="s">
        <v>2496</v>
      </c>
      <c r="B1080" s="246" t="s">
        <v>1048</v>
      </c>
      <c r="C1080" s="6" t="s">
        <v>2164</v>
      </c>
      <c r="D1080" s="7" t="str">
        <f>VLOOKUP(B1080,'[1]172-O'!$A$9:$G$4558,4,FALSE)</f>
        <v>un</v>
      </c>
      <c r="E1080" s="10">
        <v>2</v>
      </c>
      <c r="F1080" s="146"/>
      <c r="G1080" s="24"/>
    </row>
    <row r="1081" spans="1:7" s="236" customFormat="1" x14ac:dyDescent="0.25">
      <c r="A1081" s="269" t="s">
        <v>2497</v>
      </c>
      <c r="B1081" s="246" t="s">
        <v>1152</v>
      </c>
      <c r="C1081" s="6" t="s">
        <v>2166</v>
      </c>
      <c r="D1081" s="7" t="str">
        <f>VLOOKUP(B1081,'[1]172-O'!$A$9:$G$4558,4,FALSE)</f>
        <v>un</v>
      </c>
      <c r="E1081" s="10">
        <v>1</v>
      </c>
      <c r="F1081" s="146"/>
      <c r="G1081" s="24"/>
    </row>
    <row r="1082" spans="1:7" s="236" customFormat="1" x14ac:dyDescent="0.25">
      <c r="A1082" s="269" t="s">
        <v>2498</v>
      </c>
      <c r="B1082" s="246" t="s">
        <v>1030</v>
      </c>
      <c r="C1082" s="6" t="s">
        <v>2167</v>
      </c>
      <c r="D1082" s="7" t="str">
        <f>VLOOKUP(B1082,'[1]172-O'!$A$9:$G$4558,4,FALSE)</f>
        <v>un</v>
      </c>
      <c r="E1082" s="10">
        <v>1</v>
      </c>
      <c r="F1082" s="146"/>
      <c r="G1082" s="24"/>
    </row>
    <row r="1083" spans="1:7" s="236" customFormat="1" x14ac:dyDescent="0.25">
      <c r="A1083" s="269" t="s">
        <v>2499</v>
      </c>
      <c r="B1083" s="246" t="s">
        <v>1032</v>
      </c>
      <c r="C1083" s="6" t="s">
        <v>2168</v>
      </c>
      <c r="D1083" s="7" t="str">
        <f>VLOOKUP(B1083,'[1]172-O'!$A$9:$G$4558,4,FALSE)</f>
        <v>un</v>
      </c>
      <c r="E1083" s="10">
        <v>1</v>
      </c>
      <c r="F1083" s="146"/>
      <c r="G1083" s="24"/>
    </row>
    <row r="1084" spans="1:7" s="236" customFormat="1" x14ac:dyDescent="0.25">
      <c r="A1084" s="269" t="s">
        <v>2500</v>
      </c>
      <c r="B1084" s="246" t="s">
        <v>1158</v>
      </c>
      <c r="C1084" s="6" t="s">
        <v>2169</v>
      </c>
      <c r="D1084" s="7" t="str">
        <f>VLOOKUP(B1084,'[1]172-O'!$A$9:$G$4558,4,FALSE)</f>
        <v>un</v>
      </c>
      <c r="E1084" s="10">
        <v>1</v>
      </c>
      <c r="F1084" s="146"/>
      <c r="G1084" s="24"/>
    </row>
    <row r="1085" spans="1:7" s="236" customFormat="1" x14ac:dyDescent="0.25">
      <c r="A1085" s="269" t="s">
        <v>2501</v>
      </c>
      <c r="B1085" s="246" t="s">
        <v>1040</v>
      </c>
      <c r="C1085" s="6" t="s">
        <v>2171</v>
      </c>
      <c r="D1085" s="7" t="str">
        <f>VLOOKUP(B1085,'[1]172-O'!$A$9:$G$4558,4,FALSE)</f>
        <v>un</v>
      </c>
      <c r="E1085" s="10">
        <v>1</v>
      </c>
      <c r="F1085" s="146"/>
      <c r="G1085" s="24"/>
    </row>
    <row r="1086" spans="1:7" s="236" customFormat="1" ht="25.5" x14ac:dyDescent="0.25">
      <c r="A1086" s="269" t="s">
        <v>2502</v>
      </c>
      <c r="B1086" s="18" t="s">
        <v>1156</v>
      </c>
      <c r="C1086" s="6" t="s">
        <v>2237</v>
      </c>
      <c r="D1086" s="7" t="str">
        <f>VLOOKUP(B1086,'[1]172-O'!$A$9:$G$4558,4,FALSE)</f>
        <v>un</v>
      </c>
      <c r="E1086" s="10">
        <v>2</v>
      </c>
      <c r="F1086" s="146"/>
      <c r="G1086" s="24"/>
    </row>
    <row r="1087" spans="1:7" s="236" customFormat="1" ht="25.5" x14ac:dyDescent="0.25">
      <c r="A1087" s="269" t="s">
        <v>2503</v>
      </c>
      <c r="B1087" s="246" t="s">
        <v>1054</v>
      </c>
      <c r="C1087" s="6" t="s">
        <v>2174</v>
      </c>
      <c r="D1087" s="7" t="str">
        <f>VLOOKUP(B1087,'[1]172-O'!$A$9:$G$4558,4,FALSE)</f>
        <v>m</v>
      </c>
      <c r="E1087" s="10">
        <v>80</v>
      </c>
      <c r="F1087" s="146"/>
      <c r="G1087" s="24"/>
    </row>
    <row r="1088" spans="1:7" s="236" customFormat="1" ht="25.5" x14ac:dyDescent="0.25">
      <c r="A1088" s="269" t="s">
        <v>2504</v>
      </c>
      <c r="B1088" s="246" t="s">
        <v>1056</v>
      </c>
      <c r="C1088" s="6" t="s">
        <v>2175</v>
      </c>
      <c r="D1088" s="7" t="str">
        <f>VLOOKUP(B1088,'[1]172-O'!$A$9:$G$4558,4,FALSE)</f>
        <v>m</v>
      </c>
      <c r="E1088" s="10">
        <v>50</v>
      </c>
      <c r="F1088" s="146"/>
      <c r="G1088" s="24"/>
    </row>
    <row r="1089" spans="1:11" s="236" customFormat="1" ht="38.25" x14ac:dyDescent="0.25">
      <c r="A1089" s="269" t="s">
        <v>2505</v>
      </c>
      <c r="B1089" s="246" t="s">
        <v>1072</v>
      </c>
      <c r="C1089" s="6" t="s">
        <v>2183</v>
      </c>
      <c r="D1089" s="7" t="str">
        <f>VLOOKUP(B1089,'[1]172-O'!$A$9:$G$4558,4,FALSE)</f>
        <v>m</v>
      </c>
      <c r="E1089" s="10">
        <v>30</v>
      </c>
      <c r="F1089" s="146"/>
      <c r="G1089" s="24"/>
    </row>
    <row r="1090" spans="1:11" s="236" customFormat="1" ht="38.25" x14ac:dyDescent="0.25">
      <c r="A1090" s="269" t="s">
        <v>2506</v>
      </c>
      <c r="B1090" s="246" t="s">
        <v>1854</v>
      </c>
      <c r="C1090" s="6" t="s">
        <v>1855</v>
      </c>
      <c r="D1090" s="7" t="str">
        <f>VLOOKUP(B1090,'[1]172-O'!$A$9:$G$4558,4,FALSE)</f>
        <v>m</v>
      </c>
      <c r="E1090" s="10">
        <v>30</v>
      </c>
      <c r="F1090" s="146"/>
      <c r="G1090" s="24"/>
    </row>
    <row r="1091" spans="1:11" s="236" customFormat="1" ht="38.25" x14ac:dyDescent="0.25">
      <c r="A1091" s="269" t="s">
        <v>2507</v>
      </c>
      <c r="B1091" s="246" t="s">
        <v>1075</v>
      </c>
      <c r="C1091" s="6" t="s">
        <v>2184</v>
      </c>
      <c r="D1091" s="7" t="str">
        <f>VLOOKUP(B1091,'[1]172-O'!$A$9:$G$4558,4,FALSE)</f>
        <v>m</v>
      </c>
      <c r="E1091" s="10">
        <v>20</v>
      </c>
      <c r="F1091" s="146"/>
      <c r="G1091" s="24"/>
    </row>
    <row r="1092" spans="1:11" s="236" customFormat="1" ht="25.5" x14ac:dyDescent="0.25">
      <c r="A1092" s="269" t="s">
        <v>2508</v>
      </c>
      <c r="B1092" s="246" t="s">
        <v>1117</v>
      </c>
      <c r="C1092" s="6" t="s">
        <v>2236</v>
      </c>
      <c r="D1092" s="7" t="str">
        <f>VLOOKUP(B1092,'[1]172-O'!$A$9:$G$4558,4,FALSE)</f>
        <v>un</v>
      </c>
      <c r="E1092" s="10">
        <v>2</v>
      </c>
      <c r="F1092" s="146"/>
      <c r="G1092" s="24"/>
    </row>
    <row r="1093" spans="1:11" s="236" customFormat="1" ht="25.5" x14ac:dyDescent="0.25">
      <c r="A1093" s="269" t="s">
        <v>2509</v>
      </c>
      <c r="B1093" s="246" t="s">
        <v>1119</v>
      </c>
      <c r="C1093" s="6" t="s">
        <v>2239</v>
      </c>
      <c r="D1093" s="7" t="str">
        <f>VLOOKUP(B1093,'[1]172-O'!$A$9:$G$4558,4,FALSE)</f>
        <v>un</v>
      </c>
      <c r="E1093" s="10">
        <v>1</v>
      </c>
      <c r="F1093" s="146"/>
      <c r="G1093" s="24"/>
    </row>
    <row r="1094" spans="1:11" s="236" customFormat="1" ht="25.5" x14ac:dyDescent="0.25">
      <c r="A1094" s="269" t="s">
        <v>2510</v>
      </c>
      <c r="B1094" s="246" t="s">
        <v>1933</v>
      </c>
      <c r="C1094" s="6" t="s">
        <v>2241</v>
      </c>
      <c r="D1094" s="7" t="str">
        <f>VLOOKUP(B1094,'[1]172-O'!$A$9:$G$4558,4,FALSE)</f>
        <v>un</v>
      </c>
      <c r="E1094" s="10">
        <v>1</v>
      </c>
      <c r="F1094" s="146"/>
      <c r="G1094" s="24"/>
    </row>
    <row r="1095" spans="1:11" s="236" customFormat="1" x14ac:dyDescent="0.25">
      <c r="A1095" s="269" t="s">
        <v>2511</v>
      </c>
      <c r="B1095" s="246" t="s">
        <v>1044</v>
      </c>
      <c r="C1095" s="6" t="s">
        <v>2242</v>
      </c>
      <c r="D1095" s="7" t="str">
        <f>VLOOKUP(B1095,'[1]172-O'!$A$9:$G$4558,4,FALSE)</f>
        <v>un</v>
      </c>
      <c r="E1095" s="10">
        <v>1</v>
      </c>
      <c r="F1095" s="146"/>
      <c r="G1095" s="24"/>
    </row>
    <row r="1096" spans="1:11" s="236" customFormat="1" x14ac:dyDescent="0.25">
      <c r="A1096" s="269" t="s">
        <v>2512</v>
      </c>
      <c r="B1096" s="256" t="s">
        <v>1318</v>
      </c>
      <c r="C1096" s="6" t="s">
        <v>2035</v>
      </c>
      <c r="D1096" s="7" t="str">
        <f>VLOOKUP(B1096,'[1]172-O'!$A$9:$G$4558,4,FALSE)</f>
        <v>m²</v>
      </c>
      <c r="E1096" s="10">
        <v>110</v>
      </c>
      <c r="F1096" s="146"/>
      <c r="G1096" s="24"/>
    </row>
    <row r="1097" spans="1:11" s="236" customFormat="1" ht="25.5" x14ac:dyDescent="0.25">
      <c r="A1097" s="269" t="s">
        <v>2513</v>
      </c>
      <c r="B1097" s="8" t="s">
        <v>1320</v>
      </c>
      <c r="C1097" s="6" t="s">
        <v>2304</v>
      </c>
      <c r="D1097" s="7" t="str">
        <f>VLOOKUP(B1097,'[1]172-O'!$A$9:$G$4558,4,FALSE)</f>
        <v>m</v>
      </c>
      <c r="E1097" s="10">
        <v>60</v>
      </c>
      <c r="F1097" s="146"/>
      <c r="G1097" s="24"/>
    </row>
    <row r="1098" spans="1:11" s="236" customFormat="1" x14ac:dyDescent="0.25">
      <c r="A1098" s="269" t="s">
        <v>1929</v>
      </c>
      <c r="B1098" s="8" t="s">
        <v>1328</v>
      </c>
      <c r="C1098" s="6" t="s">
        <v>2340</v>
      </c>
      <c r="D1098" s="7" t="str">
        <f>VLOOKUP(B1098,'[1]172-O'!$A$9:$G$4558,4,FALSE)</f>
        <v>kg</v>
      </c>
      <c r="E1098" s="10">
        <v>150</v>
      </c>
      <c r="F1098" s="146"/>
      <c r="G1098" s="24"/>
    </row>
    <row r="1099" spans="1:11" s="236" customFormat="1" ht="25.5" x14ac:dyDescent="0.25">
      <c r="A1099" s="269" t="s">
        <v>1930</v>
      </c>
      <c r="B1099" s="8" t="s">
        <v>1330</v>
      </c>
      <c r="C1099" s="6" t="s">
        <v>2193</v>
      </c>
      <c r="D1099" s="7" t="str">
        <f>VLOOKUP(B1099,'[1]172-O'!$A$9:$G$4558,4,FALSE)</f>
        <v>m</v>
      </c>
      <c r="E1099" s="10">
        <v>70</v>
      </c>
      <c r="F1099" s="146"/>
      <c r="G1099" s="24"/>
    </row>
    <row r="1100" spans="1:11" s="236" customFormat="1" ht="25.5" x14ac:dyDescent="0.25">
      <c r="A1100" s="269" t="s">
        <v>1931</v>
      </c>
      <c r="B1100" s="8" t="s">
        <v>1348</v>
      </c>
      <c r="C1100" s="6" t="s">
        <v>2309</v>
      </c>
      <c r="D1100" s="7" t="str">
        <f>VLOOKUP(B1100,'[1]172-O'!$A$9:$G$4558,4,FALSE)</f>
        <v>un</v>
      </c>
      <c r="E1100" s="10">
        <v>8</v>
      </c>
      <c r="F1100" s="146"/>
      <c r="G1100" s="24"/>
    </row>
    <row r="1101" spans="1:11" s="236" customFormat="1" ht="25.5" x14ac:dyDescent="0.25">
      <c r="A1101" s="269" t="s">
        <v>1932</v>
      </c>
      <c r="B1101" s="8" t="s">
        <v>2519</v>
      </c>
      <c r="C1101" s="131" t="s">
        <v>2520</v>
      </c>
      <c r="D1101" s="7" t="s">
        <v>39</v>
      </c>
      <c r="E1101" s="10">
        <v>3</v>
      </c>
      <c r="F1101" s="146"/>
      <c r="G1101" s="24"/>
    </row>
    <row r="1102" spans="1:11" s="236" customFormat="1" x14ac:dyDescent="0.25">
      <c r="A1102" s="285"/>
      <c r="B1102" s="286"/>
      <c r="C1102" s="286"/>
      <c r="D1102" s="286"/>
      <c r="E1102" s="286"/>
      <c r="F1102" s="286"/>
      <c r="G1102" s="287"/>
    </row>
    <row r="1103" spans="1:11" s="236" customFormat="1" ht="15.75" x14ac:dyDescent="0.25">
      <c r="A1103" s="247" t="s">
        <v>1934</v>
      </c>
      <c r="B1103" s="222"/>
      <c r="C1103" s="221" t="s">
        <v>1935</v>
      </c>
      <c r="D1103" s="223"/>
      <c r="E1103" s="224"/>
      <c r="F1103" s="224"/>
      <c r="G1103" s="232"/>
      <c r="I1103" s="242"/>
      <c r="K1103" s="242"/>
    </row>
    <row r="1104" spans="1:11" s="236" customFormat="1" ht="25.5" x14ac:dyDescent="0.25">
      <c r="A1104" s="269" t="s">
        <v>1936</v>
      </c>
      <c r="B1104" s="133" t="s">
        <v>978</v>
      </c>
      <c r="C1104" s="100" t="s">
        <v>979</v>
      </c>
      <c r="D1104" s="101" t="s">
        <v>71</v>
      </c>
      <c r="E1104" s="10">
        <v>17.8</v>
      </c>
      <c r="F1104" s="146"/>
      <c r="G1104" s="24"/>
    </row>
    <row r="1105" spans="1:7" s="236" customFormat="1" ht="25.5" x14ac:dyDescent="0.25">
      <c r="A1105" s="269" t="s">
        <v>1937</v>
      </c>
      <c r="B1105" s="246" t="s">
        <v>821</v>
      </c>
      <c r="C1105" s="6" t="s">
        <v>979</v>
      </c>
      <c r="D1105" s="7" t="str">
        <f>VLOOKUP(B1105,'[1]172-O'!$A$9:$G$4558,4,FALSE)</f>
        <v>m³</v>
      </c>
      <c r="E1105" s="10">
        <v>17.8</v>
      </c>
      <c r="F1105" s="146"/>
      <c r="G1105" s="24"/>
    </row>
    <row r="1106" spans="1:7" s="236" customFormat="1" ht="25.5" x14ac:dyDescent="0.25">
      <c r="A1106" s="269" t="s">
        <v>1938</v>
      </c>
      <c r="B1106" s="256" t="s">
        <v>1164</v>
      </c>
      <c r="C1106" s="6" t="s">
        <v>822</v>
      </c>
      <c r="D1106" s="7" t="str">
        <f>VLOOKUP(B1106,'[1]172-O'!$A$9:$G$4558,4,FALSE)</f>
        <v>m³</v>
      </c>
      <c r="E1106" s="10">
        <v>40.96</v>
      </c>
      <c r="F1106" s="146"/>
      <c r="G1106" s="24"/>
    </row>
    <row r="1107" spans="1:7" s="236" customFormat="1" ht="25.5" x14ac:dyDescent="0.25">
      <c r="A1107" s="269" t="s">
        <v>1939</v>
      </c>
      <c r="B1107" s="246" t="s">
        <v>827</v>
      </c>
      <c r="C1107" s="6" t="s">
        <v>1165</v>
      </c>
      <c r="D1107" s="7" t="str">
        <f>VLOOKUP(B1107,'[1]172-O'!$A$9:$G$4558,4,FALSE)</f>
        <v>m³</v>
      </c>
      <c r="E1107" s="10">
        <f>ROUND(97.06*0.1,2)</f>
        <v>9.7100000000000009</v>
      </c>
      <c r="F1107" s="146"/>
      <c r="G1107" s="24"/>
    </row>
    <row r="1108" spans="1:7" s="236" customFormat="1" x14ac:dyDescent="0.25">
      <c r="A1108" s="269" t="s">
        <v>1940</v>
      </c>
      <c r="B1108" s="246" t="s">
        <v>980</v>
      </c>
      <c r="C1108" s="6" t="s">
        <v>828</v>
      </c>
      <c r="D1108" s="7" t="str">
        <f>VLOOKUP(B1108,'[1]172-O'!$A$9:$G$4558,4,FALSE)</f>
        <v>m³</v>
      </c>
      <c r="E1108" s="10">
        <f>ROUND(9.71*1.15,2)</f>
        <v>11.17</v>
      </c>
      <c r="F1108" s="146"/>
      <c r="G1108" s="24"/>
    </row>
    <row r="1109" spans="1:7" s="236" customFormat="1" x14ac:dyDescent="0.25">
      <c r="A1109" s="269" t="s">
        <v>1941</v>
      </c>
      <c r="B1109" s="246" t="s">
        <v>982</v>
      </c>
      <c r="C1109" s="6" t="s">
        <v>981</v>
      </c>
      <c r="D1109" s="7" t="str">
        <f>VLOOKUP(B1109,'[1]172-O'!$A$9:$G$4558,4,FALSE)</f>
        <v>m³</v>
      </c>
      <c r="E1109" s="10">
        <v>11.17</v>
      </c>
      <c r="F1109" s="146"/>
      <c r="G1109" s="24"/>
    </row>
    <row r="1110" spans="1:7" s="236" customFormat="1" ht="25.5" x14ac:dyDescent="0.25">
      <c r="A1110" s="269" t="s">
        <v>1942</v>
      </c>
      <c r="B1110" s="246" t="s">
        <v>1943</v>
      </c>
      <c r="C1110" s="6" t="s">
        <v>983</v>
      </c>
      <c r="D1110" s="7" t="str">
        <f>VLOOKUP(B1110,'[1]172-O'!$A$9:$G$4558,4,FALSE)</f>
        <v>m²</v>
      </c>
      <c r="E1110" s="10">
        <v>9</v>
      </c>
      <c r="F1110" s="146"/>
      <c r="G1110" s="24"/>
    </row>
    <row r="1111" spans="1:7" s="236" customFormat="1" x14ac:dyDescent="0.25">
      <c r="A1111" s="269" t="s">
        <v>1944</v>
      </c>
      <c r="B1111" s="132" t="s">
        <v>984</v>
      </c>
      <c r="C1111" s="6" t="s">
        <v>1993</v>
      </c>
      <c r="D1111" s="7" t="s">
        <v>39</v>
      </c>
      <c r="E1111" s="10">
        <v>225</v>
      </c>
      <c r="F1111" s="146"/>
      <c r="G1111" s="24"/>
    </row>
    <row r="1112" spans="1:7" s="236" customFormat="1" x14ac:dyDescent="0.25">
      <c r="A1112" s="269" t="s">
        <v>1945</v>
      </c>
      <c r="B1112" s="132" t="s">
        <v>1655</v>
      </c>
      <c r="C1112" s="6" t="s">
        <v>1994</v>
      </c>
      <c r="D1112" s="7" t="s">
        <v>76</v>
      </c>
      <c r="E1112" s="10">
        <f>23.45+2.7+2.55</f>
        <v>28.7</v>
      </c>
      <c r="F1112" s="146"/>
      <c r="G1112" s="24"/>
    </row>
    <row r="1113" spans="1:7" s="236" customFormat="1" x14ac:dyDescent="0.25">
      <c r="A1113" s="269" t="s">
        <v>1946</v>
      </c>
      <c r="B1113" s="12" t="s">
        <v>2566</v>
      </c>
      <c r="C1113" s="2" t="s">
        <v>167</v>
      </c>
      <c r="D1113" s="274" t="s">
        <v>59</v>
      </c>
      <c r="E1113" s="275">
        <v>6.2</v>
      </c>
      <c r="F1113" s="146"/>
      <c r="G1113" s="24"/>
    </row>
    <row r="1114" spans="1:7" s="236" customFormat="1" ht="25.5" x14ac:dyDescent="0.25">
      <c r="A1114" s="269" t="s">
        <v>1947</v>
      </c>
      <c r="B1114" s="12" t="s">
        <v>2567</v>
      </c>
      <c r="C1114" s="2" t="s">
        <v>168</v>
      </c>
      <c r="D1114" s="274" t="s">
        <v>59</v>
      </c>
      <c r="E1114" s="275">
        <v>44.6</v>
      </c>
      <c r="F1114" s="146"/>
      <c r="G1114" s="24"/>
    </row>
    <row r="1115" spans="1:7" s="236" customFormat="1" ht="25.5" x14ac:dyDescent="0.25">
      <c r="A1115" s="269" t="s">
        <v>1948</v>
      </c>
      <c r="B1115" s="133" t="s">
        <v>842</v>
      </c>
      <c r="C1115" s="100" t="s">
        <v>843</v>
      </c>
      <c r="D1115" s="101" t="s">
        <v>39</v>
      </c>
      <c r="E1115" s="10">
        <v>74.95</v>
      </c>
      <c r="F1115" s="146"/>
      <c r="G1115" s="24"/>
    </row>
    <row r="1116" spans="1:7" s="236" customFormat="1" ht="25.5" x14ac:dyDescent="0.25">
      <c r="A1116" s="269" t="s">
        <v>1949</v>
      </c>
      <c r="B1116" s="246" t="s">
        <v>116</v>
      </c>
      <c r="C1116" s="6" t="s">
        <v>843</v>
      </c>
      <c r="D1116" s="7" t="str">
        <f>VLOOKUP(B1116,'[1]172-O'!$A$9:$G$4558,4,FALSE)</f>
        <v>m²</v>
      </c>
      <c r="E1116" s="10">
        <v>149.9</v>
      </c>
      <c r="F1116" s="146"/>
      <c r="G1116" s="24"/>
    </row>
    <row r="1117" spans="1:7" s="236" customFormat="1" x14ac:dyDescent="0.25">
      <c r="A1117" s="269" t="s">
        <v>1950</v>
      </c>
      <c r="B1117" s="246" t="s">
        <v>119</v>
      </c>
      <c r="C1117" s="6" t="s">
        <v>117</v>
      </c>
      <c r="D1117" s="7" t="str">
        <f>VLOOKUP(B1117,'[1]172-O'!$A$9:$G$4558,4,FALSE)</f>
        <v>m²</v>
      </c>
      <c r="E1117" s="10">
        <v>149.9</v>
      </c>
      <c r="F1117" s="146"/>
      <c r="G1117" s="24"/>
    </row>
    <row r="1118" spans="1:7" s="236" customFormat="1" x14ac:dyDescent="0.25">
      <c r="A1118" s="269" t="s">
        <v>1951</v>
      </c>
      <c r="B1118" s="256" t="s">
        <v>144</v>
      </c>
      <c r="C1118" s="6" t="s">
        <v>120</v>
      </c>
      <c r="D1118" s="7" t="str">
        <f>VLOOKUP(B1118,'[1]172-O'!$A$9:$G$4558,4,FALSE)</f>
        <v>m²</v>
      </c>
      <c r="E1118" s="10">
        <v>149.9</v>
      </c>
      <c r="F1118" s="146"/>
      <c r="G1118" s="24"/>
    </row>
    <row r="1119" spans="1:7" s="236" customFormat="1" ht="25.5" x14ac:dyDescent="0.25">
      <c r="A1119" s="269" t="s">
        <v>1952</v>
      </c>
      <c r="B1119" s="256" t="s">
        <v>1953</v>
      </c>
      <c r="C1119" s="6" t="s">
        <v>145</v>
      </c>
      <c r="D1119" s="7" t="str">
        <f>VLOOKUP(B1119,'[1]172-O'!$A$9:$G$4558,4,FALSE)</f>
        <v>m²</v>
      </c>
      <c r="E1119" s="10">
        <v>149.9</v>
      </c>
      <c r="F1119" s="146"/>
      <c r="G1119" s="24"/>
    </row>
    <row r="1120" spans="1:7" s="236" customFormat="1" ht="25.5" x14ac:dyDescent="0.25">
      <c r="A1120" s="269" t="s">
        <v>1954</v>
      </c>
      <c r="B1120" s="256" t="s">
        <v>1955</v>
      </c>
      <c r="C1120" s="6" t="s">
        <v>2050</v>
      </c>
      <c r="D1120" s="7" t="str">
        <f>VLOOKUP(B1120,'[1]172-O'!$A$9:$G$4558,4,FALSE)</f>
        <v>m³</v>
      </c>
      <c r="E1120" s="10">
        <f>ROUND(78.86*0.4+8.3*0.4+21.59*1+4.14*1,2)</f>
        <v>60.59</v>
      </c>
      <c r="F1120" s="146"/>
      <c r="G1120" s="24"/>
    </row>
    <row r="1121" spans="1:11" s="236" customFormat="1" x14ac:dyDescent="0.25">
      <c r="A1121" s="269" t="s">
        <v>1956</v>
      </c>
      <c r="B1121" s="256" t="s">
        <v>1957</v>
      </c>
      <c r="C1121" s="6" t="s">
        <v>2056</v>
      </c>
      <c r="D1121" s="7" t="str">
        <f>VLOOKUP(B1121,'[1]172-O'!$A$9:$G$4558,4,FALSE)</f>
        <v>m²</v>
      </c>
      <c r="E1121" s="10">
        <v>75.569999999999993</v>
      </c>
      <c r="F1121" s="146"/>
      <c r="G1121" s="24"/>
    </row>
    <row r="1122" spans="1:11" s="236" customFormat="1" ht="25.5" x14ac:dyDescent="0.25">
      <c r="A1122" s="269" t="s">
        <v>1958</v>
      </c>
      <c r="B1122" s="256" t="s">
        <v>1959</v>
      </c>
      <c r="C1122" s="6" t="s">
        <v>2057</v>
      </c>
      <c r="D1122" s="7" t="str">
        <f>VLOOKUP(B1122,'[1]172-O'!$A$9:$G$4558,4,FALSE)</f>
        <v>un</v>
      </c>
      <c r="E1122" s="10">
        <v>180</v>
      </c>
      <c r="F1122" s="146"/>
      <c r="G1122" s="24"/>
    </row>
    <row r="1123" spans="1:11" s="236" customFormat="1" x14ac:dyDescent="0.25">
      <c r="A1123" s="269" t="s">
        <v>1960</v>
      </c>
      <c r="B1123" s="256" t="s">
        <v>1959</v>
      </c>
      <c r="C1123" s="6" t="s">
        <v>2058</v>
      </c>
      <c r="D1123" s="7" t="str">
        <f>VLOOKUP(B1123,'[1]172-O'!$A$9:$G$4558,4,FALSE)</f>
        <v>un</v>
      </c>
      <c r="E1123" s="10">
        <v>5</v>
      </c>
      <c r="F1123" s="146"/>
      <c r="G1123" s="24"/>
    </row>
    <row r="1124" spans="1:11" s="236" customFormat="1" x14ac:dyDescent="0.25">
      <c r="A1124" s="285"/>
      <c r="B1124" s="286"/>
      <c r="C1124" s="286"/>
      <c r="D1124" s="286"/>
      <c r="E1124" s="286"/>
      <c r="F1124" s="286"/>
      <c r="G1124" s="287"/>
    </row>
    <row r="1125" spans="1:11" s="236" customFormat="1" ht="15.75" x14ac:dyDescent="0.25">
      <c r="A1125" s="241" t="s">
        <v>1961</v>
      </c>
      <c r="B1125" s="149"/>
      <c r="C1125" s="150" t="s">
        <v>1962</v>
      </c>
      <c r="D1125" s="151"/>
      <c r="E1125" s="152"/>
      <c r="F1125" s="152"/>
      <c r="G1125" s="227"/>
      <c r="I1125" s="242"/>
      <c r="K1125" s="242"/>
    </row>
    <row r="1126" spans="1:11" s="236" customFormat="1" ht="76.5" x14ac:dyDescent="0.25">
      <c r="A1126" s="266" t="s">
        <v>1963</v>
      </c>
      <c r="B1126" s="29" t="s">
        <v>2577</v>
      </c>
      <c r="C1126" s="35" t="s">
        <v>1964</v>
      </c>
      <c r="D1126" s="13" t="s">
        <v>1965</v>
      </c>
      <c r="E1126" s="36">
        <v>1</v>
      </c>
      <c r="F1126" s="36"/>
      <c r="G1126" s="24"/>
    </row>
    <row r="1127" spans="1:11" s="236" customFormat="1" x14ac:dyDescent="0.25">
      <c r="A1127" s="288"/>
      <c r="B1127" s="186"/>
      <c r="C1127" s="187"/>
      <c r="D1127" s="188"/>
      <c r="E1127" s="189"/>
      <c r="F1127" s="189"/>
      <c r="G1127" s="190"/>
    </row>
    <row r="1128" spans="1:11" s="236" customFormat="1" ht="15.75" x14ac:dyDescent="0.25">
      <c r="A1128" s="298" t="s">
        <v>2584</v>
      </c>
      <c r="B1128" s="299"/>
      <c r="C1128" s="299"/>
      <c r="D1128" s="299"/>
      <c r="E1128" s="299"/>
      <c r="F1128" s="191"/>
      <c r="G1128" s="233"/>
      <c r="I1128" s="242"/>
      <c r="J1128" s="242"/>
      <c r="K1128" s="242"/>
    </row>
    <row r="1129" spans="1:11" s="236" customFormat="1" x14ac:dyDescent="0.25">
      <c r="A1129" s="300" t="s">
        <v>2585</v>
      </c>
      <c r="B1129" s="301"/>
      <c r="C1129" s="301"/>
      <c r="D1129" s="301"/>
      <c r="E1129" s="289"/>
      <c r="F1129" s="254"/>
      <c r="G1129" s="290"/>
    </row>
    <row r="1130" spans="1:11" s="236" customFormat="1" ht="15.75" x14ac:dyDescent="0.25">
      <c r="A1130" s="241" t="s">
        <v>1966</v>
      </c>
      <c r="B1130" s="149"/>
      <c r="C1130" s="150" t="s">
        <v>1967</v>
      </c>
      <c r="D1130" s="151"/>
      <c r="E1130" s="152"/>
      <c r="F1130" s="152"/>
      <c r="G1130" s="227"/>
      <c r="I1130" s="252"/>
      <c r="K1130" s="242"/>
    </row>
    <row r="1131" spans="1:11" s="236" customFormat="1" ht="25.5" x14ac:dyDescent="0.25">
      <c r="A1131" s="291" t="s">
        <v>1968</v>
      </c>
      <c r="B1131" s="171" t="s">
        <v>2578</v>
      </c>
      <c r="C1131" s="172" t="s">
        <v>1969</v>
      </c>
      <c r="D1131" s="173" t="s">
        <v>902</v>
      </c>
      <c r="E1131" s="174">
        <v>2</v>
      </c>
      <c r="F1131" s="175"/>
      <c r="G1131" s="176"/>
    </row>
    <row r="1132" spans="1:11" s="236" customFormat="1" x14ac:dyDescent="0.25">
      <c r="A1132" s="300" t="s">
        <v>2586</v>
      </c>
      <c r="B1132" s="301"/>
      <c r="C1132" s="301"/>
      <c r="D1132" s="301"/>
      <c r="E1132" s="289"/>
      <c r="F1132" s="292"/>
      <c r="G1132" s="293"/>
    </row>
    <row r="1133" spans="1:11" x14ac:dyDescent="0.25">
      <c r="A1133" s="212"/>
      <c r="B1133" s="213"/>
      <c r="C1133" s="213"/>
      <c r="D1133" s="213"/>
      <c r="E1133" s="213"/>
      <c r="F1133" s="213"/>
      <c r="G1133" s="214"/>
    </row>
    <row r="1134" spans="1:11" ht="16.5" thickBot="1" x14ac:dyDescent="0.3">
      <c r="A1134" s="215"/>
      <c r="B1134" s="216"/>
      <c r="C1134" s="217" t="s">
        <v>1970</v>
      </c>
      <c r="D1134" s="216"/>
      <c r="E1134" s="218"/>
      <c r="F1134" s="218"/>
      <c r="G1134" s="234"/>
      <c r="I1134" s="108"/>
      <c r="J1134" s="108"/>
      <c r="K1134" s="108"/>
    </row>
  </sheetData>
  <mergeCells count="10">
    <mergeCell ref="C1:E1"/>
    <mergeCell ref="C2:E2"/>
    <mergeCell ref="C3:E3"/>
    <mergeCell ref="C4:F4"/>
    <mergeCell ref="C5:F5"/>
    <mergeCell ref="A1128:E1128"/>
    <mergeCell ref="A1129:D1129"/>
    <mergeCell ref="A1132:D1132"/>
    <mergeCell ref="C6:F6"/>
    <mergeCell ref="C8:F8"/>
  </mergeCells>
  <pageMargins left="0.51181102362204722" right="0.19685039370078741" top="1.1811023622047245" bottom="1.1811023622047245" header="0.31496062992125984" footer="0.31496062992125984"/>
  <pageSetup paperSize="9" scale="79" fitToHeight="4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topLeftCell="A22" zoomScale="87" zoomScaleNormal="100" zoomScaleSheetLayoutView="87" workbookViewId="0">
      <selection activeCell="C8" sqref="C8"/>
    </sheetView>
  </sheetViews>
  <sheetFormatPr defaultRowHeight="15" x14ac:dyDescent="0.25"/>
  <cols>
    <col min="3" max="3" width="60.140625" customWidth="1"/>
    <col min="4" max="4" width="17.5703125" customWidth="1"/>
    <col min="8" max="8" width="16.42578125" customWidth="1"/>
  </cols>
  <sheetData>
    <row r="1" spans="1:5" x14ac:dyDescent="0.25">
      <c r="A1" s="318"/>
      <c r="B1" s="319"/>
      <c r="C1" s="49" t="s">
        <v>1975</v>
      </c>
      <c r="D1" s="113"/>
      <c r="E1" s="61"/>
    </row>
    <row r="2" spans="1:5" x14ac:dyDescent="0.25">
      <c r="A2" s="52"/>
      <c r="B2" s="53"/>
      <c r="C2" s="50" t="s">
        <v>1976</v>
      </c>
      <c r="D2" s="114"/>
      <c r="E2" s="69"/>
    </row>
    <row r="3" spans="1:5" x14ac:dyDescent="0.25">
      <c r="A3" s="52"/>
      <c r="B3" s="53"/>
      <c r="C3" s="51" t="s">
        <v>1971</v>
      </c>
      <c r="D3" s="114"/>
      <c r="E3" s="69"/>
    </row>
    <row r="4" spans="1:5" ht="15.75" x14ac:dyDescent="0.25">
      <c r="A4" s="312"/>
      <c r="B4" s="313"/>
      <c r="C4" s="320" t="s">
        <v>1972</v>
      </c>
      <c r="D4" s="321"/>
      <c r="E4" s="69"/>
    </row>
    <row r="5" spans="1:5" ht="15.75" x14ac:dyDescent="0.25">
      <c r="A5" s="312"/>
      <c r="B5" s="313"/>
      <c r="C5" s="322" t="s">
        <v>1973</v>
      </c>
      <c r="D5" s="323"/>
      <c r="E5" s="69"/>
    </row>
    <row r="6" spans="1:5" ht="31.5" customHeight="1" x14ac:dyDescent="0.25">
      <c r="A6" s="312"/>
      <c r="B6" s="313"/>
      <c r="C6" s="316" t="s">
        <v>1974</v>
      </c>
      <c r="D6" s="317"/>
      <c r="E6" s="69"/>
    </row>
    <row r="7" spans="1:5" x14ac:dyDescent="0.25">
      <c r="A7" s="312"/>
      <c r="B7" s="313"/>
      <c r="C7" s="42"/>
      <c r="D7" s="79"/>
      <c r="E7" s="69"/>
    </row>
    <row r="8" spans="1:5" x14ac:dyDescent="0.25">
      <c r="A8" s="312"/>
      <c r="B8" s="313"/>
      <c r="C8" s="54"/>
      <c r="D8" s="79"/>
      <c r="E8" s="69"/>
    </row>
    <row r="9" spans="1:5" ht="15.75" thickBot="1" x14ac:dyDescent="0.3">
      <c r="A9" s="326"/>
      <c r="B9" s="327"/>
      <c r="C9" s="115"/>
      <c r="D9" s="80"/>
      <c r="E9" s="116"/>
    </row>
    <row r="10" spans="1:5" ht="15.75" thickBot="1" x14ac:dyDescent="0.3">
      <c r="A10" s="328" t="s">
        <v>2354</v>
      </c>
      <c r="B10" s="329"/>
      <c r="C10" s="110" t="s">
        <v>2355</v>
      </c>
      <c r="D10" s="111" t="s">
        <v>2356</v>
      </c>
      <c r="E10" s="123" t="s">
        <v>2399</v>
      </c>
    </row>
    <row r="11" spans="1:5" x14ac:dyDescent="0.25">
      <c r="A11" s="330" t="str">
        <f>Planilha!A10</f>
        <v>1.0</v>
      </c>
      <c r="B11" s="331"/>
      <c r="C11" s="109" t="str">
        <f>'[2]Hosp. Pariquera'!C12</f>
        <v xml:space="preserve">Serviço técnico especializado </v>
      </c>
      <c r="D11" s="117"/>
      <c r="E11" s="122"/>
    </row>
    <row r="12" spans="1:5" x14ac:dyDescent="0.25">
      <c r="A12" s="324" t="str">
        <f>Planilha!A21</f>
        <v>2.0</v>
      </c>
      <c r="B12" s="325"/>
      <c r="C12" s="55" t="str">
        <f>'[2]Hosp. Pariquera'!C23</f>
        <v>Início, apoio e administração da obra</v>
      </c>
      <c r="D12" s="118"/>
      <c r="E12" s="122"/>
    </row>
    <row r="13" spans="1:5" x14ac:dyDescent="0.25">
      <c r="A13" s="324" t="str">
        <f>'[2]Hosp. Pariquera'!A60</f>
        <v>3.0</v>
      </c>
      <c r="B13" s="325"/>
      <c r="C13" s="55" t="str">
        <f>Planilha!C37</f>
        <v>Estrutura metálica/Cobertura</v>
      </c>
      <c r="D13" s="118"/>
      <c r="E13" s="122"/>
    </row>
    <row r="14" spans="1:5" x14ac:dyDescent="0.25">
      <c r="A14" s="324" t="str">
        <f>Planilha!A47</f>
        <v>4.0</v>
      </c>
      <c r="B14" s="325"/>
      <c r="C14" s="55" t="str">
        <f>'[2]Hosp. Pariquera'!C68</f>
        <v>Alvenaria e elemento divisor</v>
      </c>
      <c r="D14" s="118"/>
      <c r="E14" s="122"/>
    </row>
    <row r="15" spans="1:5" x14ac:dyDescent="0.25">
      <c r="A15" s="324" t="str">
        <f>Planilha!A55</f>
        <v>5.0</v>
      </c>
      <c r="B15" s="325"/>
      <c r="C15" s="55" t="str">
        <f>'[2]Hosp. Pariquera'!C76</f>
        <v>Revestimentos</v>
      </c>
      <c r="D15" s="118"/>
      <c r="E15" s="122"/>
    </row>
    <row r="16" spans="1:5" x14ac:dyDescent="0.25">
      <c r="A16" s="324" t="str">
        <f>Planilha!A81</f>
        <v>6.0</v>
      </c>
      <c r="B16" s="325"/>
      <c r="C16" s="55" t="str">
        <f>'[2]Hosp. Pariquera'!C104</f>
        <v>Forro</v>
      </c>
      <c r="D16" s="118"/>
      <c r="E16" s="122"/>
    </row>
    <row r="17" spans="1:5" x14ac:dyDescent="0.25">
      <c r="A17" s="324" t="str">
        <f>Planilha!A85</f>
        <v>7.0</v>
      </c>
      <c r="B17" s="325"/>
      <c r="C17" s="55" t="str">
        <f>'[2]Hosp. Pariquera'!C108</f>
        <v>Esquadrias, Brises ,Portas,Marcenaria,Vidros, Corrimão</v>
      </c>
      <c r="D17" s="118"/>
      <c r="E17" s="122"/>
    </row>
    <row r="18" spans="1:5" x14ac:dyDescent="0.25">
      <c r="A18" s="324" t="str">
        <f>Planilha!A126</f>
        <v>8.0</v>
      </c>
      <c r="B18" s="325"/>
      <c r="C18" s="55" t="str">
        <f>'[2]Hosp. Pariquera'!C147</f>
        <v>Impermeabilização, proteção e junta</v>
      </c>
      <c r="D18" s="118"/>
      <c r="E18" s="122"/>
    </row>
    <row r="19" spans="1:5" x14ac:dyDescent="0.25">
      <c r="A19" s="324" t="str">
        <f>Planilha!A137</f>
        <v>9.0</v>
      </c>
      <c r="B19" s="325"/>
      <c r="C19" s="55" t="str">
        <f>'[2]Hosp. Pariquera'!C163</f>
        <v>Pintura</v>
      </c>
      <c r="D19" s="118"/>
      <c r="E19" s="122"/>
    </row>
    <row r="20" spans="1:5" x14ac:dyDescent="0.25">
      <c r="A20" s="324" t="str">
        <f>Planilha!A146</f>
        <v>10.0</v>
      </c>
      <c r="B20" s="325"/>
      <c r="C20" s="55" t="str">
        <f>'[2]Hosp. Pariquera'!C171</f>
        <v>Instalações Elétricas, Elétricas Especiais e Eletrônicas</v>
      </c>
      <c r="D20" s="118"/>
      <c r="E20" s="122"/>
    </row>
    <row r="21" spans="1:5" x14ac:dyDescent="0.25">
      <c r="A21" s="324" t="str">
        <f>Planilha!A412</f>
        <v>11.0</v>
      </c>
      <c r="B21" s="325"/>
      <c r="C21" s="55" t="str">
        <f>'[2]Hosp. Pariquera'!C509</f>
        <v>Gases Medicinais</v>
      </c>
      <c r="D21" s="118"/>
      <c r="E21" s="122"/>
    </row>
    <row r="22" spans="1:5" x14ac:dyDescent="0.25">
      <c r="A22" s="324" t="str">
        <f>Planilha!A454</f>
        <v>12.0</v>
      </c>
      <c r="B22" s="325"/>
      <c r="C22" s="55" t="str">
        <f>'[2]Hosp. Pariquera'!C639</f>
        <v>Instalações Hidráulicas</v>
      </c>
      <c r="D22" s="118"/>
      <c r="E22" s="122"/>
    </row>
    <row r="23" spans="1:5" x14ac:dyDescent="0.25">
      <c r="A23" s="324" t="str">
        <f>Planilha!A587</f>
        <v>13.0</v>
      </c>
      <c r="B23" s="325"/>
      <c r="C23" s="55" t="str">
        <f>'[2]Hosp. Pariquera'!C841</f>
        <v>Detecção, combate e prevenção a incêndio</v>
      </c>
      <c r="D23" s="118"/>
      <c r="E23" s="122"/>
    </row>
    <row r="24" spans="1:5" x14ac:dyDescent="0.25">
      <c r="A24" s="324" t="str">
        <f>Planilha!A620</f>
        <v>14.0</v>
      </c>
      <c r="B24" s="325"/>
      <c r="C24" s="55" t="str">
        <f>'[2]Hosp. Pariquera'!C871</f>
        <v>Limpeza e arremate</v>
      </c>
      <c r="D24" s="118"/>
      <c r="E24" s="122"/>
    </row>
    <row r="25" spans="1:5" x14ac:dyDescent="0.25">
      <c r="A25" s="324" t="str">
        <f>Planilha!A623</f>
        <v>15.0</v>
      </c>
      <c r="B25" s="325"/>
      <c r="C25" s="55" t="str">
        <f>'[2]Hosp. Pariquera'!C874</f>
        <v>Câmara fria (morgue)</v>
      </c>
      <c r="D25" s="118"/>
      <c r="E25" s="122"/>
    </row>
    <row r="26" spans="1:5" x14ac:dyDescent="0.25">
      <c r="A26" s="324" t="str">
        <f>Planilha!A626</f>
        <v>16.0</v>
      </c>
      <c r="B26" s="325"/>
      <c r="C26" s="55" t="str">
        <f>'[2]Hosp. Pariquera'!C877</f>
        <v>Comunicação visual</v>
      </c>
      <c r="D26" s="118"/>
      <c r="E26" s="122"/>
    </row>
    <row r="27" spans="1:5" x14ac:dyDescent="0.25">
      <c r="A27" s="324" t="str">
        <f>Planilha!A630</f>
        <v>17.0</v>
      </c>
      <c r="B27" s="325"/>
      <c r="C27" s="55" t="str">
        <f>'[2]Hosp. Pariquera'!C881</f>
        <v>Ar Condicionado</v>
      </c>
      <c r="D27" s="118"/>
      <c r="E27" s="122"/>
    </row>
    <row r="28" spans="1:5" x14ac:dyDescent="0.25">
      <c r="A28" s="324" t="str">
        <f>Planilha!A839</f>
        <v>18.0</v>
      </c>
      <c r="B28" s="325"/>
      <c r="C28" s="55" t="str">
        <f>'[2]Hosp. Pariquera'!C1100</f>
        <v>Muro de arrimo atrás do Hospital</v>
      </c>
      <c r="D28" s="118"/>
      <c r="E28" s="122"/>
    </row>
    <row r="29" spans="1:5" x14ac:dyDescent="0.25">
      <c r="A29" s="324" t="str">
        <f>Planilha!A861</f>
        <v>19.0</v>
      </c>
      <c r="B29" s="325"/>
      <c r="C29" s="55" t="str">
        <f>'[2]Hosp. Pariquera'!C1122</f>
        <v>Passarela coberta interligando a cozinha aos prédios hospitalares</v>
      </c>
      <c r="D29" s="118"/>
      <c r="E29" s="122"/>
    </row>
    <row r="30" spans="1:5" x14ac:dyDescent="0.25">
      <c r="A30" s="324" t="str">
        <f>Planilha!A899</f>
        <v>20.0</v>
      </c>
      <c r="B30" s="325"/>
      <c r="C30" s="55" t="str">
        <f>'[2]Hosp. Pariquera'!C1179</f>
        <v>Pavimento, guias, sajetas e passeios</v>
      </c>
      <c r="D30" s="118"/>
      <c r="E30" s="122"/>
    </row>
    <row r="31" spans="1:5" x14ac:dyDescent="0.25">
      <c r="A31" s="324">
        <f>Planilha!A942</f>
        <v>0</v>
      </c>
      <c r="B31" s="325"/>
      <c r="C31" s="55" t="str">
        <f>'[2]Hosp. Pariquera'!C1231</f>
        <v>Abrigo material de descarte (lixeira)</v>
      </c>
      <c r="D31" s="118"/>
      <c r="E31" s="122"/>
    </row>
    <row r="32" spans="1:5" x14ac:dyDescent="0.25">
      <c r="A32" s="324" t="str">
        <f>Planilha!A1035</f>
        <v>22.0</v>
      </c>
      <c r="B32" s="325"/>
      <c r="C32" s="55" t="str">
        <f>'[2]Hosp. Pariquera'!C1324</f>
        <v>Ampliação UTI</v>
      </c>
      <c r="D32" s="118"/>
      <c r="E32" s="122"/>
    </row>
    <row r="33" spans="1:8" x14ac:dyDescent="0.25">
      <c r="A33" s="324" t="str">
        <f>Planilha!A1103</f>
        <v>23.0</v>
      </c>
      <c r="B33" s="325"/>
      <c r="C33" s="55" t="str">
        <f>'[2]Hosp. Pariquera'!C1413</f>
        <v>Paisagismo e rampa de entrada</v>
      </c>
      <c r="D33" s="118"/>
      <c r="E33" s="122"/>
    </row>
    <row r="34" spans="1:8" x14ac:dyDescent="0.25">
      <c r="A34" s="324" t="str">
        <f>Planilha!A1125</f>
        <v>24.0</v>
      </c>
      <c r="B34" s="325"/>
      <c r="C34" s="55" t="str">
        <f>'[2]Hosp. Pariquera'!C1435</f>
        <v>Sistema de aquecimento de água solar</v>
      </c>
      <c r="D34" s="118"/>
      <c r="E34" s="122"/>
    </row>
    <row r="35" spans="1:8" x14ac:dyDescent="0.25">
      <c r="A35" s="334" t="s">
        <v>2587</v>
      </c>
      <c r="B35" s="335"/>
      <c r="C35" s="336"/>
      <c r="D35" s="192"/>
      <c r="E35" s="120"/>
      <c r="H35" s="108">
        <f>Planilha!G1128-Resumo!D35</f>
        <v>0</v>
      </c>
    </row>
    <row r="36" spans="1:8" x14ac:dyDescent="0.25">
      <c r="A36" s="337" t="s">
        <v>2588</v>
      </c>
      <c r="B36" s="338"/>
      <c r="C36" s="193"/>
      <c r="D36" s="192"/>
      <c r="E36" s="120"/>
      <c r="H36" s="108"/>
    </row>
    <row r="37" spans="1:8" x14ac:dyDescent="0.25">
      <c r="A37" s="314" t="str">
        <f>Planilha!A1130</f>
        <v>25.0</v>
      </c>
      <c r="B37" s="315"/>
      <c r="C37" s="55" t="str">
        <f>Planilha!C1130</f>
        <v>Elevadores tipo maca</v>
      </c>
      <c r="D37" s="118"/>
      <c r="E37" s="297"/>
    </row>
    <row r="38" spans="1:8" ht="15" customHeight="1" x14ac:dyDescent="0.25">
      <c r="A38" s="334" t="s">
        <v>2589</v>
      </c>
      <c r="B38" s="335"/>
      <c r="C38" s="336"/>
      <c r="E38" s="120"/>
    </row>
    <row r="39" spans="1:8" x14ac:dyDescent="0.25">
      <c r="A39" s="337" t="s">
        <v>2590</v>
      </c>
      <c r="B39" s="338"/>
      <c r="C39" s="193"/>
      <c r="D39" s="192"/>
      <c r="E39" s="296"/>
    </row>
    <row r="40" spans="1:8" ht="15.75" thickBot="1" x14ac:dyDescent="0.3">
      <c r="A40" s="194"/>
      <c r="B40" s="177"/>
      <c r="C40" s="179"/>
      <c r="D40" s="178"/>
      <c r="E40" s="119"/>
    </row>
    <row r="41" spans="1:8" ht="15.75" thickBot="1" x14ac:dyDescent="0.3">
      <c r="A41" s="332" t="s">
        <v>1970</v>
      </c>
      <c r="B41" s="333"/>
      <c r="C41" s="333"/>
      <c r="D41" s="121"/>
      <c r="E41" s="112"/>
    </row>
    <row r="42" spans="1:8" x14ac:dyDescent="0.25">
      <c r="D42" s="108"/>
    </row>
    <row r="45" spans="1:8" x14ac:dyDescent="0.25">
      <c r="D45" s="108"/>
    </row>
  </sheetData>
  <mergeCells count="41">
    <mergeCell ref="A41:C41"/>
    <mergeCell ref="A31:B31"/>
    <mergeCell ref="A32:B32"/>
    <mergeCell ref="A33:B33"/>
    <mergeCell ref="A34:B34"/>
    <mergeCell ref="A38:C38"/>
    <mergeCell ref="A35:C35"/>
    <mergeCell ref="A36:B36"/>
    <mergeCell ref="A39:B39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6:B6"/>
    <mergeCell ref="A37:B37"/>
    <mergeCell ref="C6:D6"/>
    <mergeCell ref="A1:B1"/>
    <mergeCell ref="A4:B4"/>
    <mergeCell ref="C4:D4"/>
    <mergeCell ref="A5:B5"/>
    <mergeCell ref="C5:D5"/>
    <mergeCell ref="A18:B18"/>
    <mergeCell ref="A7:B7"/>
    <mergeCell ref="A8:B8"/>
    <mergeCell ref="A9:B9"/>
    <mergeCell ref="A10:B10"/>
    <mergeCell ref="A11:B11"/>
    <mergeCell ref="A12:B12"/>
    <mergeCell ref="A13:B13"/>
  </mergeCells>
  <pageMargins left="0.51181102362204722" right="0.19685039370078741" top="0.78740157480314965" bottom="0.78740157480314965" header="0.31496062992125984" footer="0.31496062992125984"/>
  <pageSetup paperSize="9" scale="9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6"/>
  <sheetViews>
    <sheetView tabSelected="1" view="pageBreakPreview" topLeftCell="A34" zoomScale="68" zoomScaleNormal="100" zoomScaleSheetLayoutView="68" workbookViewId="0">
      <selection activeCell="BA65" sqref="BA65"/>
    </sheetView>
  </sheetViews>
  <sheetFormatPr defaultRowHeight="15" x14ac:dyDescent="0.25"/>
  <cols>
    <col min="1" max="1" width="15.5703125" customWidth="1"/>
    <col min="2" max="2" width="42.140625" customWidth="1"/>
    <col min="4" max="4" width="16.85546875" customWidth="1"/>
    <col min="5" max="5" width="5.7109375" customWidth="1"/>
    <col min="6" max="6" width="9.85546875" customWidth="1"/>
    <col min="7" max="7" width="5.7109375" customWidth="1"/>
    <col min="8" max="8" width="10.42578125" customWidth="1"/>
    <col min="9" max="9" width="5.7109375" customWidth="1"/>
    <col min="10" max="10" width="10.42578125" customWidth="1"/>
    <col min="11" max="11" width="5.7109375" customWidth="1"/>
    <col min="12" max="12" width="10" customWidth="1"/>
    <col min="13" max="13" width="5.7109375" customWidth="1"/>
    <col min="14" max="14" width="10.7109375" customWidth="1"/>
    <col min="15" max="15" width="5.7109375" customWidth="1"/>
    <col min="16" max="16" width="10.28515625" customWidth="1"/>
    <col min="17" max="17" width="5.7109375" customWidth="1"/>
    <col min="18" max="18" width="11.42578125" customWidth="1"/>
    <col min="19" max="19" width="5.7109375" customWidth="1"/>
    <col min="20" max="20" width="11.42578125" customWidth="1"/>
    <col min="21" max="21" width="5.7109375" customWidth="1"/>
    <col min="22" max="22" width="11.28515625" customWidth="1"/>
    <col min="23" max="23" width="5.7109375" customWidth="1"/>
    <col min="24" max="24" width="11.85546875" customWidth="1"/>
    <col min="25" max="25" width="5.7109375" customWidth="1"/>
    <col min="26" max="26" width="11.140625" customWidth="1"/>
    <col min="27" max="27" width="5.7109375" customWidth="1"/>
    <col min="28" max="28" width="11.28515625" customWidth="1"/>
    <col min="29" max="29" width="5.7109375" customWidth="1"/>
    <col min="30" max="30" width="11.7109375" customWidth="1"/>
    <col min="31" max="31" width="5.7109375" customWidth="1"/>
    <col min="32" max="32" width="11.140625" customWidth="1"/>
    <col min="33" max="33" width="6.5703125" customWidth="1"/>
    <col min="34" max="34" width="11.5703125" customWidth="1"/>
    <col min="35" max="35" width="5.7109375" customWidth="1"/>
    <col min="36" max="36" width="11.28515625" customWidth="1"/>
    <col min="37" max="37" width="5.7109375" customWidth="1"/>
    <col min="38" max="38" width="11.42578125" customWidth="1"/>
    <col min="39" max="39" width="5.7109375" customWidth="1"/>
    <col min="40" max="40" width="11" customWidth="1"/>
    <col min="41" max="41" width="5.7109375" customWidth="1"/>
    <col min="42" max="42" width="11.42578125" customWidth="1"/>
    <col min="43" max="43" width="5.7109375" customWidth="1"/>
    <col min="44" max="44" width="11.5703125" customWidth="1"/>
    <col min="45" max="45" width="5.7109375" customWidth="1"/>
    <col min="46" max="46" width="11.5703125" customWidth="1"/>
    <col min="47" max="47" width="5.7109375" customWidth="1"/>
    <col min="48" max="48" width="10.85546875" customWidth="1"/>
    <col min="49" max="49" width="5.7109375" customWidth="1"/>
    <col min="50" max="50" width="12.140625" customWidth="1"/>
    <col min="51" max="51" width="5.7109375" customWidth="1"/>
    <col min="52" max="52" width="10.7109375" customWidth="1"/>
    <col min="53" max="53" width="18" customWidth="1"/>
    <col min="54" max="54" width="16.140625" customWidth="1"/>
    <col min="55" max="55" width="12.7109375" bestFit="1" customWidth="1"/>
  </cols>
  <sheetData>
    <row r="1" spans="1:55" x14ac:dyDescent="0.25">
      <c r="A1" s="56"/>
      <c r="B1" s="57"/>
      <c r="C1" s="357"/>
      <c r="D1" s="358"/>
      <c r="E1" s="357"/>
      <c r="F1" s="358"/>
      <c r="G1" s="357"/>
      <c r="H1" s="358"/>
      <c r="I1" s="357"/>
      <c r="J1" s="358"/>
      <c r="K1" s="357"/>
      <c r="L1" s="358"/>
      <c r="M1" s="357"/>
      <c r="N1" s="358"/>
      <c r="O1" s="357"/>
      <c r="P1" s="358"/>
      <c r="Q1" s="357"/>
      <c r="R1" s="358"/>
      <c r="S1" s="357"/>
      <c r="T1" s="358"/>
      <c r="U1" s="357"/>
      <c r="V1" s="359"/>
      <c r="W1" s="360"/>
      <c r="X1" s="360"/>
      <c r="Y1" s="58"/>
      <c r="Z1" s="58"/>
      <c r="AA1" s="58"/>
      <c r="AB1" s="58"/>
      <c r="AC1" s="58"/>
      <c r="AD1" s="59"/>
      <c r="AE1" s="60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61"/>
      <c r="BA1" s="62"/>
    </row>
    <row r="2" spans="1:55" ht="18.75" customHeight="1" x14ac:dyDescent="0.3">
      <c r="A2" s="63"/>
      <c r="B2" s="361" t="s">
        <v>1972</v>
      </c>
      <c r="C2" s="362"/>
      <c r="D2" s="362"/>
      <c r="E2" s="64"/>
      <c r="F2" s="65"/>
      <c r="G2" s="66"/>
      <c r="H2" s="65"/>
      <c r="I2" s="66"/>
      <c r="J2" s="65"/>
      <c r="K2" s="66"/>
      <c r="L2" s="65"/>
      <c r="M2" s="66"/>
      <c r="N2" s="65"/>
      <c r="O2" s="66"/>
      <c r="P2" s="65"/>
      <c r="Q2" s="66"/>
      <c r="R2" s="65"/>
      <c r="S2" s="66"/>
      <c r="T2" s="65"/>
      <c r="U2" s="363"/>
      <c r="V2" s="364"/>
      <c r="W2" s="365"/>
      <c r="X2" s="365"/>
      <c r="Y2" s="62"/>
      <c r="Z2" s="62"/>
      <c r="AA2" s="62"/>
      <c r="AB2" s="62"/>
      <c r="AC2" s="62"/>
      <c r="AD2" s="67"/>
      <c r="AE2" s="68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9"/>
      <c r="BA2" s="62"/>
    </row>
    <row r="3" spans="1:55" ht="15.75" x14ac:dyDescent="0.25">
      <c r="A3" s="63"/>
      <c r="B3" s="70" t="s">
        <v>1973</v>
      </c>
      <c r="C3" s="71"/>
      <c r="D3" s="71"/>
      <c r="E3" s="71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4"/>
      <c r="W3" s="75"/>
      <c r="X3" s="75"/>
      <c r="Y3" s="62"/>
      <c r="Z3" s="62"/>
      <c r="AA3" s="62"/>
      <c r="AB3" s="62"/>
      <c r="AC3" s="62"/>
      <c r="AD3" s="67"/>
      <c r="AE3" s="68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9"/>
      <c r="BA3" s="62"/>
    </row>
    <row r="4" spans="1:55" ht="34.5" customHeight="1" thickBot="1" x14ac:dyDescent="0.3">
      <c r="A4" s="76"/>
      <c r="B4" s="352" t="s">
        <v>2358</v>
      </c>
      <c r="C4" s="353"/>
      <c r="D4" s="353"/>
      <c r="E4" s="71"/>
      <c r="F4" s="77"/>
      <c r="G4" s="78"/>
      <c r="H4" s="77"/>
      <c r="I4" s="78"/>
      <c r="J4" s="77"/>
      <c r="K4" s="78"/>
      <c r="L4" s="77"/>
      <c r="M4" s="78"/>
      <c r="N4" s="77"/>
      <c r="O4" s="78"/>
      <c r="P4" s="77"/>
      <c r="Q4" s="78"/>
      <c r="R4" s="77"/>
      <c r="S4" s="78"/>
      <c r="T4" s="77"/>
      <c r="U4" s="354"/>
      <c r="V4" s="355"/>
      <c r="W4" s="356"/>
      <c r="X4" s="356"/>
      <c r="Y4" s="62"/>
      <c r="Z4" s="62"/>
      <c r="AA4" s="62"/>
      <c r="AB4" s="62"/>
      <c r="AC4" s="62"/>
      <c r="AD4" s="67"/>
      <c r="AE4" s="68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9"/>
      <c r="BA4" s="62"/>
    </row>
    <row r="5" spans="1:55" ht="14.1" customHeight="1" thickBot="1" x14ac:dyDescent="0.3">
      <c r="A5" s="81" t="s">
        <v>2359</v>
      </c>
      <c r="B5" s="82" t="s">
        <v>2360</v>
      </c>
      <c r="C5" s="369" t="s">
        <v>4</v>
      </c>
      <c r="D5" s="370"/>
      <c r="E5" s="371" t="s">
        <v>2361</v>
      </c>
      <c r="F5" s="367"/>
      <c r="G5" s="366" t="s">
        <v>2362</v>
      </c>
      <c r="H5" s="367"/>
      <c r="I5" s="366" t="s">
        <v>2363</v>
      </c>
      <c r="J5" s="367"/>
      <c r="K5" s="366" t="s">
        <v>2364</v>
      </c>
      <c r="L5" s="367"/>
      <c r="M5" s="366" t="s">
        <v>2365</v>
      </c>
      <c r="N5" s="367"/>
      <c r="O5" s="366" t="s">
        <v>2366</v>
      </c>
      <c r="P5" s="367"/>
      <c r="Q5" s="366" t="s">
        <v>2367</v>
      </c>
      <c r="R5" s="367"/>
      <c r="S5" s="366" t="s">
        <v>2368</v>
      </c>
      <c r="T5" s="367"/>
      <c r="U5" s="366" t="s">
        <v>2369</v>
      </c>
      <c r="V5" s="367"/>
      <c r="W5" s="366" t="s">
        <v>2370</v>
      </c>
      <c r="X5" s="368"/>
      <c r="Y5" s="366" t="s">
        <v>2371</v>
      </c>
      <c r="Z5" s="367"/>
      <c r="AA5" s="366" t="s">
        <v>2372</v>
      </c>
      <c r="AB5" s="367"/>
      <c r="AC5" s="366" t="s">
        <v>2373</v>
      </c>
      <c r="AD5" s="367"/>
      <c r="AE5" s="366" t="s">
        <v>2374</v>
      </c>
      <c r="AF5" s="378"/>
      <c r="AG5" s="372" t="s">
        <v>2375</v>
      </c>
      <c r="AH5" s="378"/>
      <c r="AI5" s="372" t="s">
        <v>2376</v>
      </c>
      <c r="AJ5" s="367"/>
      <c r="AK5" s="366" t="s">
        <v>2377</v>
      </c>
      <c r="AL5" s="367"/>
      <c r="AM5" s="366" t="s">
        <v>2378</v>
      </c>
      <c r="AN5" s="367"/>
      <c r="AO5" s="366" t="s">
        <v>2379</v>
      </c>
      <c r="AP5" s="368"/>
      <c r="AQ5" s="366" t="s">
        <v>2380</v>
      </c>
      <c r="AR5" s="367"/>
      <c r="AS5" s="366" t="s">
        <v>2381</v>
      </c>
      <c r="AT5" s="367"/>
      <c r="AU5" s="366" t="s">
        <v>2382</v>
      </c>
      <c r="AV5" s="367"/>
      <c r="AW5" s="366" t="s">
        <v>2383</v>
      </c>
      <c r="AX5" s="378"/>
      <c r="AY5" s="372" t="s">
        <v>2384</v>
      </c>
      <c r="AZ5" s="373"/>
      <c r="BA5" s="83" t="s">
        <v>2385</v>
      </c>
    </row>
    <row r="6" spans="1:55" ht="14.1" customHeight="1" x14ac:dyDescent="0.25">
      <c r="A6" s="124"/>
      <c r="B6" s="125"/>
      <c r="C6" s="374"/>
      <c r="D6" s="375"/>
      <c r="E6" s="376">
        <v>6.5000000000000002E-2</v>
      </c>
      <c r="F6" s="377"/>
      <c r="G6" s="376">
        <v>7.0000000000000007E-2</v>
      </c>
      <c r="H6" s="377"/>
      <c r="I6" s="376">
        <v>7.0000000000000007E-2</v>
      </c>
      <c r="J6" s="377"/>
      <c r="K6" s="376">
        <v>7.0000000000000007E-2</v>
      </c>
      <c r="L6" s="377"/>
      <c r="M6" s="376">
        <v>7.4999999999999997E-2</v>
      </c>
      <c r="N6" s="377"/>
      <c r="O6" s="376">
        <v>7.4999999999999997E-2</v>
      </c>
      <c r="P6" s="377"/>
      <c r="Q6" s="376">
        <v>7.4999999999999997E-2</v>
      </c>
      <c r="R6" s="377"/>
      <c r="S6" s="376">
        <v>6.5000000000000002E-2</v>
      </c>
      <c r="T6" s="377"/>
      <c r="U6" s="376">
        <v>6.5000000000000002E-2</v>
      </c>
      <c r="V6" s="377"/>
      <c r="W6" s="376">
        <v>6.5000000000000002E-2</v>
      </c>
      <c r="X6" s="377"/>
      <c r="Y6" s="376">
        <v>6.5000000000000002E-2</v>
      </c>
      <c r="Z6" s="377"/>
      <c r="AA6" s="376">
        <v>6.5000000000000002E-2</v>
      </c>
      <c r="AB6" s="377"/>
      <c r="AC6" s="376">
        <v>5.5E-2</v>
      </c>
      <c r="AD6" s="377"/>
      <c r="AE6" s="376">
        <v>0</v>
      </c>
      <c r="AF6" s="379"/>
      <c r="AG6" s="376">
        <v>0</v>
      </c>
      <c r="AH6" s="379"/>
      <c r="AI6" s="376">
        <v>0</v>
      </c>
      <c r="AJ6" s="379"/>
      <c r="AK6" s="376">
        <v>0</v>
      </c>
      <c r="AL6" s="379"/>
      <c r="AM6" s="376">
        <v>0</v>
      </c>
      <c r="AN6" s="379"/>
      <c r="AO6" s="376">
        <v>0</v>
      </c>
      <c r="AP6" s="379"/>
      <c r="AQ6" s="376">
        <v>0</v>
      </c>
      <c r="AR6" s="379"/>
      <c r="AS6" s="376">
        <v>0</v>
      </c>
      <c r="AT6" s="379"/>
      <c r="AU6" s="376">
        <v>0</v>
      </c>
      <c r="AV6" s="379"/>
      <c r="AW6" s="376">
        <v>3.5000000000000003E-2</v>
      </c>
      <c r="AX6" s="379"/>
      <c r="AY6" s="376">
        <v>8.5000000000000006E-2</v>
      </c>
      <c r="AZ6" s="380"/>
      <c r="BA6" s="126">
        <f>AY6+AW6+AU6+AS6+AQ6+AO6+AM6+AK6+AI6+AG6+AE6+AC6+AA6+Y6+W6+U6+S6+Q6+O6+M6+K6+I6+G6+E6</f>
        <v>1</v>
      </c>
    </row>
    <row r="7" spans="1:55" ht="14.1" customHeight="1" x14ac:dyDescent="0.25">
      <c r="A7" s="84" t="str">
        <f>Resumo!A11</f>
        <v>1.0</v>
      </c>
      <c r="B7" s="85" t="str">
        <f>Resumo!C11</f>
        <v xml:space="preserve">Serviço técnico especializado </v>
      </c>
      <c r="C7" s="86" t="s">
        <v>2386</v>
      </c>
      <c r="D7" s="87">
        <f>Resumo!D11</f>
        <v>0</v>
      </c>
      <c r="E7" s="88" t="s">
        <v>2386</v>
      </c>
      <c r="F7" s="88">
        <f>$D$7*E6</f>
        <v>0</v>
      </c>
      <c r="G7" s="88" t="s">
        <v>2386</v>
      </c>
      <c r="H7" s="88">
        <f>$D$7*G6</f>
        <v>0</v>
      </c>
      <c r="I7" s="88" t="s">
        <v>2386</v>
      </c>
      <c r="J7" s="88">
        <f>$D$7*I6</f>
        <v>0</v>
      </c>
      <c r="K7" s="88" t="s">
        <v>2386</v>
      </c>
      <c r="L7" s="88">
        <f>$D$7*K6</f>
        <v>0</v>
      </c>
      <c r="M7" s="88" t="s">
        <v>2386</v>
      </c>
      <c r="N7" s="88">
        <f>$D$7*M6</f>
        <v>0</v>
      </c>
      <c r="O7" s="88" t="s">
        <v>2386</v>
      </c>
      <c r="P7" s="88">
        <f>$D$7*O6</f>
        <v>0</v>
      </c>
      <c r="Q7" s="88" t="s">
        <v>2386</v>
      </c>
      <c r="R7" s="88">
        <f>$D$7*Q6</f>
        <v>0</v>
      </c>
      <c r="S7" s="88" t="s">
        <v>2386</v>
      </c>
      <c r="T7" s="88">
        <f>$D$7*S6</f>
        <v>0</v>
      </c>
      <c r="U7" s="88" t="s">
        <v>2386</v>
      </c>
      <c r="V7" s="88">
        <f>$D$7*U6</f>
        <v>0</v>
      </c>
      <c r="W7" s="88" t="s">
        <v>2386</v>
      </c>
      <c r="X7" s="88">
        <f>$D$7*W6</f>
        <v>0</v>
      </c>
      <c r="Y7" s="88" t="s">
        <v>2386</v>
      </c>
      <c r="Z7" s="88">
        <f>$D$7*Y6</f>
        <v>0</v>
      </c>
      <c r="AA7" s="88" t="s">
        <v>2386</v>
      </c>
      <c r="AB7" s="88">
        <f>$D$7*AA6</f>
        <v>0</v>
      </c>
      <c r="AC7" s="88" t="s">
        <v>2386</v>
      </c>
      <c r="AD7" s="88">
        <f>$D$7*AC6</f>
        <v>0</v>
      </c>
      <c r="AE7" s="88" t="s">
        <v>2386</v>
      </c>
      <c r="AF7" s="88">
        <f>$D$7*AE6</f>
        <v>0</v>
      </c>
      <c r="AG7" s="88" t="s">
        <v>2386</v>
      </c>
      <c r="AH7" s="88">
        <f>$D$7*AG6</f>
        <v>0</v>
      </c>
      <c r="AI7" s="88" t="s">
        <v>2386</v>
      </c>
      <c r="AJ7" s="88">
        <f>$D$7*AI6</f>
        <v>0</v>
      </c>
      <c r="AK7" s="88" t="s">
        <v>2386</v>
      </c>
      <c r="AL7" s="88">
        <f>$D$7*AK6</f>
        <v>0</v>
      </c>
      <c r="AM7" s="88" t="s">
        <v>2386</v>
      </c>
      <c r="AN7" s="88">
        <f>$D$7*AM6</f>
        <v>0</v>
      </c>
      <c r="AO7" s="88" t="s">
        <v>2386</v>
      </c>
      <c r="AP7" s="88">
        <f>$D$7*AO6</f>
        <v>0</v>
      </c>
      <c r="AQ7" s="88" t="s">
        <v>2386</v>
      </c>
      <c r="AR7" s="88">
        <f>$D$7*AQ6</f>
        <v>0</v>
      </c>
      <c r="AS7" s="88" t="s">
        <v>2386</v>
      </c>
      <c r="AT7" s="88">
        <f>$D$7*AS6</f>
        <v>0</v>
      </c>
      <c r="AU7" s="88" t="s">
        <v>2386</v>
      </c>
      <c r="AV7" s="88">
        <f>$D$7*AU6</f>
        <v>0</v>
      </c>
      <c r="AW7" s="88" t="s">
        <v>2386</v>
      </c>
      <c r="AX7" s="88">
        <f>$D$7*AW6</f>
        <v>0</v>
      </c>
      <c r="AY7" s="88" t="s">
        <v>2386</v>
      </c>
      <c r="AZ7" s="89">
        <f>$D$7*AY6</f>
        <v>0</v>
      </c>
      <c r="BA7" s="127">
        <f>AZ7+AX7+AV7+AT7+AR7+AP7+AN7+AL7+AJ7+AH7+AF7+AD7+AB7+Z7+X7+V7+T7+R7+P7+N7+L7+J7+H7+F7</f>
        <v>0</v>
      </c>
      <c r="BB7" s="90">
        <f>BA7-D7</f>
        <v>0</v>
      </c>
    </row>
    <row r="8" spans="1:55" ht="14.1" customHeight="1" x14ac:dyDescent="0.25">
      <c r="A8" s="91"/>
      <c r="B8" s="92"/>
      <c r="C8" s="350"/>
      <c r="D8" s="351"/>
      <c r="E8" s="344">
        <v>4.4999999999999998E-2</v>
      </c>
      <c r="F8" s="345"/>
      <c r="G8" s="344">
        <v>0.04</v>
      </c>
      <c r="H8" s="345"/>
      <c r="I8" s="344">
        <v>0.04</v>
      </c>
      <c r="J8" s="345"/>
      <c r="K8" s="344">
        <v>0.04</v>
      </c>
      <c r="L8" s="345"/>
      <c r="M8" s="344">
        <v>0.04</v>
      </c>
      <c r="N8" s="345"/>
      <c r="O8" s="344">
        <v>0.04</v>
      </c>
      <c r="P8" s="345"/>
      <c r="Q8" s="344">
        <v>0.04</v>
      </c>
      <c r="R8" s="345"/>
      <c r="S8" s="344">
        <v>0.04</v>
      </c>
      <c r="T8" s="345"/>
      <c r="U8" s="344">
        <v>0.04</v>
      </c>
      <c r="V8" s="345"/>
      <c r="W8" s="344">
        <v>0.04</v>
      </c>
      <c r="X8" s="345"/>
      <c r="Y8" s="344">
        <v>0.04</v>
      </c>
      <c r="Z8" s="345"/>
      <c r="AA8" s="344">
        <v>4.4999999999999998E-2</v>
      </c>
      <c r="AB8" s="345"/>
      <c r="AC8" s="344">
        <v>4.4999999999999998E-2</v>
      </c>
      <c r="AD8" s="345"/>
      <c r="AE8" s="344">
        <v>4.4999999999999998E-2</v>
      </c>
      <c r="AF8" s="345"/>
      <c r="AG8" s="344">
        <v>4.4999999999999998E-2</v>
      </c>
      <c r="AH8" s="345"/>
      <c r="AI8" s="344">
        <v>4.4999999999999998E-2</v>
      </c>
      <c r="AJ8" s="345"/>
      <c r="AK8" s="344">
        <v>0.04</v>
      </c>
      <c r="AL8" s="345"/>
      <c r="AM8" s="344">
        <v>0.04</v>
      </c>
      <c r="AN8" s="345"/>
      <c r="AO8" s="344">
        <v>0.04</v>
      </c>
      <c r="AP8" s="345"/>
      <c r="AQ8" s="344">
        <v>0.04</v>
      </c>
      <c r="AR8" s="345"/>
      <c r="AS8" s="344">
        <v>0.04</v>
      </c>
      <c r="AT8" s="345"/>
      <c r="AU8" s="344">
        <v>0.04</v>
      </c>
      <c r="AV8" s="345"/>
      <c r="AW8" s="344">
        <v>0.04</v>
      </c>
      <c r="AX8" s="345"/>
      <c r="AY8" s="344">
        <v>0.05</v>
      </c>
      <c r="AZ8" s="346"/>
      <c r="BA8" s="128">
        <f>AY8+AW8+AU8+AS8+AQ8+AO8+AM8+AK8+AI8+AG8+AE8+AC8+AA8+Y8+W8+U8+S8+Q8+O8+M8+K8+I8+G8+E8</f>
        <v>1.0000000000000002</v>
      </c>
    </row>
    <row r="9" spans="1:55" ht="14.1" customHeight="1" x14ac:dyDescent="0.25">
      <c r="A9" s="84" t="str">
        <f>Resumo!A12</f>
        <v>2.0</v>
      </c>
      <c r="B9" s="85" t="str">
        <f>Resumo!C12</f>
        <v>Início, apoio e administração da obra</v>
      </c>
      <c r="C9" s="86" t="s">
        <v>2386</v>
      </c>
      <c r="D9" s="87">
        <f>Resumo!D12</f>
        <v>0</v>
      </c>
      <c r="E9" s="88" t="s">
        <v>2386</v>
      </c>
      <c r="F9" s="88">
        <f>$D$9*E8</f>
        <v>0</v>
      </c>
      <c r="G9" s="88" t="s">
        <v>2386</v>
      </c>
      <c r="H9" s="88">
        <f>$D$9*G8</f>
        <v>0</v>
      </c>
      <c r="I9" s="88" t="s">
        <v>2386</v>
      </c>
      <c r="J9" s="88">
        <f>$D$9*I8</f>
        <v>0</v>
      </c>
      <c r="K9" s="88" t="s">
        <v>2386</v>
      </c>
      <c r="L9" s="88">
        <f>$D$9*K8</f>
        <v>0</v>
      </c>
      <c r="M9" s="88" t="s">
        <v>2386</v>
      </c>
      <c r="N9" s="88">
        <f>$D$9*M8</f>
        <v>0</v>
      </c>
      <c r="O9" s="88" t="s">
        <v>2386</v>
      </c>
      <c r="P9" s="88">
        <f>$D$9*O8</f>
        <v>0</v>
      </c>
      <c r="Q9" s="88" t="s">
        <v>2386</v>
      </c>
      <c r="R9" s="88">
        <f>$D$9*Q8</f>
        <v>0</v>
      </c>
      <c r="S9" s="88" t="s">
        <v>2386</v>
      </c>
      <c r="T9" s="88">
        <f>$D$9*S8</f>
        <v>0</v>
      </c>
      <c r="U9" s="88" t="s">
        <v>2386</v>
      </c>
      <c r="V9" s="88">
        <f>$D$9*U8</f>
        <v>0</v>
      </c>
      <c r="W9" s="88" t="s">
        <v>2386</v>
      </c>
      <c r="X9" s="88">
        <f>$D$9*W8</f>
        <v>0</v>
      </c>
      <c r="Y9" s="88" t="s">
        <v>2386</v>
      </c>
      <c r="Z9" s="88">
        <f>$D$9*Y8</f>
        <v>0</v>
      </c>
      <c r="AA9" s="88" t="s">
        <v>2386</v>
      </c>
      <c r="AB9" s="88">
        <f>$D$9*AA8</f>
        <v>0</v>
      </c>
      <c r="AC9" s="88" t="s">
        <v>2386</v>
      </c>
      <c r="AD9" s="88">
        <f>$D$9*AC8</f>
        <v>0</v>
      </c>
      <c r="AE9" s="88" t="s">
        <v>2386</v>
      </c>
      <c r="AF9" s="88">
        <f>$D$9*AE8</f>
        <v>0</v>
      </c>
      <c r="AG9" s="88" t="s">
        <v>2386</v>
      </c>
      <c r="AH9" s="88">
        <f>$D$9*AG8</f>
        <v>0</v>
      </c>
      <c r="AI9" s="88" t="s">
        <v>2386</v>
      </c>
      <c r="AJ9" s="88">
        <f>$D$9*AI8</f>
        <v>0</v>
      </c>
      <c r="AK9" s="88" t="s">
        <v>2386</v>
      </c>
      <c r="AL9" s="88">
        <f>$D$9*AK8</f>
        <v>0</v>
      </c>
      <c r="AM9" s="88" t="s">
        <v>2386</v>
      </c>
      <c r="AN9" s="88">
        <f>$D$9*AM8</f>
        <v>0</v>
      </c>
      <c r="AO9" s="88" t="s">
        <v>2386</v>
      </c>
      <c r="AP9" s="88">
        <f>$D$9*AO8</f>
        <v>0</v>
      </c>
      <c r="AQ9" s="88" t="s">
        <v>2386</v>
      </c>
      <c r="AR9" s="88">
        <f>$D$9*AQ8</f>
        <v>0</v>
      </c>
      <c r="AS9" s="88" t="s">
        <v>2386</v>
      </c>
      <c r="AT9" s="88">
        <f>$D$9*AS8</f>
        <v>0</v>
      </c>
      <c r="AU9" s="88" t="s">
        <v>2386</v>
      </c>
      <c r="AV9" s="88">
        <f>$D$9*AU8</f>
        <v>0</v>
      </c>
      <c r="AW9" s="88" t="s">
        <v>2386</v>
      </c>
      <c r="AX9" s="88">
        <f>$D$9*AW8</f>
        <v>0</v>
      </c>
      <c r="AY9" s="88" t="s">
        <v>2386</v>
      </c>
      <c r="AZ9" s="89">
        <f>$D$9*AY8</f>
        <v>0</v>
      </c>
      <c r="BA9" s="127">
        <f>AZ9+AX9+AV9+AT9+AR9+AP9+AN9+AL9+AJ9+AH9+AF9+AD9+AB9+Z9+X9+V9+T9+R9+P9+N9+L9+J9+H9+F9</f>
        <v>0</v>
      </c>
      <c r="BB9" s="90">
        <f>BA9-D9</f>
        <v>0</v>
      </c>
    </row>
    <row r="10" spans="1:55" ht="14.1" customHeight="1" x14ac:dyDescent="0.25">
      <c r="A10" s="91"/>
      <c r="B10" s="92"/>
      <c r="C10" s="350"/>
      <c r="D10" s="351"/>
      <c r="E10" s="344">
        <v>0</v>
      </c>
      <c r="F10" s="345"/>
      <c r="G10" s="344">
        <v>0.05</v>
      </c>
      <c r="H10" s="345"/>
      <c r="I10" s="344">
        <v>0.05</v>
      </c>
      <c r="J10" s="345"/>
      <c r="K10" s="344">
        <v>0.1</v>
      </c>
      <c r="L10" s="345"/>
      <c r="M10" s="344">
        <v>0.08</v>
      </c>
      <c r="N10" s="345"/>
      <c r="O10" s="344">
        <v>6.6168500000000005E-2</v>
      </c>
      <c r="P10" s="345"/>
      <c r="Q10" s="344">
        <v>0.08</v>
      </c>
      <c r="R10" s="345"/>
      <c r="S10" s="344">
        <v>0.08</v>
      </c>
      <c r="T10" s="345"/>
      <c r="U10" s="344">
        <v>0.09</v>
      </c>
      <c r="V10" s="345"/>
      <c r="W10" s="344">
        <v>0.09</v>
      </c>
      <c r="X10" s="345"/>
      <c r="Y10" s="344">
        <v>0.09</v>
      </c>
      <c r="Z10" s="345"/>
      <c r="AA10" s="344">
        <v>0.09</v>
      </c>
      <c r="AB10" s="345"/>
      <c r="AC10" s="344">
        <v>4.3832000000000003E-2</v>
      </c>
      <c r="AD10" s="345"/>
      <c r="AE10" s="344">
        <v>0.09</v>
      </c>
      <c r="AF10" s="345"/>
      <c r="AG10" s="344">
        <v>0</v>
      </c>
      <c r="AH10" s="345"/>
      <c r="AI10" s="344">
        <v>0</v>
      </c>
      <c r="AJ10" s="345"/>
      <c r="AK10" s="344">
        <v>0</v>
      </c>
      <c r="AL10" s="345"/>
      <c r="AM10" s="344">
        <v>0</v>
      </c>
      <c r="AN10" s="345"/>
      <c r="AO10" s="344">
        <v>0</v>
      </c>
      <c r="AP10" s="345"/>
      <c r="AQ10" s="344">
        <v>0</v>
      </c>
      <c r="AR10" s="345"/>
      <c r="AS10" s="344">
        <v>0</v>
      </c>
      <c r="AT10" s="345"/>
      <c r="AU10" s="344">
        <v>0</v>
      </c>
      <c r="AV10" s="345"/>
      <c r="AW10" s="344">
        <v>0</v>
      </c>
      <c r="AX10" s="345"/>
      <c r="AY10" s="344">
        <v>0</v>
      </c>
      <c r="AZ10" s="346"/>
      <c r="BA10" s="128">
        <f>AY10+AW10+AU10+AS10+AQ10+AO10+AM10+AK10+AI10+AG10+AE10+AC10+AA10+Y10+W10+U10+S10+Q10+O10+M10+K10+I10+G10+E10</f>
        <v>1.0000004999999998</v>
      </c>
      <c r="BC10" s="294"/>
    </row>
    <row r="11" spans="1:55" ht="14.1" customHeight="1" x14ac:dyDescent="0.25">
      <c r="A11" s="84" t="str">
        <f>Resumo!A13</f>
        <v>3.0</v>
      </c>
      <c r="B11" s="85" t="str">
        <f>Resumo!C13</f>
        <v>Estrutura metálica/Cobertura</v>
      </c>
      <c r="C11" s="86" t="s">
        <v>2386</v>
      </c>
      <c r="D11" s="87">
        <f>Resumo!D13</f>
        <v>0</v>
      </c>
      <c r="E11" s="88" t="s">
        <v>2386</v>
      </c>
      <c r="F11" s="88">
        <f>$D$11*E10</f>
        <v>0</v>
      </c>
      <c r="G11" s="88" t="s">
        <v>2386</v>
      </c>
      <c r="H11" s="88">
        <f>$D$11*G10</f>
        <v>0</v>
      </c>
      <c r="I11" s="88" t="s">
        <v>2386</v>
      </c>
      <c r="J11" s="88">
        <f>$D$11*I10</f>
        <v>0</v>
      </c>
      <c r="K11" s="88"/>
      <c r="L11" s="88">
        <f>$D$11*K10</f>
        <v>0</v>
      </c>
      <c r="M11" s="88" t="s">
        <v>2386</v>
      </c>
      <c r="N11" s="88">
        <f>$D$11*M10</f>
        <v>0</v>
      </c>
      <c r="O11" s="88" t="s">
        <v>2386</v>
      </c>
      <c r="P11" s="88">
        <f>$D$11*O10</f>
        <v>0</v>
      </c>
      <c r="Q11" s="88" t="s">
        <v>2386</v>
      </c>
      <c r="R11" s="88">
        <f>$D$11*Q10</f>
        <v>0</v>
      </c>
      <c r="S11" s="88" t="s">
        <v>2386</v>
      </c>
      <c r="T11" s="88">
        <f>$D$11*S10</f>
        <v>0</v>
      </c>
      <c r="U11" s="88" t="s">
        <v>2386</v>
      </c>
      <c r="V11" s="88">
        <f>$D$11*U10</f>
        <v>0</v>
      </c>
      <c r="W11" s="88" t="s">
        <v>2386</v>
      </c>
      <c r="X11" s="88">
        <f>$D$11*W10</f>
        <v>0</v>
      </c>
      <c r="Y11" s="88" t="s">
        <v>2386</v>
      </c>
      <c r="Z11" s="88">
        <f>$D$11*Y10</f>
        <v>0</v>
      </c>
      <c r="AA11" s="88" t="s">
        <v>2386</v>
      </c>
      <c r="AB11" s="88">
        <f>$D$11*AA10</f>
        <v>0</v>
      </c>
      <c r="AC11" s="88" t="s">
        <v>2386</v>
      </c>
      <c r="AD11" s="88">
        <f>$D$11*AC10</f>
        <v>0</v>
      </c>
      <c r="AE11" s="88" t="s">
        <v>2386</v>
      </c>
      <c r="AF11" s="88">
        <f>$D$11*AE10</f>
        <v>0</v>
      </c>
      <c r="AG11" s="88" t="s">
        <v>2386</v>
      </c>
      <c r="AH11" s="88">
        <f>$D$11*AG10</f>
        <v>0</v>
      </c>
      <c r="AI11" s="88" t="s">
        <v>2386</v>
      </c>
      <c r="AJ11" s="88">
        <f>$D$11*AI10</f>
        <v>0</v>
      </c>
      <c r="AK11" s="88" t="s">
        <v>2386</v>
      </c>
      <c r="AL11" s="88">
        <f>$D$11*AK10</f>
        <v>0</v>
      </c>
      <c r="AM11" s="88" t="s">
        <v>2386</v>
      </c>
      <c r="AN11" s="88">
        <f>$D$11*AM10</f>
        <v>0</v>
      </c>
      <c r="AO11" s="88" t="s">
        <v>2386</v>
      </c>
      <c r="AP11" s="88">
        <f>$D$11*AO10</f>
        <v>0</v>
      </c>
      <c r="AQ11" s="88" t="s">
        <v>2386</v>
      </c>
      <c r="AR11" s="88">
        <f>$D$11*AQ10</f>
        <v>0</v>
      </c>
      <c r="AS11" s="88" t="s">
        <v>2386</v>
      </c>
      <c r="AT11" s="88">
        <f>$D$11*AS10</f>
        <v>0</v>
      </c>
      <c r="AU11" s="88" t="s">
        <v>2386</v>
      </c>
      <c r="AV11" s="88">
        <f>$D$11*AU10</f>
        <v>0</v>
      </c>
      <c r="AW11" s="88" t="s">
        <v>2386</v>
      </c>
      <c r="AX11" s="88">
        <f>$D$11*AW10</f>
        <v>0</v>
      </c>
      <c r="AY11" s="88" t="s">
        <v>2386</v>
      </c>
      <c r="AZ11" s="89">
        <f>$D$11*AY10</f>
        <v>0</v>
      </c>
      <c r="BA11" s="127">
        <f>AZ11+AX11+AV11+AT11+AR11+AP11+AN11+AL11+AJ11+AH11+AF11+AD11+AB11+Z11+X11+V11+T11+R11+P11+N11+L11+J11+H11+F11</f>
        <v>0</v>
      </c>
      <c r="BB11" s="90">
        <f>BA11-D11</f>
        <v>0</v>
      </c>
    </row>
    <row r="12" spans="1:55" ht="14.1" customHeight="1" x14ac:dyDescent="0.25">
      <c r="A12" s="91"/>
      <c r="B12" s="92"/>
      <c r="C12" s="350"/>
      <c r="D12" s="351"/>
      <c r="E12" s="344">
        <v>0.05</v>
      </c>
      <c r="F12" s="345"/>
      <c r="G12" s="344">
        <v>0.15</v>
      </c>
      <c r="H12" s="345"/>
      <c r="I12" s="344">
        <v>0.15</v>
      </c>
      <c r="J12" s="345"/>
      <c r="K12" s="344">
        <v>0.15</v>
      </c>
      <c r="L12" s="345"/>
      <c r="M12" s="344">
        <v>0.1</v>
      </c>
      <c r="N12" s="345"/>
      <c r="O12" s="344">
        <v>0.1</v>
      </c>
      <c r="P12" s="345"/>
      <c r="Q12" s="344">
        <v>0.1</v>
      </c>
      <c r="R12" s="345"/>
      <c r="S12" s="344">
        <v>0.05</v>
      </c>
      <c r="T12" s="345"/>
      <c r="U12" s="344">
        <v>0.05</v>
      </c>
      <c r="V12" s="345"/>
      <c r="W12" s="344">
        <v>0.05</v>
      </c>
      <c r="X12" s="345"/>
      <c r="Y12" s="344">
        <v>0.05</v>
      </c>
      <c r="Z12" s="345"/>
      <c r="AA12" s="344">
        <v>0</v>
      </c>
      <c r="AB12" s="345"/>
      <c r="AC12" s="344">
        <v>0</v>
      </c>
      <c r="AD12" s="345"/>
      <c r="AE12" s="344">
        <v>0</v>
      </c>
      <c r="AF12" s="345"/>
      <c r="AG12" s="344">
        <v>0</v>
      </c>
      <c r="AH12" s="345"/>
      <c r="AI12" s="344">
        <v>0</v>
      </c>
      <c r="AJ12" s="345"/>
      <c r="AK12" s="344">
        <v>0</v>
      </c>
      <c r="AL12" s="345"/>
      <c r="AM12" s="344">
        <v>0</v>
      </c>
      <c r="AN12" s="345"/>
      <c r="AO12" s="344">
        <v>0</v>
      </c>
      <c r="AP12" s="345"/>
      <c r="AQ12" s="344">
        <v>0</v>
      </c>
      <c r="AR12" s="345"/>
      <c r="AS12" s="344">
        <v>0</v>
      </c>
      <c r="AT12" s="345"/>
      <c r="AU12" s="344">
        <v>0</v>
      </c>
      <c r="AV12" s="345"/>
      <c r="AW12" s="344">
        <v>0</v>
      </c>
      <c r="AX12" s="345"/>
      <c r="AY12" s="344">
        <v>0</v>
      </c>
      <c r="AZ12" s="346"/>
      <c r="BA12" s="128">
        <f>AY12+AW12+AU12+AS12+AQ12+AO12+AM12+AK12+AI12+AG12+AE12+AC12+AA12+Y12+W12+U12+S12+Q12+O12+M12+K12+I12+G12+E12</f>
        <v>1</v>
      </c>
    </row>
    <row r="13" spans="1:55" ht="14.1" customHeight="1" x14ac:dyDescent="0.25">
      <c r="A13" s="84" t="str">
        <f>Resumo!A14</f>
        <v>4.0</v>
      </c>
      <c r="B13" s="85" t="str">
        <f>Resumo!C14</f>
        <v>Alvenaria e elemento divisor</v>
      </c>
      <c r="C13" s="86" t="s">
        <v>2386</v>
      </c>
      <c r="D13" s="87">
        <f>Resumo!D14</f>
        <v>0</v>
      </c>
      <c r="E13" s="88" t="s">
        <v>2386</v>
      </c>
      <c r="F13" s="88">
        <f>$D$13*E12</f>
        <v>0</v>
      </c>
      <c r="G13" s="88" t="s">
        <v>2386</v>
      </c>
      <c r="H13" s="88">
        <f>$D$13*G12</f>
        <v>0</v>
      </c>
      <c r="I13" s="88" t="s">
        <v>2386</v>
      </c>
      <c r="J13" s="88">
        <f>$D$13*I12</f>
        <v>0</v>
      </c>
      <c r="K13" s="88"/>
      <c r="L13" s="88">
        <f>$D$13*K12</f>
        <v>0</v>
      </c>
      <c r="M13" s="88" t="s">
        <v>2386</v>
      </c>
      <c r="N13" s="88">
        <f>$D$13*M12</f>
        <v>0</v>
      </c>
      <c r="O13" s="88" t="s">
        <v>2386</v>
      </c>
      <c r="P13" s="88">
        <f>$D$13*O12</f>
        <v>0</v>
      </c>
      <c r="Q13" s="88" t="s">
        <v>2386</v>
      </c>
      <c r="R13" s="88">
        <f>$D$13*Q12</f>
        <v>0</v>
      </c>
      <c r="S13" s="88" t="s">
        <v>2386</v>
      </c>
      <c r="T13" s="88">
        <f>$D$13*S12</f>
        <v>0</v>
      </c>
      <c r="U13" s="88" t="s">
        <v>2386</v>
      </c>
      <c r="V13" s="88">
        <f>$D$13*U12</f>
        <v>0</v>
      </c>
      <c r="W13" s="88" t="s">
        <v>2386</v>
      </c>
      <c r="X13" s="88">
        <f>$D$13*W12</f>
        <v>0</v>
      </c>
      <c r="Y13" s="88" t="s">
        <v>2386</v>
      </c>
      <c r="Z13" s="88">
        <f>$D$13*Y12</f>
        <v>0</v>
      </c>
      <c r="AA13" s="88" t="s">
        <v>2386</v>
      </c>
      <c r="AB13" s="88">
        <f>$D$13*AA12</f>
        <v>0</v>
      </c>
      <c r="AC13" s="88" t="s">
        <v>2386</v>
      </c>
      <c r="AD13" s="88">
        <f>$D$13*AC12</f>
        <v>0</v>
      </c>
      <c r="AE13" s="88" t="s">
        <v>2386</v>
      </c>
      <c r="AF13" s="88">
        <f>$D$13*AE12</f>
        <v>0</v>
      </c>
      <c r="AG13" s="88" t="s">
        <v>2386</v>
      </c>
      <c r="AH13" s="88">
        <f>$D$13*AG12</f>
        <v>0</v>
      </c>
      <c r="AI13" s="88" t="s">
        <v>2386</v>
      </c>
      <c r="AJ13" s="88">
        <f>$D$13*AI12</f>
        <v>0</v>
      </c>
      <c r="AK13" s="88" t="s">
        <v>2386</v>
      </c>
      <c r="AL13" s="88">
        <f>$D$13*AK12</f>
        <v>0</v>
      </c>
      <c r="AM13" s="88" t="s">
        <v>2386</v>
      </c>
      <c r="AN13" s="88">
        <f>$D$13*AM12</f>
        <v>0</v>
      </c>
      <c r="AO13" s="88" t="s">
        <v>2386</v>
      </c>
      <c r="AP13" s="88">
        <f>$D$13*AO12</f>
        <v>0</v>
      </c>
      <c r="AQ13" s="88" t="s">
        <v>2386</v>
      </c>
      <c r="AR13" s="88">
        <f>$D$13*AQ12</f>
        <v>0</v>
      </c>
      <c r="AS13" s="88" t="s">
        <v>2386</v>
      </c>
      <c r="AT13" s="88">
        <f>$D$13*AS12</f>
        <v>0</v>
      </c>
      <c r="AU13" s="88" t="s">
        <v>2386</v>
      </c>
      <c r="AV13" s="88">
        <f>$D$13*AU12</f>
        <v>0</v>
      </c>
      <c r="AW13" s="88" t="s">
        <v>2386</v>
      </c>
      <c r="AX13" s="88">
        <f>$D$13*AW12</f>
        <v>0</v>
      </c>
      <c r="AY13" s="88" t="s">
        <v>2386</v>
      </c>
      <c r="AZ13" s="89">
        <f>$D$13*AY12</f>
        <v>0</v>
      </c>
      <c r="BA13" s="127">
        <f>AZ13+AX13+AV13+AT13+AR13+AP13+AN13+AL13+AJ13+AH13+AF13+AD13+AB13+Z13+X13+V13+T13+R13+P13+N13+L13+J13+H13+F13</f>
        <v>0</v>
      </c>
      <c r="BB13" s="90">
        <f>BA13-D13</f>
        <v>0</v>
      </c>
    </row>
    <row r="14" spans="1:55" ht="14.1" customHeight="1" x14ac:dyDescent="0.25">
      <c r="A14" s="91"/>
      <c r="B14" s="92"/>
      <c r="C14" s="350"/>
      <c r="D14" s="351"/>
      <c r="E14" s="344">
        <v>0</v>
      </c>
      <c r="F14" s="345"/>
      <c r="G14" s="344">
        <v>0</v>
      </c>
      <c r="H14" s="345"/>
      <c r="I14" s="344">
        <v>0</v>
      </c>
      <c r="J14" s="345"/>
      <c r="K14" s="344">
        <v>0</v>
      </c>
      <c r="L14" s="345"/>
      <c r="M14" s="344">
        <v>0</v>
      </c>
      <c r="N14" s="345"/>
      <c r="O14" s="344">
        <v>0</v>
      </c>
      <c r="P14" s="345"/>
      <c r="Q14" s="344">
        <v>5.5500000000000001E-2</v>
      </c>
      <c r="R14" s="345"/>
      <c r="S14" s="344">
        <v>5.5500000000000001E-2</v>
      </c>
      <c r="T14" s="345"/>
      <c r="U14" s="344">
        <v>5.5500000000000001E-2</v>
      </c>
      <c r="V14" s="345"/>
      <c r="W14" s="344">
        <v>5.5500000000000001E-2</v>
      </c>
      <c r="X14" s="345"/>
      <c r="Y14" s="344">
        <v>5.5500000000000001E-2</v>
      </c>
      <c r="Z14" s="345"/>
      <c r="AA14" s="344">
        <v>5.5500000000000001E-2</v>
      </c>
      <c r="AB14" s="345"/>
      <c r="AC14" s="344">
        <v>5.5500000000000001E-2</v>
      </c>
      <c r="AD14" s="345"/>
      <c r="AE14" s="344">
        <v>5.5500000000000001E-2</v>
      </c>
      <c r="AF14" s="345"/>
      <c r="AG14" s="344">
        <v>5.5500000000000001E-2</v>
      </c>
      <c r="AH14" s="345"/>
      <c r="AI14" s="344">
        <v>5.5500000000000001E-2</v>
      </c>
      <c r="AJ14" s="345"/>
      <c r="AK14" s="344">
        <v>5.5500000000000001E-2</v>
      </c>
      <c r="AL14" s="345"/>
      <c r="AM14" s="344">
        <v>5.5500000000000001E-2</v>
      </c>
      <c r="AN14" s="345"/>
      <c r="AO14" s="344">
        <v>5.5500000000000001E-2</v>
      </c>
      <c r="AP14" s="345"/>
      <c r="AQ14" s="344">
        <v>5.5500000000000001E-2</v>
      </c>
      <c r="AR14" s="345"/>
      <c r="AS14" s="344">
        <v>5.5500000000000001E-2</v>
      </c>
      <c r="AT14" s="345"/>
      <c r="AU14" s="344">
        <v>5.5500000000000001E-2</v>
      </c>
      <c r="AV14" s="345"/>
      <c r="AW14" s="344">
        <v>5.5500000000000001E-2</v>
      </c>
      <c r="AX14" s="345"/>
      <c r="AY14" s="344">
        <v>5.6500000000000002E-2</v>
      </c>
      <c r="AZ14" s="346"/>
      <c r="BA14" s="128">
        <f>AY14+AW14+AU14+AS14+AQ14+AO14+AM14+AK14+AI14+AG14+AE14+AC14+AA14+Y14+W14+U14+S14+Q14+O14+M14+K14+I14+G14+E14</f>
        <v>1</v>
      </c>
    </row>
    <row r="15" spans="1:55" ht="14.1" customHeight="1" x14ac:dyDescent="0.25">
      <c r="A15" s="84" t="str">
        <f>Resumo!A15</f>
        <v>5.0</v>
      </c>
      <c r="B15" s="85" t="str">
        <f>Resumo!C15</f>
        <v>Revestimentos</v>
      </c>
      <c r="C15" s="86" t="s">
        <v>2386</v>
      </c>
      <c r="D15" s="87">
        <f>Resumo!D15</f>
        <v>0</v>
      </c>
      <c r="E15" s="88" t="s">
        <v>2386</v>
      </c>
      <c r="F15" s="88">
        <f>$D$15*E14</f>
        <v>0</v>
      </c>
      <c r="G15" s="88" t="s">
        <v>2386</v>
      </c>
      <c r="H15" s="88">
        <f>$D$15*G14</f>
        <v>0</v>
      </c>
      <c r="I15" s="88" t="s">
        <v>2386</v>
      </c>
      <c r="J15" s="88">
        <f>$D$15*I14</f>
        <v>0</v>
      </c>
      <c r="K15" s="88"/>
      <c r="L15" s="88">
        <f>$D$15*K14</f>
        <v>0</v>
      </c>
      <c r="M15" s="88" t="s">
        <v>2386</v>
      </c>
      <c r="N15" s="88">
        <f>$D$15*M14</f>
        <v>0</v>
      </c>
      <c r="O15" s="88" t="s">
        <v>2386</v>
      </c>
      <c r="P15" s="88">
        <f>$D$15*O14</f>
        <v>0</v>
      </c>
      <c r="Q15" s="88" t="s">
        <v>2386</v>
      </c>
      <c r="R15" s="88">
        <f>$D$15*Q14</f>
        <v>0</v>
      </c>
      <c r="S15" s="88" t="s">
        <v>2386</v>
      </c>
      <c r="T15" s="88">
        <f>$D$15*S14</f>
        <v>0</v>
      </c>
      <c r="U15" s="88" t="s">
        <v>2386</v>
      </c>
      <c r="V15" s="88">
        <f>$D$15*U14</f>
        <v>0</v>
      </c>
      <c r="W15" s="88" t="s">
        <v>2386</v>
      </c>
      <c r="X15" s="88">
        <f>$D$15*W14</f>
        <v>0</v>
      </c>
      <c r="Y15" s="88" t="s">
        <v>2386</v>
      </c>
      <c r="Z15" s="88">
        <f>$D$15*Y14</f>
        <v>0</v>
      </c>
      <c r="AA15" s="88" t="s">
        <v>2386</v>
      </c>
      <c r="AB15" s="88">
        <f>$D$15*AA14</f>
        <v>0</v>
      </c>
      <c r="AC15" s="88" t="s">
        <v>2386</v>
      </c>
      <c r="AD15" s="88">
        <f>$D$15*AC14</f>
        <v>0</v>
      </c>
      <c r="AE15" s="88" t="s">
        <v>2386</v>
      </c>
      <c r="AF15" s="88">
        <f>$D$15*AE14</f>
        <v>0</v>
      </c>
      <c r="AG15" s="88" t="s">
        <v>2386</v>
      </c>
      <c r="AH15" s="88">
        <f>$D$15*AG14</f>
        <v>0</v>
      </c>
      <c r="AI15" s="88" t="s">
        <v>2386</v>
      </c>
      <c r="AJ15" s="88">
        <f>$D$15*AI14</f>
        <v>0</v>
      </c>
      <c r="AK15" s="88" t="s">
        <v>2386</v>
      </c>
      <c r="AL15" s="88">
        <f>$D$15*AK14</f>
        <v>0</v>
      </c>
      <c r="AM15" s="88" t="s">
        <v>2386</v>
      </c>
      <c r="AN15" s="88">
        <f>$D$15*AM14</f>
        <v>0</v>
      </c>
      <c r="AO15" s="88" t="s">
        <v>2386</v>
      </c>
      <c r="AP15" s="88">
        <f>$D$15*AO14</f>
        <v>0</v>
      </c>
      <c r="AQ15" s="88" t="s">
        <v>2386</v>
      </c>
      <c r="AR15" s="88">
        <f>$D$15*AQ14</f>
        <v>0</v>
      </c>
      <c r="AS15" s="88" t="s">
        <v>2386</v>
      </c>
      <c r="AT15" s="88">
        <f>$D$15*AS14</f>
        <v>0</v>
      </c>
      <c r="AU15" s="88" t="s">
        <v>2386</v>
      </c>
      <c r="AV15" s="88">
        <f>$D$15*AU14</f>
        <v>0</v>
      </c>
      <c r="AW15" s="88" t="s">
        <v>2386</v>
      </c>
      <c r="AX15" s="88">
        <f>$D$15*AW14</f>
        <v>0</v>
      </c>
      <c r="AY15" s="88" t="s">
        <v>2386</v>
      </c>
      <c r="AZ15" s="89">
        <f>$D$15*AY14</f>
        <v>0</v>
      </c>
      <c r="BA15" s="127">
        <f>AZ15+AX15+AV15+AT15+AR15+AP15+AN15+AL15+AJ15+AH15+AF15+AD15+AB15+Z15+X15+V15+T15+R15+P15+N15+L15+J15+H15+F15</f>
        <v>0</v>
      </c>
      <c r="BB15" s="90">
        <f>BA15-D15</f>
        <v>0</v>
      </c>
    </row>
    <row r="16" spans="1:55" ht="14.1" customHeight="1" x14ac:dyDescent="0.25">
      <c r="A16" s="91"/>
      <c r="B16" s="92"/>
      <c r="C16" s="350"/>
      <c r="D16" s="351"/>
      <c r="E16" s="344">
        <v>0</v>
      </c>
      <c r="F16" s="345"/>
      <c r="G16" s="344">
        <v>0</v>
      </c>
      <c r="H16" s="345"/>
      <c r="I16" s="344">
        <v>0</v>
      </c>
      <c r="J16" s="345"/>
      <c r="K16" s="344">
        <v>0</v>
      </c>
      <c r="L16" s="345"/>
      <c r="M16" s="344">
        <v>0</v>
      </c>
      <c r="N16" s="345"/>
      <c r="O16" s="344">
        <v>0</v>
      </c>
      <c r="P16" s="345"/>
      <c r="Q16" s="344">
        <v>0</v>
      </c>
      <c r="R16" s="345"/>
      <c r="S16" s="344">
        <v>0</v>
      </c>
      <c r="T16" s="345"/>
      <c r="U16" s="344">
        <v>0</v>
      </c>
      <c r="V16" s="345"/>
      <c r="W16" s="344">
        <v>0.105</v>
      </c>
      <c r="X16" s="345"/>
      <c r="Y16" s="344">
        <v>0.105</v>
      </c>
      <c r="Z16" s="345"/>
      <c r="AA16" s="344">
        <v>0.105</v>
      </c>
      <c r="AB16" s="345"/>
      <c r="AC16" s="344">
        <v>0.105</v>
      </c>
      <c r="AD16" s="345"/>
      <c r="AE16" s="344">
        <v>0.105</v>
      </c>
      <c r="AF16" s="345"/>
      <c r="AG16" s="344">
        <v>0.105</v>
      </c>
      <c r="AH16" s="345"/>
      <c r="AI16" s="344">
        <v>0.105</v>
      </c>
      <c r="AJ16" s="345"/>
      <c r="AK16" s="344">
        <v>0.105</v>
      </c>
      <c r="AL16" s="345"/>
      <c r="AM16" s="344">
        <v>0.105</v>
      </c>
      <c r="AN16" s="345"/>
      <c r="AO16" s="344">
        <v>5.5E-2</v>
      </c>
      <c r="AP16" s="345"/>
      <c r="AQ16" s="344">
        <v>0</v>
      </c>
      <c r="AR16" s="345"/>
      <c r="AS16" s="344">
        <v>0</v>
      </c>
      <c r="AT16" s="345"/>
      <c r="AU16" s="344">
        <v>0</v>
      </c>
      <c r="AV16" s="345"/>
      <c r="AW16" s="344">
        <v>0</v>
      </c>
      <c r="AX16" s="345"/>
      <c r="AY16" s="344">
        <v>0</v>
      </c>
      <c r="AZ16" s="346"/>
      <c r="BA16" s="128">
        <f>AY16+AW16+AU16+AS16+AQ16+AO16+AM16+AK16+AI16+AG16+AE16+AC16+AA16+Y16+W16+U16+S16+Q16+O16+M16+K16+I16+G16+E16</f>
        <v>0.99999999999999989</v>
      </c>
    </row>
    <row r="17" spans="1:54" ht="14.1" customHeight="1" x14ac:dyDescent="0.25">
      <c r="A17" s="84" t="str">
        <f>Resumo!A16</f>
        <v>6.0</v>
      </c>
      <c r="B17" s="85" t="str">
        <f>Resumo!C16</f>
        <v>Forro</v>
      </c>
      <c r="C17" s="86" t="s">
        <v>2386</v>
      </c>
      <c r="D17" s="87">
        <f>Resumo!D16</f>
        <v>0</v>
      </c>
      <c r="E17" s="88" t="s">
        <v>2386</v>
      </c>
      <c r="F17" s="88">
        <f>$D$17*E16</f>
        <v>0</v>
      </c>
      <c r="G17" s="88" t="s">
        <v>2386</v>
      </c>
      <c r="H17" s="88">
        <f>$D$17*G16</f>
        <v>0</v>
      </c>
      <c r="I17" s="88" t="s">
        <v>2386</v>
      </c>
      <c r="J17" s="88">
        <f>$D$17*I16</f>
        <v>0</v>
      </c>
      <c r="K17" s="88"/>
      <c r="L17" s="88">
        <f>$D$17*K16</f>
        <v>0</v>
      </c>
      <c r="M17" s="88" t="s">
        <v>2386</v>
      </c>
      <c r="N17" s="88">
        <f>$D$17*M16</f>
        <v>0</v>
      </c>
      <c r="O17" s="88" t="s">
        <v>2386</v>
      </c>
      <c r="P17" s="88">
        <f>$D$17*O16</f>
        <v>0</v>
      </c>
      <c r="Q17" s="88" t="s">
        <v>2386</v>
      </c>
      <c r="R17" s="88">
        <f>$D$17*Q16</f>
        <v>0</v>
      </c>
      <c r="S17" s="88" t="s">
        <v>2386</v>
      </c>
      <c r="T17" s="88">
        <f>$D$17*S16</f>
        <v>0</v>
      </c>
      <c r="U17" s="88" t="s">
        <v>2386</v>
      </c>
      <c r="V17" s="88">
        <f>$D$17*U16</f>
        <v>0</v>
      </c>
      <c r="W17" s="88" t="s">
        <v>2386</v>
      </c>
      <c r="X17" s="88">
        <f>$D$17*W16</f>
        <v>0</v>
      </c>
      <c r="Y17" s="88" t="s">
        <v>2386</v>
      </c>
      <c r="Z17" s="88">
        <f>$D$17*Y16</f>
        <v>0</v>
      </c>
      <c r="AA17" s="88" t="s">
        <v>2386</v>
      </c>
      <c r="AB17" s="88">
        <f>$D$17*AA16</f>
        <v>0</v>
      </c>
      <c r="AC17" s="88" t="s">
        <v>2386</v>
      </c>
      <c r="AD17" s="88">
        <f>$D$17*AC16</f>
        <v>0</v>
      </c>
      <c r="AE17" s="88" t="s">
        <v>2386</v>
      </c>
      <c r="AF17" s="88">
        <f>$D$17*AE16</f>
        <v>0</v>
      </c>
      <c r="AG17" s="88" t="s">
        <v>2386</v>
      </c>
      <c r="AH17" s="88">
        <f>$D$17*AG16</f>
        <v>0</v>
      </c>
      <c r="AI17" s="88" t="s">
        <v>2386</v>
      </c>
      <c r="AJ17" s="88">
        <f>$D$17*AI16</f>
        <v>0</v>
      </c>
      <c r="AK17" s="88" t="s">
        <v>2386</v>
      </c>
      <c r="AL17" s="88">
        <f>$D$17*AK16</f>
        <v>0</v>
      </c>
      <c r="AM17" s="88" t="s">
        <v>2386</v>
      </c>
      <c r="AN17" s="88">
        <f>$D$17*AM16</f>
        <v>0</v>
      </c>
      <c r="AO17" s="88" t="s">
        <v>2386</v>
      </c>
      <c r="AP17" s="88">
        <f>$D$17*AO16</f>
        <v>0</v>
      </c>
      <c r="AQ17" s="88" t="s">
        <v>2386</v>
      </c>
      <c r="AR17" s="88">
        <f>$D$17*AQ16</f>
        <v>0</v>
      </c>
      <c r="AS17" s="88" t="s">
        <v>2386</v>
      </c>
      <c r="AT17" s="88">
        <f>$D$17*AS16</f>
        <v>0</v>
      </c>
      <c r="AU17" s="88" t="s">
        <v>2386</v>
      </c>
      <c r="AV17" s="88">
        <f>$D$17*AU16</f>
        <v>0</v>
      </c>
      <c r="AW17" s="88" t="s">
        <v>2386</v>
      </c>
      <c r="AX17" s="88">
        <f>$D$17*AW16</f>
        <v>0</v>
      </c>
      <c r="AY17" s="88" t="s">
        <v>2386</v>
      </c>
      <c r="AZ17" s="89">
        <f>$D$17*AY16</f>
        <v>0</v>
      </c>
      <c r="BA17" s="127">
        <f>AZ17+AX17+AV17+AT17+AR17+AP17+AN17+AL17+AJ17+AH17+AF17+AD17+AB17+Z17+X17+V17+T17+R17+P17+N17+L17+J17+H17+F17</f>
        <v>0</v>
      </c>
      <c r="BB17" s="90">
        <f>BA17-D17</f>
        <v>0</v>
      </c>
    </row>
    <row r="18" spans="1:54" ht="14.1" customHeight="1" x14ac:dyDescent="0.25">
      <c r="A18" s="91"/>
      <c r="B18" s="92"/>
      <c r="C18" s="350"/>
      <c r="D18" s="351"/>
      <c r="E18" s="344">
        <v>0</v>
      </c>
      <c r="F18" s="345"/>
      <c r="G18" s="344">
        <v>0</v>
      </c>
      <c r="H18" s="345"/>
      <c r="I18" s="344">
        <v>0</v>
      </c>
      <c r="J18" s="345"/>
      <c r="K18" s="344">
        <v>0</v>
      </c>
      <c r="L18" s="345"/>
      <c r="M18" s="344">
        <v>0</v>
      </c>
      <c r="N18" s="345"/>
      <c r="O18" s="344">
        <v>0</v>
      </c>
      <c r="P18" s="345"/>
      <c r="Q18" s="344">
        <v>0</v>
      </c>
      <c r="R18" s="345"/>
      <c r="S18" s="344">
        <v>0</v>
      </c>
      <c r="T18" s="345"/>
      <c r="U18" s="344">
        <v>0</v>
      </c>
      <c r="V18" s="345"/>
      <c r="W18" s="344">
        <v>0</v>
      </c>
      <c r="X18" s="345"/>
      <c r="Y18" s="344">
        <v>0.12</v>
      </c>
      <c r="Z18" s="345"/>
      <c r="AA18" s="344">
        <v>0.08</v>
      </c>
      <c r="AB18" s="345"/>
      <c r="AC18" s="344">
        <v>0.08</v>
      </c>
      <c r="AD18" s="345"/>
      <c r="AE18" s="344">
        <v>0.08</v>
      </c>
      <c r="AF18" s="345"/>
      <c r="AG18" s="344">
        <v>0.08</v>
      </c>
      <c r="AH18" s="345"/>
      <c r="AI18" s="344">
        <v>0.08</v>
      </c>
      <c r="AJ18" s="345"/>
      <c r="AK18" s="344">
        <v>0.08</v>
      </c>
      <c r="AL18" s="345"/>
      <c r="AM18" s="344">
        <v>0.08</v>
      </c>
      <c r="AN18" s="345"/>
      <c r="AO18" s="344">
        <v>0.08</v>
      </c>
      <c r="AP18" s="345"/>
      <c r="AQ18" s="344">
        <v>0.08</v>
      </c>
      <c r="AR18" s="345"/>
      <c r="AS18" s="344">
        <v>0.08</v>
      </c>
      <c r="AT18" s="345"/>
      <c r="AU18" s="344">
        <v>0.08</v>
      </c>
      <c r="AV18" s="345"/>
      <c r="AW18" s="344">
        <v>0</v>
      </c>
      <c r="AX18" s="345"/>
      <c r="AY18" s="344">
        <v>0</v>
      </c>
      <c r="AZ18" s="346"/>
      <c r="BA18" s="128">
        <f>AY18+AW18+AU18+AS18+AQ18+AO18+AM18+AK18+AI18+AG18+AE18+AC18+AA18+Y18+W18+U18+S18+Q18+O18+M18+K18+I18+G18+E18</f>
        <v>0.99999999999999989</v>
      </c>
    </row>
    <row r="19" spans="1:54" ht="14.1" customHeight="1" x14ac:dyDescent="0.25">
      <c r="A19" s="84" t="str">
        <f>Resumo!A17</f>
        <v>7.0</v>
      </c>
      <c r="B19" s="85" t="str">
        <f>Resumo!C17</f>
        <v>Esquadrias, Brises ,Portas,Marcenaria,Vidros, Corrimão</v>
      </c>
      <c r="C19" s="86" t="s">
        <v>2386</v>
      </c>
      <c r="D19" s="87">
        <f>Resumo!D17</f>
        <v>0</v>
      </c>
      <c r="E19" s="88" t="s">
        <v>2386</v>
      </c>
      <c r="F19" s="88">
        <f>$D$19*E18</f>
        <v>0</v>
      </c>
      <c r="G19" s="88" t="s">
        <v>2386</v>
      </c>
      <c r="H19" s="88">
        <f>$D$19*G18</f>
        <v>0</v>
      </c>
      <c r="I19" s="88" t="s">
        <v>2386</v>
      </c>
      <c r="J19" s="88">
        <f>$D$19*I18</f>
        <v>0</v>
      </c>
      <c r="K19" s="88"/>
      <c r="L19" s="88">
        <f>$D$19*K18</f>
        <v>0</v>
      </c>
      <c r="M19" s="88" t="s">
        <v>2386</v>
      </c>
      <c r="N19" s="88">
        <f>$D$19*M18</f>
        <v>0</v>
      </c>
      <c r="O19" s="88" t="s">
        <v>2386</v>
      </c>
      <c r="P19" s="88">
        <f>$D$19*O18</f>
        <v>0</v>
      </c>
      <c r="Q19" s="88" t="s">
        <v>2386</v>
      </c>
      <c r="R19" s="88">
        <f>$D$19*Q18</f>
        <v>0</v>
      </c>
      <c r="S19" s="88" t="s">
        <v>2386</v>
      </c>
      <c r="T19" s="88">
        <f>$D$19*S18</f>
        <v>0</v>
      </c>
      <c r="U19" s="88" t="s">
        <v>2386</v>
      </c>
      <c r="V19" s="88">
        <f>$D$19*U18</f>
        <v>0</v>
      </c>
      <c r="W19" s="88" t="s">
        <v>2386</v>
      </c>
      <c r="X19" s="88">
        <f>$D$19*W18</f>
        <v>0</v>
      </c>
      <c r="Y19" s="88" t="s">
        <v>2386</v>
      </c>
      <c r="Z19" s="88">
        <f>$D$19*Y18</f>
        <v>0</v>
      </c>
      <c r="AA19" s="88" t="s">
        <v>2386</v>
      </c>
      <c r="AB19" s="88">
        <f>$D$19*AA18</f>
        <v>0</v>
      </c>
      <c r="AC19" s="88" t="s">
        <v>2386</v>
      </c>
      <c r="AD19" s="88">
        <f>$D$19*AC18</f>
        <v>0</v>
      </c>
      <c r="AE19" s="88" t="s">
        <v>2386</v>
      </c>
      <c r="AF19" s="88">
        <f>$D$19*AE18</f>
        <v>0</v>
      </c>
      <c r="AG19" s="88" t="s">
        <v>2386</v>
      </c>
      <c r="AH19" s="88">
        <f>$D$19*AG18</f>
        <v>0</v>
      </c>
      <c r="AI19" s="88" t="s">
        <v>2386</v>
      </c>
      <c r="AJ19" s="88">
        <f>$D$19*AI18</f>
        <v>0</v>
      </c>
      <c r="AK19" s="88" t="s">
        <v>2386</v>
      </c>
      <c r="AL19" s="88">
        <f>$D$19*AK18</f>
        <v>0</v>
      </c>
      <c r="AM19" s="88" t="s">
        <v>2386</v>
      </c>
      <c r="AN19" s="88">
        <f>$D$19*AM18</f>
        <v>0</v>
      </c>
      <c r="AO19" s="88" t="s">
        <v>2386</v>
      </c>
      <c r="AP19" s="88">
        <f>$D$19*AO18</f>
        <v>0</v>
      </c>
      <c r="AQ19" s="88" t="s">
        <v>2386</v>
      </c>
      <c r="AR19" s="88">
        <f>$D$19*AQ18</f>
        <v>0</v>
      </c>
      <c r="AS19" s="88" t="s">
        <v>2386</v>
      </c>
      <c r="AT19" s="88">
        <f>$D$19*AS18</f>
        <v>0</v>
      </c>
      <c r="AU19" s="88" t="s">
        <v>2386</v>
      </c>
      <c r="AV19" s="88">
        <f>$D$19*AU18</f>
        <v>0</v>
      </c>
      <c r="AW19" s="88" t="s">
        <v>2386</v>
      </c>
      <c r="AX19" s="88">
        <f>$D$19*AW18</f>
        <v>0</v>
      </c>
      <c r="AY19" s="88" t="s">
        <v>2386</v>
      </c>
      <c r="AZ19" s="89">
        <f>$D$19*AY18</f>
        <v>0</v>
      </c>
      <c r="BA19" s="127">
        <f>AZ19+AX19+AV19+AT19+AR19+AP19+AN19+AL19+AJ19+AH19+AF19+AD19+AB19+Z19+X19+V19+T19+R19+P19+N19+L19+J19+H19+F19</f>
        <v>0</v>
      </c>
      <c r="BB19" s="90">
        <f>BA19-D19</f>
        <v>0</v>
      </c>
    </row>
    <row r="20" spans="1:54" ht="14.1" customHeight="1" x14ac:dyDescent="0.25">
      <c r="A20" s="91"/>
      <c r="B20" s="92"/>
      <c r="C20" s="350"/>
      <c r="D20" s="351"/>
      <c r="E20" s="344">
        <v>0</v>
      </c>
      <c r="F20" s="345"/>
      <c r="G20" s="344">
        <v>0</v>
      </c>
      <c r="H20" s="345"/>
      <c r="I20" s="344">
        <v>0</v>
      </c>
      <c r="J20" s="345"/>
      <c r="K20" s="344">
        <v>0</v>
      </c>
      <c r="L20" s="345"/>
      <c r="M20" s="344">
        <v>0</v>
      </c>
      <c r="N20" s="345"/>
      <c r="O20" s="344">
        <v>0.114</v>
      </c>
      <c r="P20" s="345"/>
      <c r="Q20" s="344">
        <v>0.107</v>
      </c>
      <c r="R20" s="345"/>
      <c r="S20" s="344">
        <v>0.107</v>
      </c>
      <c r="T20" s="345"/>
      <c r="U20" s="344">
        <v>0.107</v>
      </c>
      <c r="V20" s="345"/>
      <c r="W20" s="344">
        <v>0.107</v>
      </c>
      <c r="X20" s="345"/>
      <c r="Y20" s="344">
        <v>0.107</v>
      </c>
      <c r="Z20" s="345"/>
      <c r="AA20" s="344">
        <v>0.107</v>
      </c>
      <c r="AB20" s="345"/>
      <c r="AC20" s="344">
        <v>0.107</v>
      </c>
      <c r="AD20" s="345"/>
      <c r="AE20" s="344">
        <v>0</v>
      </c>
      <c r="AF20" s="345"/>
      <c r="AG20" s="344">
        <v>0</v>
      </c>
      <c r="AH20" s="345"/>
      <c r="AI20" s="344">
        <v>0</v>
      </c>
      <c r="AJ20" s="345"/>
      <c r="AK20" s="344">
        <v>0</v>
      </c>
      <c r="AL20" s="345"/>
      <c r="AM20" s="344">
        <v>0</v>
      </c>
      <c r="AN20" s="345"/>
      <c r="AO20" s="344">
        <v>0</v>
      </c>
      <c r="AP20" s="345"/>
      <c r="AQ20" s="344">
        <v>0</v>
      </c>
      <c r="AR20" s="345"/>
      <c r="AS20" s="344">
        <v>0</v>
      </c>
      <c r="AT20" s="345"/>
      <c r="AU20" s="344">
        <v>0</v>
      </c>
      <c r="AV20" s="345"/>
      <c r="AW20" s="344">
        <v>0.13700000000000001</v>
      </c>
      <c r="AX20" s="345"/>
      <c r="AY20" s="344">
        <v>0</v>
      </c>
      <c r="AZ20" s="346"/>
      <c r="BA20" s="128">
        <f>AY20+AW20+AU20+AS20+AQ20+AO20+AM20+AK20+AI20+AG20+AE20+AC20+AA20+Y20+W20+U20+S20+Q20+O20+M20+K20+I20+G20+E20</f>
        <v>0.99999999999999989</v>
      </c>
    </row>
    <row r="21" spans="1:54" ht="14.1" customHeight="1" x14ac:dyDescent="0.25">
      <c r="A21" s="84" t="str">
        <f>Resumo!A18</f>
        <v>8.0</v>
      </c>
      <c r="B21" s="85" t="str">
        <f>Resumo!C18</f>
        <v>Impermeabilização, proteção e junta</v>
      </c>
      <c r="C21" s="86" t="s">
        <v>2386</v>
      </c>
      <c r="D21" s="87">
        <f>Resumo!D18</f>
        <v>0</v>
      </c>
      <c r="E21" s="88" t="s">
        <v>2386</v>
      </c>
      <c r="F21" s="88">
        <f>$D$21*E20</f>
        <v>0</v>
      </c>
      <c r="G21" s="88" t="s">
        <v>2386</v>
      </c>
      <c r="H21" s="88">
        <f>$D$21*G20</f>
        <v>0</v>
      </c>
      <c r="I21" s="88" t="s">
        <v>2386</v>
      </c>
      <c r="J21" s="88">
        <f>$D$21*I20</f>
        <v>0</v>
      </c>
      <c r="K21" s="88"/>
      <c r="L21" s="88">
        <f>$D$21*K20</f>
        <v>0</v>
      </c>
      <c r="M21" s="88" t="s">
        <v>2386</v>
      </c>
      <c r="N21" s="88">
        <f>$D$21*M20</f>
        <v>0</v>
      </c>
      <c r="O21" s="88" t="s">
        <v>2386</v>
      </c>
      <c r="P21" s="88">
        <f>$D$21*O20</f>
        <v>0</v>
      </c>
      <c r="Q21" s="88" t="s">
        <v>2386</v>
      </c>
      <c r="R21" s="88">
        <f>$D$21*Q20</f>
        <v>0</v>
      </c>
      <c r="S21" s="88" t="s">
        <v>2386</v>
      </c>
      <c r="T21" s="88">
        <f>$D$21*S20</f>
        <v>0</v>
      </c>
      <c r="U21" s="88" t="s">
        <v>2386</v>
      </c>
      <c r="V21" s="88">
        <f>$D$21*U20</f>
        <v>0</v>
      </c>
      <c r="W21" s="88" t="s">
        <v>2386</v>
      </c>
      <c r="X21" s="88">
        <f>$D$21*W20</f>
        <v>0</v>
      </c>
      <c r="Y21" s="88" t="s">
        <v>2386</v>
      </c>
      <c r="Z21" s="88">
        <f>$D$21*Y20</f>
        <v>0</v>
      </c>
      <c r="AA21" s="88" t="s">
        <v>2386</v>
      </c>
      <c r="AB21" s="88">
        <f>$D$21*AA20</f>
        <v>0</v>
      </c>
      <c r="AC21" s="88" t="s">
        <v>2386</v>
      </c>
      <c r="AD21" s="88">
        <f>$D$21*AC20</f>
        <v>0</v>
      </c>
      <c r="AE21" s="88" t="s">
        <v>2386</v>
      </c>
      <c r="AF21" s="88">
        <f>$D$21*AE20</f>
        <v>0</v>
      </c>
      <c r="AG21" s="88" t="s">
        <v>2386</v>
      </c>
      <c r="AH21" s="88">
        <f>$D$21*AG20</f>
        <v>0</v>
      </c>
      <c r="AI21" s="88" t="s">
        <v>2386</v>
      </c>
      <c r="AJ21" s="88">
        <f>$D$21*AI20</f>
        <v>0</v>
      </c>
      <c r="AK21" s="88" t="s">
        <v>2386</v>
      </c>
      <c r="AL21" s="88">
        <f>$D$21*AK20</f>
        <v>0</v>
      </c>
      <c r="AM21" s="88" t="s">
        <v>2386</v>
      </c>
      <c r="AN21" s="88">
        <f>$D$21*AM20</f>
        <v>0</v>
      </c>
      <c r="AO21" s="88" t="s">
        <v>2386</v>
      </c>
      <c r="AP21" s="88">
        <f>$D$21*AO20</f>
        <v>0</v>
      </c>
      <c r="AQ21" s="88" t="s">
        <v>2386</v>
      </c>
      <c r="AR21" s="88">
        <f>$D$21*AQ20</f>
        <v>0</v>
      </c>
      <c r="AS21" s="88" t="s">
        <v>2386</v>
      </c>
      <c r="AT21" s="88">
        <f>$D$21*AS20</f>
        <v>0</v>
      </c>
      <c r="AU21" s="88" t="s">
        <v>2386</v>
      </c>
      <c r="AV21" s="88">
        <f>$D$21*AU20</f>
        <v>0</v>
      </c>
      <c r="AW21" s="88" t="s">
        <v>2386</v>
      </c>
      <c r="AX21" s="88">
        <f>$D$21*AW20</f>
        <v>0</v>
      </c>
      <c r="AY21" s="88" t="s">
        <v>2386</v>
      </c>
      <c r="AZ21" s="89">
        <f>$D$21*AY20</f>
        <v>0</v>
      </c>
      <c r="BA21" s="127">
        <f>AZ21+AX21+AV21+AT21+AR21+AP21+AN21+AL21+AJ21+AH21+AF21+AD21+AB21+Z21+X21+V21+T21+R21+P21+N21+L21+J21+H21+F21</f>
        <v>0</v>
      </c>
      <c r="BB21" s="90">
        <f>BA21-D21</f>
        <v>0</v>
      </c>
    </row>
    <row r="22" spans="1:54" ht="14.1" customHeight="1" x14ac:dyDescent="0.25">
      <c r="A22" s="91"/>
      <c r="B22" s="92"/>
      <c r="C22" s="350"/>
      <c r="D22" s="351"/>
      <c r="E22" s="344">
        <v>0</v>
      </c>
      <c r="F22" s="345"/>
      <c r="G22" s="344">
        <v>0</v>
      </c>
      <c r="H22" s="345"/>
      <c r="I22" s="344">
        <v>0</v>
      </c>
      <c r="J22" s="345"/>
      <c r="K22" s="344">
        <v>0</v>
      </c>
      <c r="L22" s="345"/>
      <c r="M22" s="344">
        <v>0</v>
      </c>
      <c r="N22" s="345"/>
      <c r="O22" s="344">
        <v>0</v>
      </c>
      <c r="P22" s="345"/>
      <c r="Q22" s="344">
        <v>0</v>
      </c>
      <c r="R22" s="345"/>
      <c r="S22" s="344">
        <v>0</v>
      </c>
      <c r="T22" s="345"/>
      <c r="U22" s="344">
        <v>0</v>
      </c>
      <c r="V22" s="345"/>
      <c r="W22" s="344">
        <v>0</v>
      </c>
      <c r="X22" s="345"/>
      <c r="Y22" s="344">
        <v>0</v>
      </c>
      <c r="Z22" s="345"/>
      <c r="AA22" s="344">
        <v>0</v>
      </c>
      <c r="AB22" s="345"/>
      <c r="AC22" s="344">
        <v>0</v>
      </c>
      <c r="AD22" s="345"/>
      <c r="AE22" s="344">
        <v>0</v>
      </c>
      <c r="AF22" s="345"/>
      <c r="AG22" s="344">
        <v>0</v>
      </c>
      <c r="AH22" s="345"/>
      <c r="AI22" s="344">
        <v>0</v>
      </c>
      <c r="AJ22" s="345"/>
      <c r="AK22" s="344">
        <v>0.13700000000000001</v>
      </c>
      <c r="AL22" s="345"/>
      <c r="AM22" s="344">
        <v>0.13700000000000001</v>
      </c>
      <c r="AN22" s="345"/>
      <c r="AO22" s="344">
        <v>0.13700000000000001</v>
      </c>
      <c r="AP22" s="345"/>
      <c r="AQ22" s="344">
        <v>0.12</v>
      </c>
      <c r="AR22" s="345"/>
      <c r="AS22" s="344">
        <v>0.12</v>
      </c>
      <c r="AT22" s="345"/>
      <c r="AU22" s="344">
        <v>0.12</v>
      </c>
      <c r="AV22" s="345"/>
      <c r="AW22" s="344">
        <v>0.12</v>
      </c>
      <c r="AX22" s="345"/>
      <c r="AY22" s="344">
        <v>0.109</v>
      </c>
      <c r="AZ22" s="346"/>
      <c r="BA22" s="128">
        <f>AY22+AW22+AU22+AS22+AQ22+AO22+AM22+AK22+AI22+AG22+AE22+AC22+AA22+Y22+W22+U22+S22+Q22+O22+M22+K22+I22+G22+E22</f>
        <v>1</v>
      </c>
    </row>
    <row r="23" spans="1:54" ht="14.1" customHeight="1" x14ac:dyDescent="0.25">
      <c r="A23" s="84" t="str">
        <f>Resumo!A19</f>
        <v>9.0</v>
      </c>
      <c r="B23" s="85" t="str">
        <f>Resumo!C19</f>
        <v>Pintura</v>
      </c>
      <c r="C23" s="86" t="s">
        <v>2386</v>
      </c>
      <c r="D23" s="87">
        <f>Resumo!D19</f>
        <v>0</v>
      </c>
      <c r="E23" s="88" t="s">
        <v>2386</v>
      </c>
      <c r="F23" s="88">
        <f>$D$23*E22</f>
        <v>0</v>
      </c>
      <c r="G23" s="88" t="s">
        <v>2386</v>
      </c>
      <c r="H23" s="88">
        <f>$D$23*G22</f>
        <v>0</v>
      </c>
      <c r="I23" s="88" t="s">
        <v>2386</v>
      </c>
      <c r="J23" s="88">
        <f>$D$23*I22</f>
        <v>0</v>
      </c>
      <c r="K23" s="88"/>
      <c r="L23" s="88">
        <f>$D$23*K22</f>
        <v>0</v>
      </c>
      <c r="M23" s="88" t="s">
        <v>2386</v>
      </c>
      <c r="N23" s="88">
        <f>$D$23*M22</f>
        <v>0</v>
      </c>
      <c r="O23" s="88" t="s">
        <v>2386</v>
      </c>
      <c r="P23" s="88">
        <f>$D$23*O22</f>
        <v>0</v>
      </c>
      <c r="Q23" s="88" t="s">
        <v>2386</v>
      </c>
      <c r="R23" s="88">
        <f>$D$23*Q22</f>
        <v>0</v>
      </c>
      <c r="S23" s="88" t="s">
        <v>2386</v>
      </c>
      <c r="T23" s="88">
        <f>$D$23*S22</f>
        <v>0</v>
      </c>
      <c r="U23" s="88" t="s">
        <v>2386</v>
      </c>
      <c r="V23" s="88">
        <f>$D$23*U22</f>
        <v>0</v>
      </c>
      <c r="W23" s="88" t="s">
        <v>2386</v>
      </c>
      <c r="X23" s="88">
        <f>$D$23*W22</f>
        <v>0</v>
      </c>
      <c r="Y23" s="88" t="s">
        <v>2386</v>
      </c>
      <c r="Z23" s="88">
        <f>$D$23*Y22</f>
        <v>0</v>
      </c>
      <c r="AA23" s="88" t="s">
        <v>2386</v>
      </c>
      <c r="AB23" s="88">
        <f>$D$23*AA22</f>
        <v>0</v>
      </c>
      <c r="AC23" s="88" t="s">
        <v>2386</v>
      </c>
      <c r="AD23" s="88">
        <f>$D$23*AC22</f>
        <v>0</v>
      </c>
      <c r="AE23" s="88" t="s">
        <v>2386</v>
      </c>
      <c r="AF23" s="88">
        <f>$D$23*AE22</f>
        <v>0</v>
      </c>
      <c r="AG23" s="88" t="s">
        <v>2386</v>
      </c>
      <c r="AH23" s="88">
        <f>$D$23*AG22</f>
        <v>0</v>
      </c>
      <c r="AI23" s="88" t="s">
        <v>2386</v>
      </c>
      <c r="AJ23" s="88">
        <f>$D$23*AI22</f>
        <v>0</v>
      </c>
      <c r="AK23" s="88" t="s">
        <v>2386</v>
      </c>
      <c r="AL23" s="88">
        <f>$D$23*AK22</f>
        <v>0</v>
      </c>
      <c r="AM23" s="88" t="s">
        <v>2386</v>
      </c>
      <c r="AN23" s="88">
        <f>$D$23*AM22</f>
        <v>0</v>
      </c>
      <c r="AO23" s="88" t="s">
        <v>2386</v>
      </c>
      <c r="AP23" s="88">
        <f>$D$23*AO22</f>
        <v>0</v>
      </c>
      <c r="AQ23" s="88" t="s">
        <v>2386</v>
      </c>
      <c r="AR23" s="88">
        <f>$D$23*AQ22</f>
        <v>0</v>
      </c>
      <c r="AS23" s="88" t="s">
        <v>2386</v>
      </c>
      <c r="AT23" s="88">
        <f>$D$23*AS22</f>
        <v>0</v>
      </c>
      <c r="AU23" s="88" t="s">
        <v>2386</v>
      </c>
      <c r="AV23" s="88">
        <f>$D$23*AU22</f>
        <v>0</v>
      </c>
      <c r="AW23" s="88" t="s">
        <v>2386</v>
      </c>
      <c r="AX23" s="88">
        <f>$D$23*AW22</f>
        <v>0</v>
      </c>
      <c r="AY23" s="88" t="s">
        <v>2386</v>
      </c>
      <c r="AZ23" s="89">
        <f>$D$23*AY22</f>
        <v>0</v>
      </c>
      <c r="BA23" s="127">
        <f>AZ23+AX23+AV23+AT23+AR23+AP23+AN23+AL23+AJ23+AH23+AF23+AD23+AB23+Z23+X23+V23+T23+R23+P23+N23+L23+J23+H23+F23</f>
        <v>0</v>
      </c>
      <c r="BB23" s="90">
        <f>BA23-D23</f>
        <v>0</v>
      </c>
    </row>
    <row r="24" spans="1:54" ht="14.1" customHeight="1" x14ac:dyDescent="0.25">
      <c r="A24" s="91"/>
      <c r="B24" s="92"/>
      <c r="C24" s="350"/>
      <c r="D24" s="351"/>
      <c r="E24" s="344">
        <v>0</v>
      </c>
      <c r="F24" s="345"/>
      <c r="G24" s="344">
        <v>0</v>
      </c>
      <c r="H24" s="345"/>
      <c r="I24" s="344">
        <v>0</v>
      </c>
      <c r="J24" s="345"/>
      <c r="K24" s="344">
        <v>0</v>
      </c>
      <c r="L24" s="345"/>
      <c r="M24" s="344">
        <v>0</v>
      </c>
      <c r="N24" s="345"/>
      <c r="O24" s="344">
        <v>0</v>
      </c>
      <c r="P24" s="345"/>
      <c r="Q24" s="344">
        <v>0.05</v>
      </c>
      <c r="R24" s="345"/>
      <c r="S24" s="344">
        <v>0.05</v>
      </c>
      <c r="T24" s="345"/>
      <c r="U24" s="344">
        <v>0.05</v>
      </c>
      <c r="V24" s="345"/>
      <c r="W24" s="344">
        <v>0.05</v>
      </c>
      <c r="X24" s="345"/>
      <c r="Y24" s="344">
        <v>0.05</v>
      </c>
      <c r="Z24" s="345"/>
      <c r="AA24" s="344">
        <v>0.05</v>
      </c>
      <c r="AB24" s="345"/>
      <c r="AC24" s="344">
        <v>5.6000000000000001E-2</v>
      </c>
      <c r="AD24" s="345"/>
      <c r="AE24" s="344">
        <v>0.05</v>
      </c>
      <c r="AF24" s="345"/>
      <c r="AG24" s="344">
        <v>5.7000000000000002E-2</v>
      </c>
      <c r="AH24" s="345"/>
      <c r="AI24" s="344">
        <v>5.7000000000000002E-2</v>
      </c>
      <c r="AJ24" s="345"/>
      <c r="AK24" s="344">
        <v>5.7000000000000002E-2</v>
      </c>
      <c r="AL24" s="345"/>
      <c r="AM24" s="344">
        <v>5.7000000000000002E-2</v>
      </c>
      <c r="AN24" s="345"/>
      <c r="AO24" s="344">
        <v>5.8000000000000003E-2</v>
      </c>
      <c r="AP24" s="345"/>
      <c r="AQ24" s="344">
        <v>5.8000000000000003E-2</v>
      </c>
      <c r="AR24" s="345"/>
      <c r="AS24" s="344">
        <v>6.7000000000000004E-2</v>
      </c>
      <c r="AT24" s="345"/>
      <c r="AU24" s="344">
        <v>6.7000000000000004E-2</v>
      </c>
      <c r="AV24" s="345"/>
      <c r="AW24" s="344">
        <v>5.8999999999999997E-2</v>
      </c>
      <c r="AX24" s="345"/>
      <c r="AY24" s="344">
        <v>5.7000000000000002E-2</v>
      </c>
      <c r="AZ24" s="346"/>
      <c r="BA24" s="128">
        <f>AY24+AW24+AU24+AS24+AQ24+AO24+AM24+AK24+AI24+AG24+AE24+AC24+AA24+Y24+W24+U24+S24+Q24+O24+M24+K24+I24+G24+E24</f>
        <v>1.0000000000000004</v>
      </c>
    </row>
    <row r="25" spans="1:54" ht="14.1" customHeight="1" x14ac:dyDescent="0.25">
      <c r="A25" s="84" t="str">
        <f>Resumo!A20</f>
        <v>10.0</v>
      </c>
      <c r="B25" s="85" t="str">
        <f>Resumo!C20</f>
        <v>Instalações Elétricas, Elétricas Especiais e Eletrônicas</v>
      </c>
      <c r="C25" s="86" t="s">
        <v>2386</v>
      </c>
      <c r="D25" s="87">
        <f>Resumo!D20</f>
        <v>0</v>
      </c>
      <c r="E25" s="88" t="s">
        <v>2386</v>
      </c>
      <c r="F25" s="88">
        <f>$D$25*E24</f>
        <v>0</v>
      </c>
      <c r="G25" s="88" t="s">
        <v>2386</v>
      </c>
      <c r="H25" s="88">
        <f>$D$25*G24</f>
        <v>0</v>
      </c>
      <c r="I25" s="88" t="s">
        <v>2386</v>
      </c>
      <c r="J25" s="88">
        <f>$D$25*I24</f>
        <v>0</v>
      </c>
      <c r="K25" s="88"/>
      <c r="L25" s="88">
        <f>$D$25*K24</f>
        <v>0</v>
      </c>
      <c r="M25" s="88" t="s">
        <v>2386</v>
      </c>
      <c r="N25" s="88">
        <f>$D$25*M24</f>
        <v>0</v>
      </c>
      <c r="O25" s="88" t="s">
        <v>2386</v>
      </c>
      <c r="P25" s="88">
        <f>$D$25*O24</f>
        <v>0</v>
      </c>
      <c r="Q25" s="88" t="s">
        <v>2386</v>
      </c>
      <c r="R25" s="88">
        <f>$D$25*Q24</f>
        <v>0</v>
      </c>
      <c r="S25" s="88" t="s">
        <v>2386</v>
      </c>
      <c r="T25" s="88">
        <f>$D$25*S24</f>
        <v>0</v>
      </c>
      <c r="U25" s="88" t="s">
        <v>2386</v>
      </c>
      <c r="V25" s="88">
        <f>$D$25*U24</f>
        <v>0</v>
      </c>
      <c r="W25" s="88" t="s">
        <v>2386</v>
      </c>
      <c r="X25" s="88">
        <f>$D$25*W24</f>
        <v>0</v>
      </c>
      <c r="Y25" s="88" t="s">
        <v>2386</v>
      </c>
      <c r="Z25" s="88">
        <f>$D$25*Y24</f>
        <v>0</v>
      </c>
      <c r="AA25" s="88" t="s">
        <v>2386</v>
      </c>
      <c r="AB25" s="88">
        <f>$D$25*AA24</f>
        <v>0</v>
      </c>
      <c r="AC25" s="88" t="s">
        <v>2386</v>
      </c>
      <c r="AD25" s="88">
        <f>$D$25*AC24</f>
        <v>0</v>
      </c>
      <c r="AE25" s="88" t="s">
        <v>2386</v>
      </c>
      <c r="AF25" s="88">
        <f>$D$25*AE24</f>
        <v>0</v>
      </c>
      <c r="AG25" s="88" t="s">
        <v>2386</v>
      </c>
      <c r="AH25" s="88">
        <f>$D$25*AG24</f>
        <v>0</v>
      </c>
      <c r="AI25" s="88" t="s">
        <v>2386</v>
      </c>
      <c r="AJ25" s="88">
        <f>$D$25*AI24</f>
        <v>0</v>
      </c>
      <c r="AK25" s="88" t="s">
        <v>2386</v>
      </c>
      <c r="AL25" s="88">
        <f>$D$25*AK24</f>
        <v>0</v>
      </c>
      <c r="AM25" s="88" t="s">
        <v>2386</v>
      </c>
      <c r="AN25" s="88">
        <f>$D$25*AM24</f>
        <v>0</v>
      </c>
      <c r="AO25" s="88" t="s">
        <v>2386</v>
      </c>
      <c r="AP25" s="88">
        <f>$D$25*AO24</f>
        <v>0</v>
      </c>
      <c r="AQ25" s="88" t="s">
        <v>2386</v>
      </c>
      <c r="AR25" s="88">
        <f>$D$25*AQ24</f>
        <v>0</v>
      </c>
      <c r="AS25" s="88" t="s">
        <v>2386</v>
      </c>
      <c r="AT25" s="88">
        <f>$D$25*AS24</f>
        <v>0</v>
      </c>
      <c r="AU25" s="88" t="s">
        <v>2386</v>
      </c>
      <c r="AV25" s="88">
        <f>$D$25*AU24</f>
        <v>0</v>
      </c>
      <c r="AW25" s="88" t="s">
        <v>2386</v>
      </c>
      <c r="AX25" s="88">
        <f>$D$25*AW24</f>
        <v>0</v>
      </c>
      <c r="AY25" s="88" t="s">
        <v>2386</v>
      </c>
      <c r="AZ25" s="89">
        <f>$D$25*AY24</f>
        <v>0</v>
      </c>
      <c r="BA25" s="127">
        <f>AZ25+AX25+AV25+AT25+AR25+AP25+AN25+AL25+AJ25+AH25+AF25+AD25+AB25+Z25+X25+V25+T25+R25+P25+N25+L25+J25+H25+F25</f>
        <v>0</v>
      </c>
      <c r="BB25" s="90">
        <f>BA25-D25</f>
        <v>0</v>
      </c>
    </row>
    <row r="26" spans="1:54" ht="14.1" customHeight="1" x14ac:dyDescent="0.25">
      <c r="A26" s="91"/>
      <c r="B26" s="92"/>
      <c r="C26" s="350"/>
      <c r="D26" s="351"/>
      <c r="E26" s="344">
        <v>0</v>
      </c>
      <c r="F26" s="345"/>
      <c r="G26" s="344">
        <v>0</v>
      </c>
      <c r="H26" s="345"/>
      <c r="I26" s="344">
        <v>0</v>
      </c>
      <c r="J26" s="345"/>
      <c r="K26" s="344">
        <v>0</v>
      </c>
      <c r="L26" s="345"/>
      <c r="M26" s="344">
        <v>0</v>
      </c>
      <c r="N26" s="345"/>
      <c r="O26" s="344">
        <v>0</v>
      </c>
      <c r="P26" s="345"/>
      <c r="Q26" s="344">
        <v>0</v>
      </c>
      <c r="R26" s="345"/>
      <c r="S26" s="344">
        <v>6.3500000000000001E-2</v>
      </c>
      <c r="T26" s="345"/>
      <c r="U26" s="344">
        <v>6.3500000000000001E-2</v>
      </c>
      <c r="V26" s="345"/>
      <c r="W26" s="344">
        <v>6.3500000000000001E-2</v>
      </c>
      <c r="X26" s="345"/>
      <c r="Y26" s="344">
        <v>6.3500000000000001E-2</v>
      </c>
      <c r="Z26" s="345"/>
      <c r="AA26" s="344">
        <v>6.3500000000000001E-2</v>
      </c>
      <c r="AB26" s="345"/>
      <c r="AC26" s="344">
        <v>6.3500000000000001E-2</v>
      </c>
      <c r="AD26" s="345"/>
      <c r="AE26" s="344">
        <v>6.3500000000000001E-2</v>
      </c>
      <c r="AF26" s="345"/>
      <c r="AG26" s="344">
        <v>6.3500000000000001E-2</v>
      </c>
      <c r="AH26" s="345"/>
      <c r="AI26" s="344">
        <v>6.3500000000000001E-2</v>
      </c>
      <c r="AJ26" s="345"/>
      <c r="AK26" s="344">
        <v>6.3500000000000001E-2</v>
      </c>
      <c r="AL26" s="345"/>
      <c r="AM26" s="344">
        <v>6.3500000000000001E-2</v>
      </c>
      <c r="AN26" s="345"/>
      <c r="AO26" s="344">
        <v>6.3500000000000001E-2</v>
      </c>
      <c r="AP26" s="345"/>
      <c r="AQ26" s="344">
        <v>6.3500000000000001E-2</v>
      </c>
      <c r="AR26" s="345"/>
      <c r="AS26" s="344">
        <v>6.3500000000000001E-2</v>
      </c>
      <c r="AT26" s="345"/>
      <c r="AU26" s="344">
        <v>6.3500000000000001E-2</v>
      </c>
      <c r="AV26" s="345"/>
      <c r="AW26" s="344">
        <v>4.7500000000000001E-2</v>
      </c>
      <c r="AX26" s="345"/>
      <c r="AY26" s="344">
        <v>0</v>
      </c>
      <c r="AZ26" s="346"/>
      <c r="BA26" s="128">
        <f>AY26+AW26+AU26+AS26+AQ26+AO26+AM26+AK26+AI26+AG26+AE26+AC26+AA26+Y26+W26+U26+S26+Q26+O26+M26+K26+I26+G26+E26</f>
        <v>1</v>
      </c>
    </row>
    <row r="27" spans="1:54" ht="14.1" customHeight="1" x14ac:dyDescent="0.25">
      <c r="A27" s="84" t="str">
        <f>Resumo!A21</f>
        <v>11.0</v>
      </c>
      <c r="B27" s="85" t="str">
        <f>Resumo!C21</f>
        <v>Gases Medicinais</v>
      </c>
      <c r="C27" s="86" t="s">
        <v>2386</v>
      </c>
      <c r="D27" s="87">
        <f>Resumo!D21</f>
        <v>0</v>
      </c>
      <c r="E27" s="88" t="s">
        <v>2386</v>
      </c>
      <c r="F27" s="88">
        <f>$D$27*E26</f>
        <v>0</v>
      </c>
      <c r="G27" s="88" t="s">
        <v>2386</v>
      </c>
      <c r="H27" s="88">
        <f>$D$27*G26</f>
        <v>0</v>
      </c>
      <c r="I27" s="88" t="s">
        <v>2386</v>
      </c>
      <c r="J27" s="88">
        <f>$D$27*I26</f>
        <v>0</v>
      </c>
      <c r="K27" s="88"/>
      <c r="L27" s="88">
        <f>$D$27*K26</f>
        <v>0</v>
      </c>
      <c r="M27" s="88" t="s">
        <v>2386</v>
      </c>
      <c r="N27" s="88">
        <f>$D$27*M26</f>
        <v>0</v>
      </c>
      <c r="O27" s="88" t="s">
        <v>2386</v>
      </c>
      <c r="P27" s="88">
        <f>$D$27*O26</f>
        <v>0</v>
      </c>
      <c r="Q27" s="88" t="s">
        <v>2386</v>
      </c>
      <c r="R27" s="88">
        <f>$D$27*Q26</f>
        <v>0</v>
      </c>
      <c r="S27" s="88" t="s">
        <v>2386</v>
      </c>
      <c r="T27" s="88">
        <f>$D$27*S26</f>
        <v>0</v>
      </c>
      <c r="U27" s="88" t="s">
        <v>2386</v>
      </c>
      <c r="V27" s="88">
        <f>$D$27*U26</f>
        <v>0</v>
      </c>
      <c r="W27" s="88" t="s">
        <v>2386</v>
      </c>
      <c r="X27" s="88">
        <f>$D$27*W26</f>
        <v>0</v>
      </c>
      <c r="Y27" s="88" t="s">
        <v>2386</v>
      </c>
      <c r="Z27" s="88">
        <f>$D$27*Y26</f>
        <v>0</v>
      </c>
      <c r="AA27" s="88" t="s">
        <v>2386</v>
      </c>
      <c r="AB27" s="88">
        <f>$D$27*AA26</f>
        <v>0</v>
      </c>
      <c r="AC27" s="88" t="s">
        <v>2386</v>
      </c>
      <c r="AD27" s="88">
        <f>$D$27*AC26</f>
        <v>0</v>
      </c>
      <c r="AE27" s="88" t="s">
        <v>2386</v>
      </c>
      <c r="AF27" s="88">
        <f>$D$27*AE26</f>
        <v>0</v>
      </c>
      <c r="AG27" s="88" t="s">
        <v>2386</v>
      </c>
      <c r="AH27" s="88">
        <f>$D$27*AG26</f>
        <v>0</v>
      </c>
      <c r="AI27" s="88" t="s">
        <v>2386</v>
      </c>
      <c r="AJ27" s="88">
        <f>$D$27*AI26</f>
        <v>0</v>
      </c>
      <c r="AK27" s="88" t="s">
        <v>2386</v>
      </c>
      <c r="AL27" s="88">
        <f>$D$27*AK26</f>
        <v>0</v>
      </c>
      <c r="AM27" s="88" t="s">
        <v>2386</v>
      </c>
      <c r="AN27" s="88">
        <f>$D$27*AM26</f>
        <v>0</v>
      </c>
      <c r="AO27" s="88" t="s">
        <v>2386</v>
      </c>
      <c r="AP27" s="88">
        <f>$D$27*AO26</f>
        <v>0</v>
      </c>
      <c r="AQ27" s="88" t="s">
        <v>2386</v>
      </c>
      <c r="AR27" s="88">
        <f>$D$27*AQ26</f>
        <v>0</v>
      </c>
      <c r="AS27" s="88" t="s">
        <v>2386</v>
      </c>
      <c r="AT27" s="88">
        <f>$D$27*AS26</f>
        <v>0</v>
      </c>
      <c r="AU27" s="88" t="s">
        <v>2386</v>
      </c>
      <c r="AV27" s="88">
        <f>$D$27*AU26</f>
        <v>0</v>
      </c>
      <c r="AW27" s="88" t="s">
        <v>2386</v>
      </c>
      <c r="AX27" s="88">
        <f>$D$27*AW26</f>
        <v>0</v>
      </c>
      <c r="AY27" s="88" t="s">
        <v>2386</v>
      </c>
      <c r="AZ27" s="89">
        <f>$D$27*AY26</f>
        <v>0</v>
      </c>
      <c r="BA27" s="127">
        <f>AZ27+AX27+AV27+AT27+AR27+AP27+AN27+AL27+AJ27+AH27+AF27+AD27+AB27+Z27+X27+V27+T27+R27+P27+N27+L27+J27+H27+F27</f>
        <v>0</v>
      </c>
      <c r="BB27" s="90">
        <f>BA27-D27</f>
        <v>0</v>
      </c>
    </row>
    <row r="28" spans="1:54" ht="14.1" customHeight="1" x14ac:dyDescent="0.25">
      <c r="A28" s="91"/>
      <c r="B28" s="92"/>
      <c r="C28" s="350"/>
      <c r="D28" s="351"/>
      <c r="E28" s="344">
        <v>0</v>
      </c>
      <c r="F28" s="345"/>
      <c r="G28" s="344">
        <v>0</v>
      </c>
      <c r="H28" s="345"/>
      <c r="I28" s="344">
        <v>0</v>
      </c>
      <c r="J28" s="345"/>
      <c r="K28" s="344">
        <v>0</v>
      </c>
      <c r="L28" s="345"/>
      <c r="M28" s="344">
        <v>0</v>
      </c>
      <c r="N28" s="345"/>
      <c r="O28" s="344">
        <v>6.5000000000000002E-2</v>
      </c>
      <c r="P28" s="345"/>
      <c r="Q28" s="344">
        <v>0.05</v>
      </c>
      <c r="R28" s="345"/>
      <c r="S28" s="344">
        <v>0.05</v>
      </c>
      <c r="T28" s="345"/>
      <c r="U28" s="344">
        <v>0.05</v>
      </c>
      <c r="V28" s="345"/>
      <c r="W28" s="344">
        <v>0.05</v>
      </c>
      <c r="X28" s="345"/>
      <c r="Y28" s="344">
        <v>0.05</v>
      </c>
      <c r="Z28" s="345"/>
      <c r="AA28" s="344">
        <v>0.05</v>
      </c>
      <c r="AB28" s="345"/>
      <c r="AC28" s="344">
        <v>0.05</v>
      </c>
      <c r="AD28" s="345"/>
      <c r="AE28" s="344">
        <v>0.05</v>
      </c>
      <c r="AF28" s="345"/>
      <c r="AG28" s="344">
        <v>0.05</v>
      </c>
      <c r="AH28" s="345"/>
      <c r="AI28" s="344">
        <v>0.05</v>
      </c>
      <c r="AJ28" s="345"/>
      <c r="AK28" s="344">
        <v>0.05</v>
      </c>
      <c r="AL28" s="345"/>
      <c r="AM28" s="344">
        <v>0.05</v>
      </c>
      <c r="AN28" s="345"/>
      <c r="AO28" s="344">
        <v>7.4999999999999997E-2</v>
      </c>
      <c r="AP28" s="345"/>
      <c r="AQ28" s="344">
        <v>6.5000000000000002E-2</v>
      </c>
      <c r="AR28" s="345"/>
      <c r="AS28" s="344">
        <v>6.5000000000000002E-2</v>
      </c>
      <c r="AT28" s="345"/>
      <c r="AU28" s="344">
        <v>6.5000000000000002E-2</v>
      </c>
      <c r="AV28" s="345"/>
      <c r="AW28" s="344">
        <v>6.5000000000000002E-2</v>
      </c>
      <c r="AX28" s="345"/>
      <c r="AY28" s="344">
        <v>0</v>
      </c>
      <c r="AZ28" s="346"/>
      <c r="BA28" s="128">
        <f>AY28+AW28+AU28+AS28+AQ28+AO28+AM28+AK28+AI28+AG28+AE28+AC28+AA28+Y28+W28+U28+S28+Q28+O28+M28+K28+I28+G28+E28</f>
        <v>1.0000000000000004</v>
      </c>
    </row>
    <row r="29" spans="1:54" ht="14.1" customHeight="1" x14ac:dyDescent="0.25">
      <c r="A29" s="84" t="str">
        <f>Resumo!A22</f>
        <v>12.0</v>
      </c>
      <c r="B29" s="85" t="str">
        <f>Resumo!C22</f>
        <v>Instalações Hidráulicas</v>
      </c>
      <c r="C29" s="86" t="s">
        <v>2386</v>
      </c>
      <c r="D29" s="87">
        <f>Resumo!D22</f>
        <v>0</v>
      </c>
      <c r="E29" s="88" t="s">
        <v>2386</v>
      </c>
      <c r="F29" s="88">
        <f>$D$29*E28</f>
        <v>0</v>
      </c>
      <c r="G29" s="88" t="s">
        <v>2386</v>
      </c>
      <c r="H29" s="88">
        <f>$D$29*G28</f>
        <v>0</v>
      </c>
      <c r="I29" s="88" t="s">
        <v>2386</v>
      </c>
      <c r="J29" s="88">
        <f>$D$29*I28</f>
        <v>0</v>
      </c>
      <c r="K29" s="88"/>
      <c r="L29" s="88">
        <f>$D$29*K28</f>
        <v>0</v>
      </c>
      <c r="M29" s="88" t="s">
        <v>2386</v>
      </c>
      <c r="N29" s="88">
        <f>$D$29*M28</f>
        <v>0</v>
      </c>
      <c r="O29" s="88" t="s">
        <v>2386</v>
      </c>
      <c r="P29" s="88">
        <f>$D$29*O28</f>
        <v>0</v>
      </c>
      <c r="Q29" s="88" t="s">
        <v>2386</v>
      </c>
      <c r="R29" s="88">
        <f>$D$29*Q28</f>
        <v>0</v>
      </c>
      <c r="S29" s="88" t="s">
        <v>2386</v>
      </c>
      <c r="T29" s="88">
        <f>$D$29*S28</f>
        <v>0</v>
      </c>
      <c r="U29" s="88" t="s">
        <v>2386</v>
      </c>
      <c r="V29" s="88">
        <f>$D$29*U28</f>
        <v>0</v>
      </c>
      <c r="W29" s="88" t="s">
        <v>2386</v>
      </c>
      <c r="X29" s="88">
        <f>$D$29*W28</f>
        <v>0</v>
      </c>
      <c r="Y29" s="88" t="s">
        <v>2386</v>
      </c>
      <c r="Z29" s="88">
        <f>$D$29*Y28</f>
        <v>0</v>
      </c>
      <c r="AA29" s="88" t="s">
        <v>2386</v>
      </c>
      <c r="AB29" s="88">
        <f>$D$29*AA28</f>
        <v>0</v>
      </c>
      <c r="AC29" s="88" t="s">
        <v>2386</v>
      </c>
      <c r="AD29" s="88">
        <f>$D$29*AC28</f>
        <v>0</v>
      </c>
      <c r="AE29" s="88" t="s">
        <v>2386</v>
      </c>
      <c r="AF29" s="88">
        <f>$D$29*AE28</f>
        <v>0</v>
      </c>
      <c r="AG29" s="88" t="s">
        <v>2386</v>
      </c>
      <c r="AH29" s="88">
        <f>$D$29*AG28</f>
        <v>0</v>
      </c>
      <c r="AI29" s="88" t="s">
        <v>2386</v>
      </c>
      <c r="AJ29" s="88">
        <f>$D$29*AI28</f>
        <v>0</v>
      </c>
      <c r="AK29" s="88" t="s">
        <v>2386</v>
      </c>
      <c r="AL29" s="88">
        <f>$D$29*AK28</f>
        <v>0</v>
      </c>
      <c r="AM29" s="88" t="s">
        <v>2386</v>
      </c>
      <c r="AN29" s="88">
        <f>$D$29*AM28</f>
        <v>0</v>
      </c>
      <c r="AO29" s="88" t="s">
        <v>2386</v>
      </c>
      <c r="AP29" s="88">
        <f>$D$29*AO28</f>
        <v>0</v>
      </c>
      <c r="AQ29" s="88" t="s">
        <v>2386</v>
      </c>
      <c r="AR29" s="88">
        <f>$D$29*AQ28</f>
        <v>0</v>
      </c>
      <c r="AS29" s="88" t="s">
        <v>2386</v>
      </c>
      <c r="AT29" s="88">
        <f>$D$29*AS28</f>
        <v>0</v>
      </c>
      <c r="AU29" s="88" t="s">
        <v>2386</v>
      </c>
      <c r="AV29" s="88">
        <f>$D$29*AU28</f>
        <v>0</v>
      </c>
      <c r="AW29" s="88" t="s">
        <v>2386</v>
      </c>
      <c r="AX29" s="88">
        <f>$D$29*AW28</f>
        <v>0</v>
      </c>
      <c r="AY29" s="88" t="s">
        <v>2386</v>
      </c>
      <c r="AZ29" s="89">
        <f>$D$29*AY28</f>
        <v>0</v>
      </c>
      <c r="BA29" s="127">
        <f>AZ29+AX29+AV29+AT29+AR29+AP29+AN29+AL29+AJ29+AH29+AF29+AD29+AB29+Z29+X29+V29+T29+R29+P29+N29+L29+J29+H29+F29</f>
        <v>0</v>
      </c>
      <c r="BB29" s="90">
        <f>BA29-D29</f>
        <v>0</v>
      </c>
    </row>
    <row r="30" spans="1:54" ht="14.1" customHeight="1" x14ac:dyDescent="0.25">
      <c r="A30" s="91"/>
      <c r="B30" s="92"/>
      <c r="C30" s="350"/>
      <c r="D30" s="351"/>
      <c r="E30" s="344">
        <v>0</v>
      </c>
      <c r="F30" s="345"/>
      <c r="G30" s="344">
        <v>0</v>
      </c>
      <c r="H30" s="345"/>
      <c r="I30" s="344">
        <v>0</v>
      </c>
      <c r="J30" s="345"/>
      <c r="K30" s="344">
        <v>0</v>
      </c>
      <c r="L30" s="345"/>
      <c r="M30" s="344">
        <v>0</v>
      </c>
      <c r="N30" s="345"/>
      <c r="O30" s="344">
        <v>0</v>
      </c>
      <c r="P30" s="345"/>
      <c r="Q30" s="344">
        <v>0</v>
      </c>
      <c r="R30" s="345"/>
      <c r="S30" s="344">
        <v>0</v>
      </c>
      <c r="T30" s="345"/>
      <c r="U30" s="344">
        <v>7.1499999999999994E-2</v>
      </c>
      <c r="V30" s="345"/>
      <c r="W30" s="344">
        <v>7.1499999999999994E-2</v>
      </c>
      <c r="X30" s="345"/>
      <c r="Y30" s="344">
        <v>7.1499999999999994E-2</v>
      </c>
      <c r="Z30" s="345"/>
      <c r="AA30" s="344">
        <v>7.1499999999999994E-2</v>
      </c>
      <c r="AB30" s="345"/>
      <c r="AC30" s="344">
        <v>7.1499999999999994E-2</v>
      </c>
      <c r="AD30" s="345"/>
      <c r="AE30" s="344">
        <v>7.1499999999999994E-2</v>
      </c>
      <c r="AF30" s="345"/>
      <c r="AG30" s="344">
        <v>7.1499999999999994E-2</v>
      </c>
      <c r="AH30" s="345"/>
      <c r="AI30" s="344">
        <v>7.1499999999999994E-2</v>
      </c>
      <c r="AJ30" s="345"/>
      <c r="AK30" s="344">
        <v>7.1499999999999994E-2</v>
      </c>
      <c r="AL30" s="345"/>
      <c r="AM30" s="344">
        <v>7.1499999999999994E-2</v>
      </c>
      <c r="AN30" s="345"/>
      <c r="AO30" s="344">
        <v>7.1499999999999994E-2</v>
      </c>
      <c r="AP30" s="345"/>
      <c r="AQ30" s="344">
        <v>7.1499999999999994E-2</v>
      </c>
      <c r="AR30" s="345"/>
      <c r="AS30" s="344">
        <v>0.05</v>
      </c>
      <c r="AT30" s="345"/>
      <c r="AU30" s="344">
        <v>3.2000000000000001E-2</v>
      </c>
      <c r="AV30" s="345"/>
      <c r="AW30" s="344">
        <v>0.03</v>
      </c>
      <c r="AX30" s="345"/>
      <c r="AY30" s="344">
        <v>0.03</v>
      </c>
      <c r="AZ30" s="346"/>
      <c r="BA30" s="128">
        <f>AY30+AW30+AU30+AS30+AQ30+AO30+AM30+AK30+AI30+AG30+AE30+AC30+AA30+Y30+W30+U30+S30+Q30+O30+M30+K30+I30+G30+E30</f>
        <v>1</v>
      </c>
    </row>
    <row r="31" spans="1:54" ht="14.1" customHeight="1" x14ac:dyDescent="0.25">
      <c r="A31" s="84" t="str">
        <f>Resumo!A23</f>
        <v>13.0</v>
      </c>
      <c r="B31" s="85" t="str">
        <f>Resumo!C23</f>
        <v>Detecção, combate e prevenção a incêndio</v>
      </c>
      <c r="C31" s="86" t="s">
        <v>2386</v>
      </c>
      <c r="D31" s="87">
        <f>Resumo!D23</f>
        <v>0</v>
      </c>
      <c r="E31" s="88" t="s">
        <v>2386</v>
      </c>
      <c r="F31" s="88">
        <f>$D$31*E30</f>
        <v>0</v>
      </c>
      <c r="G31" s="88" t="s">
        <v>2386</v>
      </c>
      <c r="H31" s="88">
        <f>$D$31*G30</f>
        <v>0</v>
      </c>
      <c r="I31" s="88" t="s">
        <v>2386</v>
      </c>
      <c r="J31" s="88">
        <f>$D$31*I30</f>
        <v>0</v>
      </c>
      <c r="K31" s="88"/>
      <c r="L31" s="88">
        <f>$D$31*K30</f>
        <v>0</v>
      </c>
      <c r="M31" s="88" t="s">
        <v>2386</v>
      </c>
      <c r="N31" s="88">
        <f>$D$31*M30</f>
        <v>0</v>
      </c>
      <c r="O31" s="88" t="s">
        <v>2386</v>
      </c>
      <c r="P31" s="88">
        <f>$D$31*O30</f>
        <v>0</v>
      </c>
      <c r="Q31" s="88" t="s">
        <v>2386</v>
      </c>
      <c r="R31" s="88">
        <f>$D$31*Q30</f>
        <v>0</v>
      </c>
      <c r="S31" s="88" t="s">
        <v>2386</v>
      </c>
      <c r="T31" s="88">
        <f>$D$31*S30</f>
        <v>0</v>
      </c>
      <c r="U31" s="88" t="s">
        <v>2386</v>
      </c>
      <c r="V31" s="88">
        <f>$D$31*U30</f>
        <v>0</v>
      </c>
      <c r="W31" s="88" t="s">
        <v>2386</v>
      </c>
      <c r="X31" s="88">
        <f>$D$31*W30</f>
        <v>0</v>
      </c>
      <c r="Y31" s="88" t="s">
        <v>2386</v>
      </c>
      <c r="Z31" s="88">
        <f>$D$31*Y30</f>
        <v>0</v>
      </c>
      <c r="AA31" s="88" t="s">
        <v>2386</v>
      </c>
      <c r="AB31" s="88">
        <f>$D$31*AA30</f>
        <v>0</v>
      </c>
      <c r="AC31" s="88" t="s">
        <v>2386</v>
      </c>
      <c r="AD31" s="88">
        <f>$D$31*AC30</f>
        <v>0</v>
      </c>
      <c r="AE31" s="88" t="s">
        <v>2386</v>
      </c>
      <c r="AF31" s="88">
        <f>$D$31*AE30</f>
        <v>0</v>
      </c>
      <c r="AG31" s="88" t="s">
        <v>2386</v>
      </c>
      <c r="AH31" s="88">
        <f>$D$31*AG30</f>
        <v>0</v>
      </c>
      <c r="AI31" s="88" t="s">
        <v>2386</v>
      </c>
      <c r="AJ31" s="88">
        <f>$D$31*AI30</f>
        <v>0</v>
      </c>
      <c r="AK31" s="88" t="s">
        <v>2386</v>
      </c>
      <c r="AL31" s="88">
        <f>$D$31*AK30</f>
        <v>0</v>
      </c>
      <c r="AM31" s="88" t="s">
        <v>2386</v>
      </c>
      <c r="AN31" s="88">
        <f>$D$31*AM30</f>
        <v>0</v>
      </c>
      <c r="AO31" s="88" t="s">
        <v>2386</v>
      </c>
      <c r="AP31" s="88">
        <f>$D$31*AO30</f>
        <v>0</v>
      </c>
      <c r="AQ31" s="88" t="s">
        <v>2386</v>
      </c>
      <c r="AR31" s="88">
        <f>$D$31*AQ30</f>
        <v>0</v>
      </c>
      <c r="AS31" s="88" t="s">
        <v>2386</v>
      </c>
      <c r="AT31" s="88">
        <f>$D$31*AS30</f>
        <v>0</v>
      </c>
      <c r="AU31" s="88" t="s">
        <v>2386</v>
      </c>
      <c r="AV31" s="88">
        <f>$D$31*AU30</f>
        <v>0</v>
      </c>
      <c r="AW31" s="88" t="s">
        <v>2386</v>
      </c>
      <c r="AX31" s="88">
        <f>$D$31*AW30</f>
        <v>0</v>
      </c>
      <c r="AY31" s="88" t="s">
        <v>2386</v>
      </c>
      <c r="AZ31" s="89">
        <f>$D$31*AY30</f>
        <v>0</v>
      </c>
      <c r="BA31" s="127">
        <f>AZ31+AX31+AV31+AT31+AR31+AP31+AN31+AL31+AJ31+AH31+AF31+AD31+AB31+Z31+X31+V31+T31+R31+P31+N31+L31+J31+H31+F31</f>
        <v>0</v>
      </c>
      <c r="BB31" s="90">
        <f>BA31-D31</f>
        <v>0</v>
      </c>
    </row>
    <row r="32" spans="1:54" ht="14.1" customHeight="1" x14ac:dyDescent="0.25">
      <c r="A32" s="91"/>
      <c r="B32" s="92"/>
      <c r="C32" s="350"/>
      <c r="D32" s="351"/>
      <c r="E32" s="344">
        <v>0</v>
      </c>
      <c r="F32" s="345"/>
      <c r="G32" s="344">
        <v>0</v>
      </c>
      <c r="H32" s="345"/>
      <c r="I32" s="344">
        <v>0</v>
      </c>
      <c r="J32" s="345"/>
      <c r="K32" s="344">
        <v>0</v>
      </c>
      <c r="L32" s="345"/>
      <c r="M32" s="344">
        <v>0</v>
      </c>
      <c r="N32" s="345"/>
      <c r="O32" s="344">
        <v>0</v>
      </c>
      <c r="P32" s="345"/>
      <c r="Q32" s="344">
        <v>0</v>
      </c>
      <c r="R32" s="345"/>
      <c r="S32" s="344">
        <v>0</v>
      </c>
      <c r="T32" s="345"/>
      <c r="U32" s="344">
        <v>0</v>
      </c>
      <c r="V32" s="345"/>
      <c r="W32" s="344">
        <v>0</v>
      </c>
      <c r="X32" s="345"/>
      <c r="Y32" s="344">
        <v>0</v>
      </c>
      <c r="Z32" s="345"/>
      <c r="AA32" s="344">
        <v>0</v>
      </c>
      <c r="AB32" s="345"/>
      <c r="AC32" s="344">
        <v>0</v>
      </c>
      <c r="AD32" s="345"/>
      <c r="AE32" s="344">
        <v>0</v>
      </c>
      <c r="AF32" s="345"/>
      <c r="AG32" s="344">
        <v>0</v>
      </c>
      <c r="AH32" s="345"/>
      <c r="AI32" s="344">
        <v>0</v>
      </c>
      <c r="AJ32" s="345"/>
      <c r="AK32" s="344">
        <v>0</v>
      </c>
      <c r="AL32" s="345"/>
      <c r="AM32" s="344">
        <v>0</v>
      </c>
      <c r="AN32" s="345"/>
      <c r="AO32" s="344">
        <v>0</v>
      </c>
      <c r="AP32" s="345"/>
      <c r="AQ32" s="344">
        <v>0</v>
      </c>
      <c r="AR32" s="345"/>
      <c r="AS32" s="344">
        <v>0</v>
      </c>
      <c r="AT32" s="345"/>
      <c r="AU32" s="344">
        <v>0</v>
      </c>
      <c r="AV32" s="345"/>
      <c r="AW32" s="344">
        <v>0.5</v>
      </c>
      <c r="AX32" s="345"/>
      <c r="AY32" s="344">
        <v>0.5</v>
      </c>
      <c r="AZ32" s="346"/>
      <c r="BA32" s="128">
        <f>AY32+AW32+AU32+AS32+AQ32+AO32+AM32+AK32+AI32+AG32+AE32+AC32+AA32+Y32+W32+U32+S32+Q32+O32+M32+K32+I32+G32+E32</f>
        <v>1</v>
      </c>
    </row>
    <row r="33" spans="1:54" ht="14.1" customHeight="1" x14ac:dyDescent="0.25">
      <c r="A33" s="84" t="str">
        <f>Resumo!A24</f>
        <v>14.0</v>
      </c>
      <c r="B33" s="85" t="str">
        <f>Resumo!C24</f>
        <v>Limpeza e arremate</v>
      </c>
      <c r="C33" s="86" t="s">
        <v>2386</v>
      </c>
      <c r="D33" s="87">
        <f>Resumo!D24</f>
        <v>0</v>
      </c>
      <c r="E33" s="88" t="s">
        <v>2386</v>
      </c>
      <c r="F33" s="88">
        <f>$D$33*E32</f>
        <v>0</v>
      </c>
      <c r="G33" s="88" t="s">
        <v>2386</v>
      </c>
      <c r="H33" s="88">
        <f>$D$33*G32</f>
        <v>0</v>
      </c>
      <c r="I33" s="88" t="s">
        <v>2386</v>
      </c>
      <c r="J33" s="88">
        <f>$D$33*I32</f>
        <v>0</v>
      </c>
      <c r="K33" s="88"/>
      <c r="L33" s="88">
        <f>$D$33*K32</f>
        <v>0</v>
      </c>
      <c r="M33" s="88" t="s">
        <v>2386</v>
      </c>
      <c r="N33" s="88">
        <f>$D$33*M32</f>
        <v>0</v>
      </c>
      <c r="O33" s="88" t="s">
        <v>2386</v>
      </c>
      <c r="P33" s="88">
        <f>$D$33*O32</f>
        <v>0</v>
      </c>
      <c r="Q33" s="88" t="s">
        <v>2386</v>
      </c>
      <c r="R33" s="88">
        <f>$D$33*Q32</f>
        <v>0</v>
      </c>
      <c r="S33" s="88" t="s">
        <v>2386</v>
      </c>
      <c r="T33" s="88">
        <f>$D$33*S32</f>
        <v>0</v>
      </c>
      <c r="U33" s="88" t="s">
        <v>2386</v>
      </c>
      <c r="V33" s="88">
        <f>$D$33*U32</f>
        <v>0</v>
      </c>
      <c r="W33" s="88" t="s">
        <v>2386</v>
      </c>
      <c r="X33" s="88">
        <f>$D$33*W32</f>
        <v>0</v>
      </c>
      <c r="Y33" s="88" t="s">
        <v>2386</v>
      </c>
      <c r="Z33" s="88">
        <f>$D$33*Y32</f>
        <v>0</v>
      </c>
      <c r="AA33" s="88" t="s">
        <v>2386</v>
      </c>
      <c r="AB33" s="88">
        <f>$D$33*AA32</f>
        <v>0</v>
      </c>
      <c r="AC33" s="88" t="s">
        <v>2386</v>
      </c>
      <c r="AD33" s="88">
        <f>$D$33*AC32</f>
        <v>0</v>
      </c>
      <c r="AE33" s="88" t="s">
        <v>2386</v>
      </c>
      <c r="AF33" s="88">
        <f>$D$33*AE32</f>
        <v>0</v>
      </c>
      <c r="AG33" s="88" t="s">
        <v>2386</v>
      </c>
      <c r="AH33" s="88">
        <f>$D$33*AG32</f>
        <v>0</v>
      </c>
      <c r="AI33" s="88" t="s">
        <v>2386</v>
      </c>
      <c r="AJ33" s="88">
        <f>$D$33*AI32</f>
        <v>0</v>
      </c>
      <c r="AK33" s="88" t="s">
        <v>2386</v>
      </c>
      <c r="AL33" s="88">
        <f>$D$33*AK32</f>
        <v>0</v>
      </c>
      <c r="AM33" s="88" t="s">
        <v>2386</v>
      </c>
      <c r="AN33" s="88">
        <f>$D$33*AM32</f>
        <v>0</v>
      </c>
      <c r="AO33" s="88" t="s">
        <v>2386</v>
      </c>
      <c r="AP33" s="88">
        <f>$D$33*AO32</f>
        <v>0</v>
      </c>
      <c r="AQ33" s="88" t="s">
        <v>2386</v>
      </c>
      <c r="AR33" s="88">
        <f>$D$33*AQ32</f>
        <v>0</v>
      </c>
      <c r="AS33" s="88" t="s">
        <v>2386</v>
      </c>
      <c r="AT33" s="88">
        <f>$D$33*AS32</f>
        <v>0</v>
      </c>
      <c r="AU33" s="88" t="s">
        <v>2386</v>
      </c>
      <c r="AV33" s="88">
        <f>$D$33*AU32</f>
        <v>0</v>
      </c>
      <c r="AW33" s="88" t="s">
        <v>2386</v>
      </c>
      <c r="AX33" s="88">
        <f>$D$33*AW32</f>
        <v>0</v>
      </c>
      <c r="AY33" s="88" t="s">
        <v>2386</v>
      </c>
      <c r="AZ33" s="89">
        <f>$D$33*AY32</f>
        <v>0</v>
      </c>
      <c r="BA33" s="127">
        <f>AZ33+AX33+AV33+AT33+AR33+AP33+AN33+AL33+AJ33+AH33+AF33+AD33+AB33+Z33+X33+V33+T33+R33+P33+N33+L33+J33+H33+F33</f>
        <v>0</v>
      </c>
      <c r="BB33" s="90">
        <f>BA33-D33</f>
        <v>0</v>
      </c>
    </row>
    <row r="34" spans="1:54" ht="14.1" customHeight="1" x14ac:dyDescent="0.25">
      <c r="A34" s="91"/>
      <c r="B34" s="92"/>
      <c r="C34" s="350"/>
      <c r="D34" s="351"/>
      <c r="E34" s="344">
        <v>0</v>
      </c>
      <c r="F34" s="345"/>
      <c r="G34" s="344">
        <v>0</v>
      </c>
      <c r="H34" s="345"/>
      <c r="I34" s="344">
        <v>0</v>
      </c>
      <c r="J34" s="345"/>
      <c r="K34" s="344">
        <v>0</v>
      </c>
      <c r="L34" s="345"/>
      <c r="M34" s="344">
        <v>0</v>
      </c>
      <c r="N34" s="345"/>
      <c r="O34" s="344">
        <v>0</v>
      </c>
      <c r="P34" s="345"/>
      <c r="Q34" s="344">
        <v>0</v>
      </c>
      <c r="R34" s="345"/>
      <c r="S34" s="344">
        <v>0</v>
      </c>
      <c r="T34" s="345"/>
      <c r="U34" s="344">
        <v>0</v>
      </c>
      <c r="V34" s="345"/>
      <c r="W34" s="344">
        <v>0</v>
      </c>
      <c r="X34" s="345"/>
      <c r="Y34" s="344">
        <v>0</v>
      </c>
      <c r="Z34" s="345"/>
      <c r="AA34" s="344">
        <v>0</v>
      </c>
      <c r="AB34" s="345"/>
      <c r="AC34" s="344">
        <v>8.5000000000000006E-2</v>
      </c>
      <c r="AD34" s="345"/>
      <c r="AE34" s="344">
        <v>8.5000000000000006E-2</v>
      </c>
      <c r="AF34" s="345"/>
      <c r="AG34" s="344">
        <v>8.5000000000000006E-2</v>
      </c>
      <c r="AH34" s="345"/>
      <c r="AI34" s="344">
        <v>8.5000000000000006E-2</v>
      </c>
      <c r="AJ34" s="345"/>
      <c r="AK34" s="344">
        <v>8.5000000000000006E-2</v>
      </c>
      <c r="AL34" s="345"/>
      <c r="AM34" s="344">
        <v>7.4544399999999997E-2</v>
      </c>
      <c r="AN34" s="345"/>
      <c r="AO34" s="344">
        <v>8.5000000000000006E-2</v>
      </c>
      <c r="AP34" s="345"/>
      <c r="AQ34" s="344">
        <v>8.5000000000000006E-2</v>
      </c>
      <c r="AR34" s="345"/>
      <c r="AS34" s="344">
        <v>8.5000000000000006E-2</v>
      </c>
      <c r="AT34" s="345"/>
      <c r="AU34" s="344">
        <v>8.5000000000000006E-2</v>
      </c>
      <c r="AV34" s="345"/>
      <c r="AW34" s="344">
        <v>8.5000000000000006E-2</v>
      </c>
      <c r="AX34" s="345"/>
      <c r="AY34" s="344">
        <v>7.5444999999999998E-2</v>
      </c>
      <c r="AZ34" s="346"/>
      <c r="BA34" s="128">
        <f>AY34+AW34+AU34+AS34+AQ34+AO34+AM34+AK34+AI34+AG34+AE34+AC34+AA34+Y34+W34+U34+S34+Q34+O34+M34+K34+I34+G34+E34</f>
        <v>0.99998939999999981</v>
      </c>
    </row>
    <row r="35" spans="1:54" ht="14.1" customHeight="1" x14ac:dyDescent="0.25">
      <c r="A35" s="84" t="str">
        <f>Resumo!A25</f>
        <v>15.0</v>
      </c>
      <c r="B35" s="85" t="str">
        <f>Resumo!C25</f>
        <v>Câmara fria (morgue)</v>
      </c>
      <c r="C35" s="86" t="s">
        <v>2386</v>
      </c>
      <c r="D35" s="87">
        <f>Resumo!D25</f>
        <v>0</v>
      </c>
      <c r="E35" s="88" t="s">
        <v>2386</v>
      </c>
      <c r="F35" s="88">
        <f>$D$35*E34</f>
        <v>0</v>
      </c>
      <c r="G35" s="88" t="s">
        <v>2386</v>
      </c>
      <c r="H35" s="88">
        <f>$D$35*G34</f>
        <v>0</v>
      </c>
      <c r="I35" s="88" t="s">
        <v>2386</v>
      </c>
      <c r="J35" s="88">
        <f>$D$35*I34</f>
        <v>0</v>
      </c>
      <c r="K35" s="88"/>
      <c r="L35" s="88">
        <f>$D$35*K34</f>
        <v>0</v>
      </c>
      <c r="M35" s="88" t="s">
        <v>2386</v>
      </c>
      <c r="N35" s="88">
        <f>$D$35*M34</f>
        <v>0</v>
      </c>
      <c r="O35" s="88" t="s">
        <v>2386</v>
      </c>
      <c r="P35" s="88">
        <f>$D$35*O34</f>
        <v>0</v>
      </c>
      <c r="Q35" s="88" t="s">
        <v>2386</v>
      </c>
      <c r="R35" s="88">
        <f>$D$35*Q34</f>
        <v>0</v>
      </c>
      <c r="S35" s="88" t="s">
        <v>2386</v>
      </c>
      <c r="T35" s="88">
        <f>$D$35*S34</f>
        <v>0</v>
      </c>
      <c r="U35" s="88" t="s">
        <v>2386</v>
      </c>
      <c r="V35" s="88">
        <f>$D$35*U34</f>
        <v>0</v>
      </c>
      <c r="W35" s="88" t="s">
        <v>2386</v>
      </c>
      <c r="X35" s="88">
        <f>$D$35*W34</f>
        <v>0</v>
      </c>
      <c r="Y35" s="88" t="s">
        <v>2386</v>
      </c>
      <c r="Z35" s="88">
        <f>$D$35*Y34</f>
        <v>0</v>
      </c>
      <c r="AA35" s="88" t="s">
        <v>2386</v>
      </c>
      <c r="AB35" s="88">
        <f>$D$35*AA34</f>
        <v>0</v>
      </c>
      <c r="AC35" s="88" t="s">
        <v>2386</v>
      </c>
      <c r="AD35" s="88">
        <f>$D$35*AC34</f>
        <v>0</v>
      </c>
      <c r="AE35" s="88" t="s">
        <v>2386</v>
      </c>
      <c r="AF35" s="88">
        <f>$D$35*AE34</f>
        <v>0</v>
      </c>
      <c r="AG35" s="88" t="s">
        <v>2386</v>
      </c>
      <c r="AH35" s="88">
        <f>$D$35*AG34</f>
        <v>0</v>
      </c>
      <c r="AI35" s="88" t="s">
        <v>2386</v>
      </c>
      <c r="AJ35" s="88">
        <f>$D$35*AI34</f>
        <v>0</v>
      </c>
      <c r="AK35" s="88" t="s">
        <v>2386</v>
      </c>
      <c r="AL35" s="88">
        <f>$D$35*AK34</f>
        <v>0</v>
      </c>
      <c r="AM35" s="88" t="s">
        <v>2386</v>
      </c>
      <c r="AN35" s="88">
        <f>$D$35*AM34</f>
        <v>0</v>
      </c>
      <c r="AO35" s="88" t="s">
        <v>2386</v>
      </c>
      <c r="AP35" s="88">
        <f>$D$35*AO34</f>
        <v>0</v>
      </c>
      <c r="AQ35" s="88" t="s">
        <v>2386</v>
      </c>
      <c r="AR35" s="88">
        <f>$D$35*AQ34</f>
        <v>0</v>
      </c>
      <c r="AS35" s="88" t="s">
        <v>2386</v>
      </c>
      <c r="AT35" s="88">
        <f>$D$35*AS34</f>
        <v>0</v>
      </c>
      <c r="AU35" s="88" t="s">
        <v>2386</v>
      </c>
      <c r="AV35" s="88">
        <f>$D$35*AU34</f>
        <v>0</v>
      </c>
      <c r="AW35" s="88" t="s">
        <v>2386</v>
      </c>
      <c r="AX35" s="88">
        <f>$D$35*AW34</f>
        <v>0</v>
      </c>
      <c r="AY35" s="88" t="s">
        <v>2386</v>
      </c>
      <c r="AZ35" s="89">
        <f>$D$35*AY34</f>
        <v>0</v>
      </c>
      <c r="BA35" s="127">
        <f>AZ35+AX35+AV35+AT35+AR35+AP35+AN35+AL35+AJ35+AH35+AF35+AD35+AB35+Z35+X35+V35+T35+R35+P35+N35+L35+J35+H35+F35</f>
        <v>0</v>
      </c>
      <c r="BB35" s="90">
        <f>BA35-D35</f>
        <v>0</v>
      </c>
    </row>
    <row r="36" spans="1:54" ht="14.1" customHeight="1" x14ac:dyDescent="0.25">
      <c r="A36" s="91"/>
      <c r="B36" s="92"/>
      <c r="C36" s="350"/>
      <c r="D36" s="351"/>
      <c r="E36" s="344">
        <v>0</v>
      </c>
      <c r="F36" s="345"/>
      <c r="G36" s="344">
        <v>0</v>
      </c>
      <c r="H36" s="345"/>
      <c r="I36" s="344">
        <v>0</v>
      </c>
      <c r="J36" s="345"/>
      <c r="K36" s="344">
        <v>0</v>
      </c>
      <c r="L36" s="345"/>
      <c r="M36" s="344">
        <v>0</v>
      </c>
      <c r="N36" s="345"/>
      <c r="O36" s="344">
        <v>0</v>
      </c>
      <c r="P36" s="345"/>
      <c r="Q36" s="344">
        <v>0</v>
      </c>
      <c r="R36" s="345"/>
      <c r="S36" s="344">
        <v>0</v>
      </c>
      <c r="T36" s="345"/>
      <c r="U36" s="344">
        <v>0</v>
      </c>
      <c r="V36" s="345"/>
      <c r="W36" s="344">
        <v>0</v>
      </c>
      <c r="X36" s="345"/>
      <c r="Y36" s="344">
        <v>0</v>
      </c>
      <c r="Z36" s="345"/>
      <c r="AA36" s="344">
        <v>0</v>
      </c>
      <c r="AB36" s="345"/>
      <c r="AC36" s="344">
        <v>0</v>
      </c>
      <c r="AD36" s="345"/>
      <c r="AE36" s="344">
        <v>0</v>
      </c>
      <c r="AF36" s="345"/>
      <c r="AG36" s="344">
        <v>0</v>
      </c>
      <c r="AH36" s="345"/>
      <c r="AI36" s="344">
        <v>0</v>
      </c>
      <c r="AJ36" s="345"/>
      <c r="AK36" s="344">
        <v>0</v>
      </c>
      <c r="AL36" s="345"/>
      <c r="AM36" s="344">
        <v>0</v>
      </c>
      <c r="AN36" s="345"/>
      <c r="AO36" s="344">
        <v>0</v>
      </c>
      <c r="AP36" s="345"/>
      <c r="AQ36" s="344">
        <v>0.24</v>
      </c>
      <c r="AR36" s="345"/>
      <c r="AS36" s="344">
        <v>0.19</v>
      </c>
      <c r="AT36" s="345"/>
      <c r="AU36" s="344">
        <v>0.19</v>
      </c>
      <c r="AV36" s="345"/>
      <c r="AW36" s="344">
        <v>0.19</v>
      </c>
      <c r="AX36" s="345"/>
      <c r="AY36" s="344">
        <v>0.19</v>
      </c>
      <c r="AZ36" s="346"/>
      <c r="BA36" s="128">
        <f>AY36+AW36+AU36+AS36+AQ36+AO36+AM36+AK36+AI36+AG36+AE36+AC36+AA36+Y36+W36+U36+S36+Q36+O36+M36+K36+I36+G36+E36</f>
        <v>1</v>
      </c>
    </row>
    <row r="37" spans="1:54" ht="14.1" customHeight="1" x14ac:dyDescent="0.25">
      <c r="A37" s="84" t="str">
        <f>Resumo!A26</f>
        <v>16.0</v>
      </c>
      <c r="B37" s="85" t="str">
        <f>Resumo!C26</f>
        <v>Comunicação visual</v>
      </c>
      <c r="C37" s="86" t="s">
        <v>2386</v>
      </c>
      <c r="D37" s="87">
        <f>Resumo!D26</f>
        <v>0</v>
      </c>
      <c r="E37" s="88" t="s">
        <v>2386</v>
      </c>
      <c r="F37" s="88">
        <f>$D$37*E36</f>
        <v>0</v>
      </c>
      <c r="G37" s="88" t="s">
        <v>2386</v>
      </c>
      <c r="H37" s="88">
        <f>$D$37*G36</f>
        <v>0</v>
      </c>
      <c r="I37" s="88" t="s">
        <v>2386</v>
      </c>
      <c r="J37" s="88">
        <f>$D$37*I36</f>
        <v>0</v>
      </c>
      <c r="K37" s="88"/>
      <c r="L37" s="88">
        <f>$D$37*K36</f>
        <v>0</v>
      </c>
      <c r="M37" s="88" t="s">
        <v>2386</v>
      </c>
      <c r="N37" s="88">
        <f>$D$37*M36</f>
        <v>0</v>
      </c>
      <c r="O37" s="88" t="s">
        <v>2386</v>
      </c>
      <c r="P37" s="88">
        <f>$D$37*O36</f>
        <v>0</v>
      </c>
      <c r="Q37" s="88" t="s">
        <v>2386</v>
      </c>
      <c r="R37" s="88">
        <f>$D$37*Q36</f>
        <v>0</v>
      </c>
      <c r="S37" s="88" t="s">
        <v>2386</v>
      </c>
      <c r="T37" s="88">
        <f>$D$37*S36</f>
        <v>0</v>
      </c>
      <c r="U37" s="88" t="s">
        <v>2386</v>
      </c>
      <c r="V37" s="88">
        <f>$D$37*U36</f>
        <v>0</v>
      </c>
      <c r="W37" s="88" t="s">
        <v>2386</v>
      </c>
      <c r="X37" s="88">
        <f>$D$37*W36</f>
        <v>0</v>
      </c>
      <c r="Y37" s="88" t="s">
        <v>2386</v>
      </c>
      <c r="Z37" s="88">
        <f>$D$37*Y36</f>
        <v>0</v>
      </c>
      <c r="AA37" s="88" t="s">
        <v>2386</v>
      </c>
      <c r="AB37" s="88">
        <f>$D$37*AA36</f>
        <v>0</v>
      </c>
      <c r="AC37" s="88" t="s">
        <v>2386</v>
      </c>
      <c r="AD37" s="88">
        <f>$D$37*AC36</f>
        <v>0</v>
      </c>
      <c r="AE37" s="88" t="s">
        <v>2386</v>
      </c>
      <c r="AF37" s="88">
        <f>$D$37*AE36</f>
        <v>0</v>
      </c>
      <c r="AG37" s="88" t="s">
        <v>2386</v>
      </c>
      <c r="AH37" s="88">
        <f>$D$37*AG36</f>
        <v>0</v>
      </c>
      <c r="AI37" s="88" t="s">
        <v>2386</v>
      </c>
      <c r="AJ37" s="88">
        <f>$D$37*AI36</f>
        <v>0</v>
      </c>
      <c r="AK37" s="88" t="s">
        <v>2386</v>
      </c>
      <c r="AL37" s="88">
        <f>$D$37*AK36</f>
        <v>0</v>
      </c>
      <c r="AM37" s="88" t="s">
        <v>2386</v>
      </c>
      <c r="AN37" s="88">
        <f>$D$37*AM36</f>
        <v>0</v>
      </c>
      <c r="AO37" s="88" t="s">
        <v>2386</v>
      </c>
      <c r="AP37" s="88">
        <f>$D$37*AO36</f>
        <v>0</v>
      </c>
      <c r="AQ37" s="88" t="s">
        <v>2386</v>
      </c>
      <c r="AR37" s="88">
        <f>$D$37*AQ36</f>
        <v>0</v>
      </c>
      <c r="AS37" s="88" t="s">
        <v>2386</v>
      </c>
      <c r="AT37" s="88">
        <f>$D$37*AS36</f>
        <v>0</v>
      </c>
      <c r="AU37" s="88" t="s">
        <v>2386</v>
      </c>
      <c r="AV37" s="88">
        <f>$D$37*AU36</f>
        <v>0</v>
      </c>
      <c r="AW37" s="88" t="s">
        <v>2386</v>
      </c>
      <c r="AX37" s="88">
        <f>$D$37*AW36</f>
        <v>0</v>
      </c>
      <c r="AY37" s="88" t="s">
        <v>2386</v>
      </c>
      <c r="AZ37" s="89">
        <f>$D$37*AY36</f>
        <v>0</v>
      </c>
      <c r="BA37" s="127">
        <f>AZ37+AX37+AV37+AT37+AR37+AP37+AN37+AL37+AJ37+AH37+AF37+AD37+AB37+Z37+X37+V37+T37+R37+P37+N37+L37+J37+H37+F37</f>
        <v>0</v>
      </c>
      <c r="BB37" s="90">
        <f>BA37-D37</f>
        <v>0</v>
      </c>
    </row>
    <row r="38" spans="1:54" ht="14.1" customHeight="1" x14ac:dyDescent="0.25">
      <c r="A38" s="91"/>
      <c r="B38" s="92"/>
      <c r="C38" s="350"/>
      <c r="D38" s="351"/>
      <c r="E38" s="344">
        <v>0</v>
      </c>
      <c r="F38" s="345"/>
      <c r="G38" s="344">
        <v>0</v>
      </c>
      <c r="H38" s="345"/>
      <c r="I38" s="344">
        <v>0</v>
      </c>
      <c r="J38" s="345"/>
      <c r="K38" s="344">
        <v>0</v>
      </c>
      <c r="L38" s="345"/>
      <c r="M38" s="344">
        <v>0</v>
      </c>
      <c r="N38" s="345"/>
      <c r="O38" s="344">
        <v>0</v>
      </c>
      <c r="P38" s="345"/>
      <c r="Q38" s="344">
        <v>3.5000000000000003E-2</v>
      </c>
      <c r="R38" s="345"/>
      <c r="S38" s="344">
        <v>3.5000000000000003E-2</v>
      </c>
      <c r="T38" s="345"/>
      <c r="U38" s="344">
        <v>3.5000000000000003E-2</v>
      </c>
      <c r="V38" s="345"/>
      <c r="W38" s="344">
        <v>3.5000000000000003E-2</v>
      </c>
      <c r="X38" s="345"/>
      <c r="Y38" s="344">
        <v>3.5000000000000003E-2</v>
      </c>
      <c r="Z38" s="345"/>
      <c r="AA38" s="344">
        <v>3.5000000000000003E-2</v>
      </c>
      <c r="AB38" s="345"/>
      <c r="AC38" s="344">
        <v>3.5000000000000003E-2</v>
      </c>
      <c r="AD38" s="345"/>
      <c r="AE38" s="344">
        <v>3.5000000000000003E-2</v>
      </c>
      <c r="AF38" s="345"/>
      <c r="AG38" s="344">
        <v>3.5000000000000003E-2</v>
      </c>
      <c r="AH38" s="345"/>
      <c r="AI38" s="344">
        <v>3.5000000000000003E-2</v>
      </c>
      <c r="AJ38" s="345"/>
      <c r="AK38" s="344">
        <v>3.5000000000000003E-2</v>
      </c>
      <c r="AL38" s="345"/>
      <c r="AM38" s="344">
        <v>3.5000000000000003E-2</v>
      </c>
      <c r="AN38" s="345"/>
      <c r="AO38" s="344">
        <v>9.5000000000000001E-2</v>
      </c>
      <c r="AP38" s="345"/>
      <c r="AQ38" s="344">
        <v>9.5000000000000001E-2</v>
      </c>
      <c r="AR38" s="345"/>
      <c r="AS38" s="344">
        <v>9.5000000000000001E-2</v>
      </c>
      <c r="AT38" s="345"/>
      <c r="AU38" s="344">
        <v>0.115</v>
      </c>
      <c r="AV38" s="345"/>
      <c r="AW38" s="344">
        <v>9.5000000000000001E-2</v>
      </c>
      <c r="AX38" s="345"/>
      <c r="AY38" s="344">
        <v>8.5000000000000006E-2</v>
      </c>
      <c r="AZ38" s="346"/>
      <c r="BA38" s="128">
        <f>AY38+AW38+AU38+AS38+AQ38+AO38+AM38+AK38+AI38+AG38+AE38+AC38+AA38+Y38+W38+U38+S38+Q38+O38+M38+K38+I38+G38+E38</f>
        <v>1.0000000000000002</v>
      </c>
    </row>
    <row r="39" spans="1:54" ht="14.1" customHeight="1" x14ac:dyDescent="0.25">
      <c r="A39" s="84" t="str">
        <f>Resumo!A27</f>
        <v>17.0</v>
      </c>
      <c r="B39" s="85" t="str">
        <f>Resumo!C27</f>
        <v>Ar Condicionado</v>
      </c>
      <c r="C39" s="86" t="s">
        <v>2386</v>
      </c>
      <c r="D39" s="87">
        <f>Resumo!D27</f>
        <v>0</v>
      </c>
      <c r="E39" s="88" t="s">
        <v>2386</v>
      </c>
      <c r="F39" s="88">
        <f>$D$39*E38</f>
        <v>0</v>
      </c>
      <c r="G39" s="88" t="s">
        <v>2386</v>
      </c>
      <c r="H39" s="88">
        <f>$D$39*G38</f>
        <v>0</v>
      </c>
      <c r="I39" s="88" t="s">
        <v>2386</v>
      </c>
      <c r="J39" s="88">
        <f>$D$39*I38</f>
        <v>0</v>
      </c>
      <c r="K39" s="88"/>
      <c r="L39" s="88">
        <f>$D$39*K38</f>
        <v>0</v>
      </c>
      <c r="M39" s="88" t="s">
        <v>2386</v>
      </c>
      <c r="N39" s="88">
        <f>$D$39*M38</f>
        <v>0</v>
      </c>
      <c r="O39" s="88" t="s">
        <v>2386</v>
      </c>
      <c r="P39" s="88">
        <f>$D$39*O38</f>
        <v>0</v>
      </c>
      <c r="Q39" s="88" t="s">
        <v>2386</v>
      </c>
      <c r="R39" s="88">
        <f>$D$39*Q38</f>
        <v>0</v>
      </c>
      <c r="S39" s="88" t="s">
        <v>2386</v>
      </c>
      <c r="T39" s="88">
        <f>$D$39*S38</f>
        <v>0</v>
      </c>
      <c r="U39" s="88" t="s">
        <v>2386</v>
      </c>
      <c r="V39" s="88">
        <f>$D$39*U38</f>
        <v>0</v>
      </c>
      <c r="W39" s="88" t="s">
        <v>2386</v>
      </c>
      <c r="X39" s="88">
        <f>$D$39*W38</f>
        <v>0</v>
      </c>
      <c r="Y39" s="88" t="s">
        <v>2386</v>
      </c>
      <c r="Z39" s="88">
        <f>$D$39*Y38</f>
        <v>0</v>
      </c>
      <c r="AA39" s="88" t="s">
        <v>2386</v>
      </c>
      <c r="AB39" s="88">
        <f>$D$39*AA38</f>
        <v>0</v>
      </c>
      <c r="AC39" s="88" t="s">
        <v>2386</v>
      </c>
      <c r="AD39" s="88">
        <f>$D$39*AC38</f>
        <v>0</v>
      </c>
      <c r="AE39" s="88" t="s">
        <v>2386</v>
      </c>
      <c r="AF39" s="88">
        <f>$D$39*AE38</f>
        <v>0</v>
      </c>
      <c r="AG39" s="88" t="s">
        <v>2386</v>
      </c>
      <c r="AH39" s="88">
        <f>$D$39*AG38</f>
        <v>0</v>
      </c>
      <c r="AI39" s="88" t="s">
        <v>2386</v>
      </c>
      <c r="AJ39" s="88">
        <f>$D$39*AI38</f>
        <v>0</v>
      </c>
      <c r="AK39" s="88" t="s">
        <v>2386</v>
      </c>
      <c r="AL39" s="88">
        <f>$D$39*AK38</f>
        <v>0</v>
      </c>
      <c r="AM39" s="88" t="s">
        <v>2386</v>
      </c>
      <c r="AN39" s="88">
        <f>$D$39*AM38</f>
        <v>0</v>
      </c>
      <c r="AO39" s="88" t="s">
        <v>2386</v>
      </c>
      <c r="AP39" s="88">
        <f>$D$39*AO38</f>
        <v>0</v>
      </c>
      <c r="AQ39" s="88" t="s">
        <v>2386</v>
      </c>
      <c r="AR39" s="88">
        <f>$D$39*AQ38</f>
        <v>0</v>
      </c>
      <c r="AS39" s="88" t="s">
        <v>2386</v>
      </c>
      <c r="AT39" s="88">
        <f>$D$39*AS38</f>
        <v>0</v>
      </c>
      <c r="AU39" s="88" t="s">
        <v>2386</v>
      </c>
      <c r="AV39" s="88">
        <f>$D$39*AU38</f>
        <v>0</v>
      </c>
      <c r="AW39" s="88" t="s">
        <v>2386</v>
      </c>
      <c r="AX39" s="88">
        <f>$D$39*AW38</f>
        <v>0</v>
      </c>
      <c r="AY39" s="88" t="s">
        <v>2386</v>
      </c>
      <c r="AZ39" s="89">
        <f>$D$39*AY38</f>
        <v>0</v>
      </c>
      <c r="BA39" s="127">
        <f>AZ39+AX39+AV39+AT39+AR39+AP39+AN39+AL39+AJ39+AH39+AF39+AD39+AB39+Z39+X39+V39+T39+R39+P39+N39+L39+J39+H39+F39</f>
        <v>0</v>
      </c>
      <c r="BB39" s="90">
        <f>BA39-D39</f>
        <v>0</v>
      </c>
    </row>
    <row r="40" spans="1:54" ht="14.1" customHeight="1" x14ac:dyDescent="0.25">
      <c r="A40" s="91"/>
      <c r="B40" s="92"/>
      <c r="C40" s="350"/>
      <c r="D40" s="351"/>
      <c r="E40" s="344">
        <v>0</v>
      </c>
      <c r="F40" s="345"/>
      <c r="G40" s="344">
        <v>0</v>
      </c>
      <c r="H40" s="345"/>
      <c r="I40" s="344">
        <v>0</v>
      </c>
      <c r="J40" s="345"/>
      <c r="K40" s="344">
        <v>0</v>
      </c>
      <c r="L40" s="345"/>
      <c r="M40" s="344">
        <v>0</v>
      </c>
      <c r="N40" s="345"/>
      <c r="O40" s="344">
        <v>0</v>
      </c>
      <c r="P40" s="345"/>
      <c r="Q40" s="344">
        <v>0</v>
      </c>
      <c r="R40" s="345"/>
      <c r="S40" s="344">
        <v>0</v>
      </c>
      <c r="T40" s="345"/>
      <c r="U40" s="344">
        <v>0</v>
      </c>
      <c r="V40" s="345"/>
      <c r="W40" s="344">
        <v>0</v>
      </c>
      <c r="X40" s="345"/>
      <c r="Y40" s="344">
        <v>0</v>
      </c>
      <c r="Z40" s="345"/>
      <c r="AA40" s="344">
        <v>0</v>
      </c>
      <c r="AB40" s="345"/>
      <c r="AC40" s="344">
        <v>0.16</v>
      </c>
      <c r="AD40" s="345"/>
      <c r="AE40" s="344">
        <v>0.12</v>
      </c>
      <c r="AF40" s="345"/>
      <c r="AG40" s="344">
        <v>0.12</v>
      </c>
      <c r="AH40" s="345"/>
      <c r="AI40" s="344">
        <v>0.12</v>
      </c>
      <c r="AJ40" s="345"/>
      <c r="AK40" s="344">
        <v>0.12</v>
      </c>
      <c r="AL40" s="345"/>
      <c r="AM40" s="344">
        <v>0.12</v>
      </c>
      <c r="AN40" s="345"/>
      <c r="AO40" s="344">
        <v>0.12</v>
      </c>
      <c r="AP40" s="345"/>
      <c r="AQ40" s="344">
        <v>0.12</v>
      </c>
      <c r="AR40" s="345"/>
      <c r="AS40" s="344">
        <v>0</v>
      </c>
      <c r="AT40" s="345"/>
      <c r="AU40" s="344">
        <v>0</v>
      </c>
      <c r="AV40" s="345"/>
      <c r="AW40" s="344">
        <v>0</v>
      </c>
      <c r="AX40" s="345"/>
      <c r="AY40" s="344">
        <v>0</v>
      </c>
      <c r="AZ40" s="346"/>
      <c r="BA40" s="128">
        <f>AY40+AW40+AU40+AS40+AQ40+AO40+AM40+AK40+AI40+AG40+AE40+AC40+AA40+Y40+W40+U40+S40+Q40+O40+M40+K40+I40+G40+E40</f>
        <v>1</v>
      </c>
    </row>
    <row r="41" spans="1:54" ht="14.1" customHeight="1" x14ac:dyDescent="0.25">
      <c r="A41" s="84" t="str">
        <f>Resumo!A28</f>
        <v>18.0</v>
      </c>
      <c r="B41" s="85" t="str">
        <f>Resumo!C28</f>
        <v>Muro de arrimo atrás do Hospital</v>
      </c>
      <c r="C41" s="86" t="s">
        <v>2386</v>
      </c>
      <c r="D41" s="87">
        <f>Resumo!D28</f>
        <v>0</v>
      </c>
      <c r="E41" s="88" t="s">
        <v>2386</v>
      </c>
      <c r="F41" s="88">
        <f>$D$41*E40</f>
        <v>0</v>
      </c>
      <c r="G41" s="88" t="s">
        <v>2386</v>
      </c>
      <c r="H41" s="88">
        <f>$D$41*G40</f>
        <v>0</v>
      </c>
      <c r="I41" s="88" t="s">
        <v>2386</v>
      </c>
      <c r="J41" s="88">
        <f>$D$41*I40</f>
        <v>0</v>
      </c>
      <c r="K41" s="88"/>
      <c r="L41" s="88">
        <f>$D$41*K40</f>
        <v>0</v>
      </c>
      <c r="M41" s="88" t="s">
        <v>2386</v>
      </c>
      <c r="N41" s="88">
        <f>$D$41*M40</f>
        <v>0</v>
      </c>
      <c r="O41" s="88" t="s">
        <v>2386</v>
      </c>
      <c r="P41" s="88">
        <f>$D$41*O40</f>
        <v>0</v>
      </c>
      <c r="Q41" s="88" t="s">
        <v>2386</v>
      </c>
      <c r="R41" s="88">
        <f>$D$41*Q40</f>
        <v>0</v>
      </c>
      <c r="S41" s="88" t="s">
        <v>2386</v>
      </c>
      <c r="T41" s="88">
        <f>$D$41*S40</f>
        <v>0</v>
      </c>
      <c r="U41" s="88" t="s">
        <v>2386</v>
      </c>
      <c r="V41" s="88">
        <f>$D$41*U40</f>
        <v>0</v>
      </c>
      <c r="W41" s="88" t="s">
        <v>2386</v>
      </c>
      <c r="X41" s="88">
        <f>$D$41*W40</f>
        <v>0</v>
      </c>
      <c r="Y41" s="88" t="s">
        <v>2386</v>
      </c>
      <c r="Z41" s="88">
        <f>$D$41*Y40</f>
        <v>0</v>
      </c>
      <c r="AA41" s="88" t="s">
        <v>2386</v>
      </c>
      <c r="AB41" s="88">
        <f>$D$41*AA40</f>
        <v>0</v>
      </c>
      <c r="AC41" s="88" t="s">
        <v>2386</v>
      </c>
      <c r="AD41" s="88">
        <f>$D$41*AC40</f>
        <v>0</v>
      </c>
      <c r="AE41" s="88" t="s">
        <v>2386</v>
      </c>
      <c r="AF41" s="88">
        <f>$D$41*AE40</f>
        <v>0</v>
      </c>
      <c r="AG41" s="88" t="s">
        <v>2386</v>
      </c>
      <c r="AH41" s="88">
        <f>$D$41*AG40</f>
        <v>0</v>
      </c>
      <c r="AI41" s="88" t="s">
        <v>2386</v>
      </c>
      <c r="AJ41" s="88">
        <f>$D$41*AI40</f>
        <v>0</v>
      </c>
      <c r="AK41" s="88" t="s">
        <v>2386</v>
      </c>
      <c r="AL41" s="88">
        <f>$D$41*AK40</f>
        <v>0</v>
      </c>
      <c r="AM41" s="88" t="s">
        <v>2386</v>
      </c>
      <c r="AN41" s="88">
        <f>$D$41*AM40</f>
        <v>0</v>
      </c>
      <c r="AO41" s="88" t="s">
        <v>2386</v>
      </c>
      <c r="AP41" s="88">
        <f>$D$41*AO40</f>
        <v>0</v>
      </c>
      <c r="AQ41" s="88" t="s">
        <v>2386</v>
      </c>
      <c r="AR41" s="88">
        <f>$D$41*AQ40</f>
        <v>0</v>
      </c>
      <c r="AS41" s="88" t="s">
        <v>2386</v>
      </c>
      <c r="AT41" s="88">
        <f>$D$41*AS40</f>
        <v>0</v>
      </c>
      <c r="AU41" s="88" t="s">
        <v>2386</v>
      </c>
      <c r="AV41" s="88">
        <f>$D$41*AU40</f>
        <v>0</v>
      </c>
      <c r="AW41" s="88" t="s">
        <v>2386</v>
      </c>
      <c r="AX41" s="88">
        <f>$D$41*AW40</f>
        <v>0</v>
      </c>
      <c r="AY41" s="88" t="s">
        <v>2386</v>
      </c>
      <c r="AZ41" s="89">
        <f>$D$41*AY40</f>
        <v>0</v>
      </c>
      <c r="BA41" s="127">
        <f>AZ41+AX41+AV41+AT41+AR41+AP41+AN41+AL41+AJ41+AH41+AF41+AD41+AB41+Z41+X41+V41+T41+R41+P41+N41+L41+J41+H41+F41</f>
        <v>0</v>
      </c>
      <c r="BB41" s="90">
        <f>BA41-D41</f>
        <v>0</v>
      </c>
    </row>
    <row r="42" spans="1:54" ht="14.1" customHeight="1" x14ac:dyDescent="0.25">
      <c r="A42" s="91"/>
      <c r="B42" s="92"/>
      <c r="C42" s="350"/>
      <c r="D42" s="351"/>
      <c r="E42" s="344">
        <v>0</v>
      </c>
      <c r="F42" s="345"/>
      <c r="G42" s="344">
        <v>0</v>
      </c>
      <c r="H42" s="345"/>
      <c r="I42" s="344">
        <v>0</v>
      </c>
      <c r="J42" s="345"/>
      <c r="K42" s="344">
        <v>0</v>
      </c>
      <c r="L42" s="345"/>
      <c r="M42" s="344">
        <v>0</v>
      </c>
      <c r="N42" s="345"/>
      <c r="O42" s="344">
        <v>0</v>
      </c>
      <c r="P42" s="345"/>
      <c r="Q42" s="344">
        <v>0</v>
      </c>
      <c r="R42" s="345"/>
      <c r="S42" s="344">
        <v>0.17</v>
      </c>
      <c r="T42" s="345"/>
      <c r="U42" s="344">
        <v>0.17</v>
      </c>
      <c r="V42" s="345"/>
      <c r="W42" s="344">
        <v>0.16500000000000001</v>
      </c>
      <c r="X42" s="345"/>
      <c r="Y42" s="344">
        <v>0.16500000000000001</v>
      </c>
      <c r="Z42" s="345"/>
      <c r="AA42" s="344">
        <v>0.16500000000000001</v>
      </c>
      <c r="AB42" s="345"/>
      <c r="AC42" s="344">
        <v>0.16500000000000001</v>
      </c>
      <c r="AD42" s="345"/>
      <c r="AE42" s="344">
        <v>0</v>
      </c>
      <c r="AF42" s="345"/>
      <c r="AG42" s="344">
        <v>0</v>
      </c>
      <c r="AH42" s="345"/>
      <c r="AI42" s="344">
        <v>0</v>
      </c>
      <c r="AJ42" s="345"/>
      <c r="AK42" s="344">
        <v>0</v>
      </c>
      <c r="AL42" s="345"/>
      <c r="AM42" s="344">
        <v>0</v>
      </c>
      <c r="AN42" s="345"/>
      <c r="AO42" s="344">
        <v>0</v>
      </c>
      <c r="AP42" s="345"/>
      <c r="AQ42" s="344">
        <v>0</v>
      </c>
      <c r="AR42" s="345"/>
      <c r="AS42" s="344">
        <v>0</v>
      </c>
      <c r="AT42" s="345"/>
      <c r="AU42" s="344">
        <v>0</v>
      </c>
      <c r="AV42" s="345"/>
      <c r="AW42" s="344">
        <v>0</v>
      </c>
      <c r="AX42" s="345"/>
      <c r="AY42" s="344">
        <v>0</v>
      </c>
      <c r="AZ42" s="346"/>
      <c r="BA42" s="128">
        <f>AY42+AW42+AU42+AS42+AQ42+AO42+AM42+AK42+AI42+AG42+AE42+AC42+AA42+Y42+W42+U42+S42+Q42+O42+M42+K42+I42+G42+E42</f>
        <v>1</v>
      </c>
    </row>
    <row r="43" spans="1:54" ht="14.1" customHeight="1" x14ac:dyDescent="0.25">
      <c r="A43" s="84" t="str">
        <f>Resumo!A29</f>
        <v>19.0</v>
      </c>
      <c r="B43" s="85" t="str">
        <f>Resumo!C29</f>
        <v>Passarela coberta interligando a cozinha aos prédios hospitalares</v>
      </c>
      <c r="C43" s="86" t="s">
        <v>2386</v>
      </c>
      <c r="D43" s="87">
        <f>Resumo!D29</f>
        <v>0</v>
      </c>
      <c r="E43" s="88" t="s">
        <v>2386</v>
      </c>
      <c r="F43" s="88">
        <f>$D$43*E42</f>
        <v>0</v>
      </c>
      <c r="G43" s="88" t="s">
        <v>2386</v>
      </c>
      <c r="H43" s="88">
        <f>$D$43*G42</f>
        <v>0</v>
      </c>
      <c r="I43" s="88" t="s">
        <v>2386</v>
      </c>
      <c r="J43" s="88">
        <f>$D$43*I42</f>
        <v>0</v>
      </c>
      <c r="K43" s="88"/>
      <c r="L43" s="88">
        <f>$D$43*K42</f>
        <v>0</v>
      </c>
      <c r="M43" s="88" t="s">
        <v>2386</v>
      </c>
      <c r="N43" s="88">
        <f>$D$43*M42</f>
        <v>0</v>
      </c>
      <c r="O43" s="88" t="s">
        <v>2386</v>
      </c>
      <c r="P43" s="88">
        <f>$D$43*O42</f>
        <v>0</v>
      </c>
      <c r="Q43" s="88" t="s">
        <v>2386</v>
      </c>
      <c r="R43" s="88">
        <f>$D$43*Q42</f>
        <v>0</v>
      </c>
      <c r="S43" s="88" t="s">
        <v>2386</v>
      </c>
      <c r="T43" s="88">
        <f>$D$43*S42</f>
        <v>0</v>
      </c>
      <c r="U43" s="88" t="s">
        <v>2386</v>
      </c>
      <c r="V43" s="88">
        <f>$D$43*U42</f>
        <v>0</v>
      </c>
      <c r="W43" s="88" t="s">
        <v>2386</v>
      </c>
      <c r="X43" s="88">
        <f>$D$43*W42</f>
        <v>0</v>
      </c>
      <c r="Y43" s="88" t="s">
        <v>2386</v>
      </c>
      <c r="Z43" s="88">
        <f>$D$43*Y42</f>
        <v>0</v>
      </c>
      <c r="AA43" s="88" t="s">
        <v>2386</v>
      </c>
      <c r="AB43" s="88">
        <f>$D$43*AA42</f>
        <v>0</v>
      </c>
      <c r="AC43" s="88" t="s">
        <v>2386</v>
      </c>
      <c r="AD43" s="88">
        <f>$D$43*AC42</f>
        <v>0</v>
      </c>
      <c r="AE43" s="88" t="s">
        <v>2386</v>
      </c>
      <c r="AF43" s="88">
        <f>$D$43*AE42</f>
        <v>0</v>
      </c>
      <c r="AG43" s="88" t="s">
        <v>2386</v>
      </c>
      <c r="AH43" s="88">
        <f>$D$43*AG42</f>
        <v>0</v>
      </c>
      <c r="AI43" s="88" t="s">
        <v>2386</v>
      </c>
      <c r="AJ43" s="88">
        <f>$D$43*AI42</f>
        <v>0</v>
      </c>
      <c r="AK43" s="88" t="s">
        <v>2386</v>
      </c>
      <c r="AL43" s="88">
        <f>$D$43*AK42</f>
        <v>0</v>
      </c>
      <c r="AM43" s="88" t="s">
        <v>2386</v>
      </c>
      <c r="AN43" s="88">
        <f>$D$43*AM42</f>
        <v>0</v>
      </c>
      <c r="AO43" s="88" t="s">
        <v>2386</v>
      </c>
      <c r="AP43" s="88">
        <f>$D$43*AO42</f>
        <v>0</v>
      </c>
      <c r="AQ43" s="88" t="s">
        <v>2386</v>
      </c>
      <c r="AR43" s="88">
        <f>$D$43*AQ42</f>
        <v>0</v>
      </c>
      <c r="AS43" s="88" t="s">
        <v>2386</v>
      </c>
      <c r="AT43" s="88">
        <f>$D$43*AS42</f>
        <v>0</v>
      </c>
      <c r="AU43" s="88" t="s">
        <v>2386</v>
      </c>
      <c r="AV43" s="88">
        <f>$D$43*AU42</f>
        <v>0</v>
      </c>
      <c r="AW43" s="88" t="s">
        <v>2386</v>
      </c>
      <c r="AX43" s="88">
        <f>$D$43*AW42</f>
        <v>0</v>
      </c>
      <c r="AY43" s="88" t="s">
        <v>2386</v>
      </c>
      <c r="AZ43" s="89">
        <f>$D$43*AY42</f>
        <v>0</v>
      </c>
      <c r="BA43" s="127">
        <f>AZ43+AX43+AV43+AT43+AR43+AP43+AN43+AL43+AJ43+AH43+AF43+AD43+AB43+Z43+X43+V43+T43+R43+P43+N43+L43+J43+H43+F43</f>
        <v>0</v>
      </c>
      <c r="BB43" s="90">
        <f>BA43-D43</f>
        <v>0</v>
      </c>
    </row>
    <row r="44" spans="1:54" ht="14.1" customHeight="1" x14ac:dyDescent="0.25">
      <c r="A44" s="91"/>
      <c r="B44" s="92"/>
      <c r="C44" s="350"/>
      <c r="D44" s="351"/>
      <c r="E44" s="344">
        <v>0</v>
      </c>
      <c r="F44" s="345"/>
      <c r="G44" s="344">
        <v>0</v>
      </c>
      <c r="H44" s="345"/>
      <c r="I44" s="344">
        <v>0</v>
      </c>
      <c r="J44" s="345"/>
      <c r="K44" s="344">
        <v>0</v>
      </c>
      <c r="L44" s="345"/>
      <c r="M44" s="344">
        <v>0</v>
      </c>
      <c r="N44" s="345"/>
      <c r="O44" s="344">
        <v>0</v>
      </c>
      <c r="P44" s="345"/>
      <c r="Q44" s="344">
        <v>0</v>
      </c>
      <c r="R44" s="345"/>
      <c r="S44" s="344">
        <v>0</v>
      </c>
      <c r="T44" s="345"/>
      <c r="U44" s="344">
        <v>0.1</v>
      </c>
      <c r="V44" s="345"/>
      <c r="W44" s="344">
        <v>0.06</v>
      </c>
      <c r="X44" s="345"/>
      <c r="Y44" s="344">
        <v>0.06</v>
      </c>
      <c r="Z44" s="345"/>
      <c r="AA44" s="344">
        <v>0.06</v>
      </c>
      <c r="AB44" s="345"/>
      <c r="AC44" s="344">
        <v>0.06</v>
      </c>
      <c r="AD44" s="345"/>
      <c r="AE44" s="344">
        <v>0.06</v>
      </c>
      <c r="AF44" s="345"/>
      <c r="AG44" s="344">
        <v>0.06</v>
      </c>
      <c r="AH44" s="345"/>
      <c r="AI44" s="344">
        <v>0.06</v>
      </c>
      <c r="AJ44" s="345"/>
      <c r="AK44" s="344">
        <v>0.06</v>
      </c>
      <c r="AL44" s="345"/>
      <c r="AM44" s="344">
        <v>0.06</v>
      </c>
      <c r="AN44" s="345"/>
      <c r="AO44" s="344">
        <v>0.06</v>
      </c>
      <c r="AP44" s="345"/>
      <c r="AQ44" s="344">
        <v>0.06</v>
      </c>
      <c r="AR44" s="345"/>
      <c r="AS44" s="344">
        <v>0.06</v>
      </c>
      <c r="AT44" s="345"/>
      <c r="AU44" s="344">
        <v>0.06</v>
      </c>
      <c r="AV44" s="345"/>
      <c r="AW44" s="344">
        <v>0.06</v>
      </c>
      <c r="AX44" s="345"/>
      <c r="AY44" s="344">
        <v>0.06</v>
      </c>
      <c r="AZ44" s="346"/>
      <c r="BA44" s="128">
        <f>AY44+AW44+AU44+AS44+AQ44+AO44+AM44+AK44+AI44+AG44+AE44+AC44+AA44+Y44+W44+U44+S44+Q44+O44+M44+K44+I44+G44+E44</f>
        <v>1.0000000000000004</v>
      </c>
    </row>
    <row r="45" spans="1:54" ht="14.1" customHeight="1" x14ac:dyDescent="0.25">
      <c r="A45" s="84" t="str">
        <f>Resumo!A30</f>
        <v>20.0</v>
      </c>
      <c r="B45" s="85" t="str">
        <f>Resumo!C30</f>
        <v>Pavimento, guias, sajetas e passeios</v>
      </c>
      <c r="C45" s="86" t="s">
        <v>2386</v>
      </c>
      <c r="D45" s="87">
        <f>Resumo!D30</f>
        <v>0</v>
      </c>
      <c r="E45" s="88" t="s">
        <v>2386</v>
      </c>
      <c r="F45" s="88">
        <f>$D$45*E44</f>
        <v>0</v>
      </c>
      <c r="G45" s="88" t="s">
        <v>2386</v>
      </c>
      <c r="H45" s="88">
        <f>$D$45*G44</f>
        <v>0</v>
      </c>
      <c r="I45" s="88" t="s">
        <v>2386</v>
      </c>
      <c r="J45" s="88">
        <f>$D$45*I44</f>
        <v>0</v>
      </c>
      <c r="K45" s="88"/>
      <c r="L45" s="88">
        <f>$D$45*K44</f>
        <v>0</v>
      </c>
      <c r="M45" s="88" t="s">
        <v>2386</v>
      </c>
      <c r="N45" s="88">
        <f>$D$45*M44</f>
        <v>0</v>
      </c>
      <c r="O45" s="88" t="s">
        <v>2386</v>
      </c>
      <c r="P45" s="88">
        <f>$D$45*O44</f>
        <v>0</v>
      </c>
      <c r="Q45" s="88" t="s">
        <v>2386</v>
      </c>
      <c r="R45" s="88">
        <f>$D$45*Q44</f>
        <v>0</v>
      </c>
      <c r="S45" s="88" t="s">
        <v>2386</v>
      </c>
      <c r="T45" s="88">
        <f>$D$45*S44</f>
        <v>0</v>
      </c>
      <c r="U45" s="88" t="s">
        <v>2386</v>
      </c>
      <c r="V45" s="88">
        <f>$D$45*U44</f>
        <v>0</v>
      </c>
      <c r="W45" s="88" t="s">
        <v>2386</v>
      </c>
      <c r="X45" s="88">
        <f>$D$45*W44</f>
        <v>0</v>
      </c>
      <c r="Y45" s="88" t="s">
        <v>2386</v>
      </c>
      <c r="Z45" s="88">
        <f>$D$45*Y44</f>
        <v>0</v>
      </c>
      <c r="AA45" s="88" t="s">
        <v>2386</v>
      </c>
      <c r="AB45" s="88">
        <f>$D$45*AA44</f>
        <v>0</v>
      </c>
      <c r="AC45" s="88" t="s">
        <v>2386</v>
      </c>
      <c r="AD45" s="88">
        <f>$D$45*AC44</f>
        <v>0</v>
      </c>
      <c r="AE45" s="88" t="s">
        <v>2386</v>
      </c>
      <c r="AF45" s="88">
        <f>$D$45*AE44</f>
        <v>0</v>
      </c>
      <c r="AG45" s="88" t="s">
        <v>2386</v>
      </c>
      <c r="AH45" s="88">
        <f>$D$45*AG44</f>
        <v>0</v>
      </c>
      <c r="AI45" s="88" t="s">
        <v>2386</v>
      </c>
      <c r="AJ45" s="88">
        <f>$D$45*AI44</f>
        <v>0</v>
      </c>
      <c r="AK45" s="88" t="s">
        <v>2386</v>
      </c>
      <c r="AL45" s="88">
        <f>$D$45*AK44</f>
        <v>0</v>
      </c>
      <c r="AM45" s="88" t="s">
        <v>2386</v>
      </c>
      <c r="AN45" s="88">
        <f>$D$45*AM44</f>
        <v>0</v>
      </c>
      <c r="AO45" s="88" t="s">
        <v>2386</v>
      </c>
      <c r="AP45" s="88">
        <f>$D$45*AO44</f>
        <v>0</v>
      </c>
      <c r="AQ45" s="88" t="s">
        <v>2386</v>
      </c>
      <c r="AR45" s="88">
        <f>$D$45*AQ44</f>
        <v>0</v>
      </c>
      <c r="AS45" s="88" t="s">
        <v>2386</v>
      </c>
      <c r="AT45" s="88">
        <f>$D$45*AS44</f>
        <v>0</v>
      </c>
      <c r="AU45" s="88" t="s">
        <v>2386</v>
      </c>
      <c r="AV45" s="88">
        <f>$D$45*AU44</f>
        <v>0</v>
      </c>
      <c r="AW45" s="88" t="s">
        <v>2386</v>
      </c>
      <c r="AX45" s="88">
        <f>$D$45*AW44</f>
        <v>0</v>
      </c>
      <c r="AY45" s="88" t="s">
        <v>2386</v>
      </c>
      <c r="AZ45" s="89">
        <f>$D$45*AY44</f>
        <v>0</v>
      </c>
      <c r="BA45" s="127">
        <f>AZ45+AX45+AV45+AT45+AR45+AP45+AN45+AL45+AJ45+AH45+AF45+AD45+AB45+Z45+X45+V45+T45+R45+P45+N45+L45+J45+H45+F45</f>
        <v>0</v>
      </c>
      <c r="BB45" s="90">
        <f>BA45-D45</f>
        <v>0</v>
      </c>
    </row>
    <row r="46" spans="1:54" ht="14.1" customHeight="1" x14ac:dyDescent="0.25">
      <c r="A46" s="91"/>
      <c r="B46" s="92"/>
      <c r="C46" s="350"/>
      <c r="D46" s="351"/>
      <c r="E46" s="344">
        <v>0</v>
      </c>
      <c r="F46" s="345"/>
      <c r="G46" s="344">
        <v>0</v>
      </c>
      <c r="H46" s="345"/>
      <c r="I46" s="344">
        <v>0</v>
      </c>
      <c r="J46" s="345"/>
      <c r="K46" s="344">
        <v>0</v>
      </c>
      <c r="L46" s="345"/>
      <c r="M46" s="344">
        <v>0</v>
      </c>
      <c r="N46" s="345"/>
      <c r="O46" s="344">
        <v>0</v>
      </c>
      <c r="P46" s="345"/>
      <c r="Q46" s="344">
        <v>0</v>
      </c>
      <c r="R46" s="345"/>
      <c r="S46" s="344">
        <v>0</v>
      </c>
      <c r="T46" s="345"/>
      <c r="U46" s="344">
        <v>0</v>
      </c>
      <c r="V46" s="345"/>
      <c r="W46" s="344">
        <v>0</v>
      </c>
      <c r="X46" s="345"/>
      <c r="Y46" s="344">
        <v>0</v>
      </c>
      <c r="Z46" s="345"/>
      <c r="AA46" s="344">
        <v>0</v>
      </c>
      <c r="AB46" s="345"/>
      <c r="AC46" s="344">
        <v>0</v>
      </c>
      <c r="AD46" s="345"/>
      <c r="AE46" s="344">
        <v>0</v>
      </c>
      <c r="AF46" s="345"/>
      <c r="AG46" s="344">
        <v>0</v>
      </c>
      <c r="AH46" s="345"/>
      <c r="AI46" s="344">
        <v>0</v>
      </c>
      <c r="AJ46" s="345"/>
      <c r="AK46" s="344">
        <v>0.16</v>
      </c>
      <c r="AL46" s="345"/>
      <c r="AM46" s="344">
        <v>0.14000000000000001</v>
      </c>
      <c r="AN46" s="345"/>
      <c r="AO46" s="344">
        <v>0.14000000000000001</v>
      </c>
      <c r="AP46" s="345"/>
      <c r="AQ46" s="344">
        <v>0.14000000000000001</v>
      </c>
      <c r="AR46" s="345"/>
      <c r="AS46" s="344">
        <v>0.14000000000000001</v>
      </c>
      <c r="AT46" s="345"/>
      <c r="AU46" s="344">
        <v>0.14000000000000001</v>
      </c>
      <c r="AV46" s="345"/>
      <c r="AW46" s="344">
        <v>0.14000000000000001</v>
      </c>
      <c r="AX46" s="345"/>
      <c r="AY46" s="344">
        <v>0</v>
      </c>
      <c r="AZ46" s="346"/>
      <c r="BA46" s="128">
        <f>AY46+AW46+AU46+AS46+AQ46+AO46+AM46+AK46+AI46+AG46+AE46+AC46+AA46+Y46+W46+U46+S46+Q46+O46+M46+K46+I46+G46+E46</f>
        <v>1</v>
      </c>
    </row>
    <row r="47" spans="1:54" ht="14.1" customHeight="1" x14ac:dyDescent="0.25">
      <c r="A47" s="84">
        <f>Resumo!A31</f>
        <v>0</v>
      </c>
      <c r="B47" s="85" t="str">
        <f>Resumo!C31</f>
        <v>Abrigo material de descarte (lixeira)</v>
      </c>
      <c r="C47" s="86" t="s">
        <v>2386</v>
      </c>
      <c r="D47" s="87">
        <f>Resumo!D31</f>
        <v>0</v>
      </c>
      <c r="E47" s="88" t="s">
        <v>2386</v>
      </c>
      <c r="F47" s="88">
        <f>$D$47*E46</f>
        <v>0</v>
      </c>
      <c r="G47" s="88" t="s">
        <v>2386</v>
      </c>
      <c r="H47" s="88">
        <f>$D$47*G46</f>
        <v>0</v>
      </c>
      <c r="I47" s="88" t="s">
        <v>2386</v>
      </c>
      <c r="J47" s="88">
        <f>$D$47*I46</f>
        <v>0</v>
      </c>
      <c r="K47" s="88"/>
      <c r="L47" s="88">
        <f>$D$47*K46</f>
        <v>0</v>
      </c>
      <c r="M47" s="88" t="s">
        <v>2386</v>
      </c>
      <c r="N47" s="88">
        <f>$D$47*M46</f>
        <v>0</v>
      </c>
      <c r="O47" s="88" t="s">
        <v>2386</v>
      </c>
      <c r="P47" s="88">
        <f>$D$47*O46</f>
        <v>0</v>
      </c>
      <c r="Q47" s="88" t="s">
        <v>2386</v>
      </c>
      <c r="R47" s="88">
        <f>$D$47*Q46</f>
        <v>0</v>
      </c>
      <c r="S47" s="88" t="s">
        <v>2386</v>
      </c>
      <c r="T47" s="88">
        <f>$D$47*S46</f>
        <v>0</v>
      </c>
      <c r="U47" s="88" t="s">
        <v>2386</v>
      </c>
      <c r="V47" s="88">
        <f>$D$47*U46</f>
        <v>0</v>
      </c>
      <c r="W47" s="88" t="s">
        <v>2386</v>
      </c>
      <c r="X47" s="88">
        <f>$D$47*W46</f>
        <v>0</v>
      </c>
      <c r="Y47" s="88" t="s">
        <v>2386</v>
      </c>
      <c r="Z47" s="88">
        <f>$D$47*Y46</f>
        <v>0</v>
      </c>
      <c r="AA47" s="88" t="s">
        <v>2386</v>
      </c>
      <c r="AB47" s="88">
        <f>$D$47*AA46</f>
        <v>0</v>
      </c>
      <c r="AC47" s="88" t="s">
        <v>2386</v>
      </c>
      <c r="AD47" s="88">
        <f>$D$47*AC46</f>
        <v>0</v>
      </c>
      <c r="AE47" s="88" t="s">
        <v>2386</v>
      </c>
      <c r="AF47" s="88">
        <f>$D$47*AE46</f>
        <v>0</v>
      </c>
      <c r="AG47" s="88" t="s">
        <v>2386</v>
      </c>
      <c r="AH47" s="88">
        <f>$D$47*AG46</f>
        <v>0</v>
      </c>
      <c r="AI47" s="88" t="s">
        <v>2386</v>
      </c>
      <c r="AJ47" s="88">
        <f>$D$47*AI46</f>
        <v>0</v>
      </c>
      <c r="AK47" s="88" t="s">
        <v>2386</v>
      </c>
      <c r="AL47" s="88">
        <f>$D$47*AK46</f>
        <v>0</v>
      </c>
      <c r="AM47" s="88" t="s">
        <v>2386</v>
      </c>
      <c r="AN47" s="88">
        <f>$D$47*AM46</f>
        <v>0</v>
      </c>
      <c r="AO47" s="88" t="s">
        <v>2386</v>
      </c>
      <c r="AP47" s="88">
        <f>$D$47*AO46</f>
        <v>0</v>
      </c>
      <c r="AQ47" s="88" t="s">
        <v>2386</v>
      </c>
      <c r="AR47" s="88">
        <f>$D$47*AQ46</f>
        <v>0</v>
      </c>
      <c r="AS47" s="88" t="s">
        <v>2386</v>
      </c>
      <c r="AT47" s="88">
        <f>$D$47*AS46</f>
        <v>0</v>
      </c>
      <c r="AU47" s="88" t="s">
        <v>2386</v>
      </c>
      <c r="AV47" s="88">
        <f>$D$47*AU46</f>
        <v>0</v>
      </c>
      <c r="AW47" s="88" t="s">
        <v>2386</v>
      </c>
      <c r="AX47" s="88">
        <f>$D$47*AW46</f>
        <v>0</v>
      </c>
      <c r="AY47" s="88" t="s">
        <v>2386</v>
      </c>
      <c r="AZ47" s="89">
        <f>$D$47*AY46</f>
        <v>0</v>
      </c>
      <c r="BA47" s="127">
        <f>AZ47+AX47+AV47+AT47+AR47+AP47+AN47+AL47+AJ47+AH47+AF47+AD47+AB47+Z47+X47+V47+T47+R47+P47+N47+L47+J47+H47+F47</f>
        <v>0</v>
      </c>
      <c r="BB47" s="90">
        <f>BA47-D47</f>
        <v>0</v>
      </c>
    </row>
    <row r="48" spans="1:54" ht="14.1" customHeight="1" x14ac:dyDescent="0.25">
      <c r="A48" s="91"/>
      <c r="B48" s="92"/>
      <c r="C48" s="350"/>
      <c r="D48" s="351"/>
      <c r="E48" s="344">
        <v>0</v>
      </c>
      <c r="F48" s="345"/>
      <c r="G48" s="344">
        <v>0</v>
      </c>
      <c r="H48" s="345"/>
      <c r="I48" s="344">
        <v>0</v>
      </c>
      <c r="J48" s="345"/>
      <c r="K48" s="344">
        <v>0</v>
      </c>
      <c r="L48" s="345"/>
      <c r="M48" s="344">
        <v>0</v>
      </c>
      <c r="N48" s="345"/>
      <c r="O48" s="344">
        <v>0</v>
      </c>
      <c r="P48" s="345"/>
      <c r="Q48" s="344">
        <v>0</v>
      </c>
      <c r="R48" s="345"/>
      <c r="S48" s="344">
        <v>0</v>
      </c>
      <c r="T48" s="345"/>
      <c r="U48" s="344">
        <v>0</v>
      </c>
      <c r="V48" s="345"/>
      <c r="W48" s="344">
        <v>8.6999999999999994E-2</v>
      </c>
      <c r="X48" s="345"/>
      <c r="Y48" s="344">
        <v>8.3000000000000004E-2</v>
      </c>
      <c r="Z48" s="345"/>
      <c r="AA48" s="344">
        <v>8.3000000000000004E-2</v>
      </c>
      <c r="AB48" s="345"/>
      <c r="AC48" s="344">
        <v>8.3000000000000004E-2</v>
      </c>
      <c r="AD48" s="345"/>
      <c r="AE48" s="344">
        <v>8.3000000000000004E-2</v>
      </c>
      <c r="AF48" s="345"/>
      <c r="AG48" s="344">
        <v>8.3000000000000004E-2</v>
      </c>
      <c r="AH48" s="345"/>
      <c r="AI48" s="344">
        <v>8.3000000000000004E-2</v>
      </c>
      <c r="AJ48" s="345"/>
      <c r="AK48" s="344">
        <v>8.3000000000000004E-2</v>
      </c>
      <c r="AL48" s="345"/>
      <c r="AM48" s="344">
        <v>8.3000000000000004E-2</v>
      </c>
      <c r="AN48" s="345"/>
      <c r="AO48" s="344">
        <v>8.3000000000000004E-2</v>
      </c>
      <c r="AP48" s="345"/>
      <c r="AQ48" s="344">
        <v>8.3000000000000004E-2</v>
      </c>
      <c r="AR48" s="345"/>
      <c r="AS48" s="344">
        <v>8.3000000000000004E-2</v>
      </c>
      <c r="AT48" s="345"/>
      <c r="AU48" s="344">
        <v>0</v>
      </c>
      <c r="AV48" s="345"/>
      <c r="AW48" s="344">
        <v>0</v>
      </c>
      <c r="AX48" s="345"/>
      <c r="AY48" s="344">
        <v>0</v>
      </c>
      <c r="AZ48" s="346"/>
      <c r="BA48" s="128">
        <f>AY48+AW48+AU48+AS48+AQ48+AO48+AM48+AK48+AI48+AG48+AE48+AC48+AA48+Y48+W48+U48+S48+Q48+O48+M48+K48+I48+G48+E48</f>
        <v>0.99999999999999989</v>
      </c>
    </row>
    <row r="49" spans="1:54" ht="14.1" customHeight="1" x14ac:dyDescent="0.25">
      <c r="A49" s="84" t="str">
        <f>Resumo!A32</f>
        <v>22.0</v>
      </c>
      <c r="B49" s="85" t="str">
        <f>Resumo!C32</f>
        <v>Ampliação UTI</v>
      </c>
      <c r="C49" s="86" t="s">
        <v>2386</v>
      </c>
      <c r="D49" s="87">
        <f>Resumo!D32</f>
        <v>0</v>
      </c>
      <c r="E49" s="88" t="s">
        <v>2386</v>
      </c>
      <c r="F49" s="88">
        <f>$D$49*E48</f>
        <v>0</v>
      </c>
      <c r="G49" s="88" t="s">
        <v>2386</v>
      </c>
      <c r="H49" s="88">
        <f>$D$49*G48</f>
        <v>0</v>
      </c>
      <c r="I49" s="88" t="s">
        <v>2386</v>
      </c>
      <c r="J49" s="88">
        <f>$D$49*I48</f>
        <v>0</v>
      </c>
      <c r="K49" s="88"/>
      <c r="L49" s="88">
        <f>$D$49*K48</f>
        <v>0</v>
      </c>
      <c r="M49" s="88" t="s">
        <v>2386</v>
      </c>
      <c r="N49" s="88">
        <f>$D$49*M48</f>
        <v>0</v>
      </c>
      <c r="O49" s="88" t="s">
        <v>2386</v>
      </c>
      <c r="P49" s="88">
        <f>$D$49*O48</f>
        <v>0</v>
      </c>
      <c r="Q49" s="88" t="s">
        <v>2386</v>
      </c>
      <c r="R49" s="88">
        <f>$D$49*Q48</f>
        <v>0</v>
      </c>
      <c r="S49" s="88" t="s">
        <v>2386</v>
      </c>
      <c r="T49" s="88">
        <f>$D$49*S48</f>
        <v>0</v>
      </c>
      <c r="U49" s="88" t="s">
        <v>2386</v>
      </c>
      <c r="V49" s="88">
        <f>$D$49*U48</f>
        <v>0</v>
      </c>
      <c r="W49" s="88" t="s">
        <v>2386</v>
      </c>
      <c r="X49" s="88">
        <f>$D$49*W48</f>
        <v>0</v>
      </c>
      <c r="Y49" s="88" t="s">
        <v>2386</v>
      </c>
      <c r="Z49" s="88">
        <f>$D$49*Y48</f>
        <v>0</v>
      </c>
      <c r="AA49" s="88" t="s">
        <v>2386</v>
      </c>
      <c r="AB49" s="88">
        <f>$D$49*AA48</f>
        <v>0</v>
      </c>
      <c r="AC49" s="88" t="s">
        <v>2386</v>
      </c>
      <c r="AD49" s="88">
        <f>$D$49*AC48</f>
        <v>0</v>
      </c>
      <c r="AE49" s="88" t="s">
        <v>2386</v>
      </c>
      <c r="AF49" s="88">
        <f>$D$49*AE48</f>
        <v>0</v>
      </c>
      <c r="AG49" s="88" t="s">
        <v>2386</v>
      </c>
      <c r="AH49" s="88">
        <f>$D$49*AG48</f>
        <v>0</v>
      </c>
      <c r="AI49" s="88" t="s">
        <v>2386</v>
      </c>
      <c r="AJ49" s="88">
        <f>$D$49*AI48</f>
        <v>0</v>
      </c>
      <c r="AK49" s="88" t="s">
        <v>2386</v>
      </c>
      <c r="AL49" s="88">
        <f>$D$49*AK48</f>
        <v>0</v>
      </c>
      <c r="AM49" s="88" t="s">
        <v>2386</v>
      </c>
      <c r="AN49" s="88">
        <f>$D$49*AM48</f>
        <v>0</v>
      </c>
      <c r="AO49" s="88" t="s">
        <v>2386</v>
      </c>
      <c r="AP49" s="88">
        <f>$D$49*AO48</f>
        <v>0</v>
      </c>
      <c r="AQ49" s="88" t="s">
        <v>2386</v>
      </c>
      <c r="AR49" s="88">
        <f>$D$49*AQ48</f>
        <v>0</v>
      </c>
      <c r="AS49" s="88" t="s">
        <v>2386</v>
      </c>
      <c r="AT49" s="88">
        <f>$D$49*AS48</f>
        <v>0</v>
      </c>
      <c r="AU49" s="88" t="s">
        <v>2386</v>
      </c>
      <c r="AV49" s="88">
        <f>$D$49*AU48</f>
        <v>0</v>
      </c>
      <c r="AW49" s="88" t="s">
        <v>2386</v>
      </c>
      <c r="AX49" s="88">
        <f>$D$49*AW48</f>
        <v>0</v>
      </c>
      <c r="AY49" s="88" t="s">
        <v>2386</v>
      </c>
      <c r="AZ49" s="89">
        <f>$D$49*AY48</f>
        <v>0</v>
      </c>
      <c r="BA49" s="127">
        <f>AZ49+AX49+AV49+AT49+AR49+AP49+AN49+AL49+AJ49+AH49+AF49+AD49+AB49+Z49+X49+V49+T49+R49+P49+N49+L49+J49+H49+F49</f>
        <v>0</v>
      </c>
      <c r="BB49" s="90">
        <f>BA49-D49</f>
        <v>0</v>
      </c>
    </row>
    <row r="50" spans="1:54" ht="14.1" customHeight="1" x14ac:dyDescent="0.25">
      <c r="A50" s="91"/>
      <c r="B50" s="92"/>
      <c r="C50" s="350"/>
      <c r="D50" s="351"/>
      <c r="E50" s="344">
        <v>0</v>
      </c>
      <c r="F50" s="345"/>
      <c r="G50" s="344">
        <v>0</v>
      </c>
      <c r="H50" s="345"/>
      <c r="I50" s="344">
        <v>0</v>
      </c>
      <c r="J50" s="345"/>
      <c r="K50" s="344">
        <v>0</v>
      </c>
      <c r="L50" s="345"/>
      <c r="M50" s="344">
        <v>0</v>
      </c>
      <c r="N50" s="345"/>
      <c r="O50" s="344">
        <v>0</v>
      </c>
      <c r="P50" s="345"/>
      <c r="Q50" s="344">
        <v>0</v>
      </c>
      <c r="R50" s="345"/>
      <c r="S50" s="344">
        <v>0</v>
      </c>
      <c r="T50" s="345"/>
      <c r="U50" s="344">
        <v>0</v>
      </c>
      <c r="V50" s="345"/>
      <c r="W50" s="344">
        <v>9.0999999999999998E-2</v>
      </c>
      <c r="X50" s="345"/>
      <c r="Y50" s="344">
        <v>9.0999999999999998E-2</v>
      </c>
      <c r="Z50" s="345"/>
      <c r="AA50" s="344">
        <v>9.0999999999999998E-2</v>
      </c>
      <c r="AB50" s="345"/>
      <c r="AC50" s="344">
        <v>8.1000000000000003E-2</v>
      </c>
      <c r="AD50" s="345"/>
      <c r="AE50" s="344">
        <v>8.1000000000000003E-2</v>
      </c>
      <c r="AF50" s="345"/>
      <c r="AG50" s="344">
        <v>8.1000000000000003E-2</v>
      </c>
      <c r="AH50" s="345"/>
      <c r="AI50" s="344">
        <v>8.1000000000000003E-2</v>
      </c>
      <c r="AJ50" s="345"/>
      <c r="AK50" s="344">
        <v>8.1000000000000003E-2</v>
      </c>
      <c r="AL50" s="345"/>
      <c r="AM50" s="344">
        <v>8.1000000000000003E-2</v>
      </c>
      <c r="AN50" s="345"/>
      <c r="AO50" s="344">
        <v>8.1000000000000003E-2</v>
      </c>
      <c r="AP50" s="345"/>
      <c r="AQ50" s="344">
        <v>0.08</v>
      </c>
      <c r="AR50" s="345"/>
      <c r="AS50" s="344">
        <v>0.08</v>
      </c>
      <c r="AT50" s="345"/>
      <c r="AU50" s="344">
        <v>0</v>
      </c>
      <c r="AV50" s="345"/>
      <c r="AW50" s="344">
        <v>0</v>
      </c>
      <c r="AX50" s="345"/>
      <c r="AY50" s="344">
        <v>0</v>
      </c>
      <c r="AZ50" s="346"/>
      <c r="BA50" s="128">
        <f>AY50+AW50+AU50+AS50+AQ50+AO50+AM50+AK50+AI50+AG50+AE50+AC50+AA50+Y50+W50+U50+S50+Q50+O50+M50+K50+I50+G50+E50</f>
        <v>0.99999999999999989</v>
      </c>
    </row>
    <row r="51" spans="1:54" ht="14.1" customHeight="1" x14ac:dyDescent="0.25">
      <c r="A51" s="84" t="str">
        <f>Resumo!A33</f>
        <v>23.0</v>
      </c>
      <c r="B51" s="85" t="str">
        <f>Resumo!C33</f>
        <v>Paisagismo e rampa de entrada</v>
      </c>
      <c r="C51" s="86" t="s">
        <v>2386</v>
      </c>
      <c r="D51" s="87">
        <f>Resumo!D33</f>
        <v>0</v>
      </c>
      <c r="E51" s="88" t="s">
        <v>2386</v>
      </c>
      <c r="F51" s="88">
        <f>$D$51*E50</f>
        <v>0</v>
      </c>
      <c r="G51" s="88" t="s">
        <v>2386</v>
      </c>
      <c r="H51" s="88">
        <f>$D$51*G50</f>
        <v>0</v>
      </c>
      <c r="I51" s="88" t="s">
        <v>2386</v>
      </c>
      <c r="J51" s="88">
        <f>$D$51*I50</f>
        <v>0</v>
      </c>
      <c r="K51" s="88"/>
      <c r="L51" s="88">
        <f>$D$51*K50</f>
        <v>0</v>
      </c>
      <c r="M51" s="88" t="s">
        <v>2386</v>
      </c>
      <c r="N51" s="88">
        <f>$D$51*M50</f>
        <v>0</v>
      </c>
      <c r="O51" s="88" t="s">
        <v>2386</v>
      </c>
      <c r="P51" s="88">
        <f>$D$51*O50</f>
        <v>0</v>
      </c>
      <c r="Q51" s="88" t="s">
        <v>2386</v>
      </c>
      <c r="R51" s="88">
        <f>$D$51*Q50</f>
        <v>0</v>
      </c>
      <c r="S51" s="88" t="s">
        <v>2386</v>
      </c>
      <c r="T51" s="88">
        <f>$D$51*S50</f>
        <v>0</v>
      </c>
      <c r="U51" s="88" t="s">
        <v>2386</v>
      </c>
      <c r="V51" s="88">
        <f>$D$51*U50</f>
        <v>0</v>
      </c>
      <c r="W51" s="88" t="s">
        <v>2386</v>
      </c>
      <c r="X51" s="88">
        <f>$D$51*W50</f>
        <v>0</v>
      </c>
      <c r="Y51" s="88" t="s">
        <v>2386</v>
      </c>
      <c r="Z51" s="88">
        <f>$D$51*Y50</f>
        <v>0</v>
      </c>
      <c r="AA51" s="88" t="s">
        <v>2386</v>
      </c>
      <c r="AB51" s="88">
        <f>$D$51*AA50</f>
        <v>0</v>
      </c>
      <c r="AC51" s="88" t="s">
        <v>2386</v>
      </c>
      <c r="AD51" s="88">
        <f>$D$51*AC50</f>
        <v>0</v>
      </c>
      <c r="AE51" s="88" t="s">
        <v>2386</v>
      </c>
      <c r="AF51" s="88">
        <f>$D$51*AE50</f>
        <v>0</v>
      </c>
      <c r="AG51" s="88" t="s">
        <v>2386</v>
      </c>
      <c r="AH51" s="88">
        <f>$D$51*AG50</f>
        <v>0</v>
      </c>
      <c r="AI51" s="88" t="s">
        <v>2386</v>
      </c>
      <c r="AJ51" s="88">
        <f>$D$51*AI50</f>
        <v>0</v>
      </c>
      <c r="AK51" s="88" t="s">
        <v>2386</v>
      </c>
      <c r="AL51" s="88">
        <f>$D$51*AK50</f>
        <v>0</v>
      </c>
      <c r="AM51" s="88" t="s">
        <v>2386</v>
      </c>
      <c r="AN51" s="88">
        <f>$D$51*AM50</f>
        <v>0</v>
      </c>
      <c r="AO51" s="88" t="s">
        <v>2386</v>
      </c>
      <c r="AP51" s="88">
        <f>$D$51*AO50</f>
        <v>0</v>
      </c>
      <c r="AQ51" s="88" t="s">
        <v>2386</v>
      </c>
      <c r="AR51" s="88">
        <f>$D$51*AQ50</f>
        <v>0</v>
      </c>
      <c r="AS51" s="88" t="s">
        <v>2386</v>
      </c>
      <c r="AT51" s="88">
        <f>$D$51*AS50</f>
        <v>0</v>
      </c>
      <c r="AU51" s="88" t="s">
        <v>2386</v>
      </c>
      <c r="AV51" s="88">
        <f>$D$51*AU50</f>
        <v>0</v>
      </c>
      <c r="AW51" s="88" t="s">
        <v>2386</v>
      </c>
      <c r="AX51" s="88">
        <f>$D$51*AW50</f>
        <v>0</v>
      </c>
      <c r="AY51" s="88" t="s">
        <v>2386</v>
      </c>
      <c r="AZ51" s="89">
        <f>$D$51*AY50</f>
        <v>0</v>
      </c>
      <c r="BA51" s="127">
        <f>AZ51+AX51+AV51+AT51+AR51+AP51+AN51+AL51+AJ51+AH51+AF51+AD51+AB51+Z51+X51+V51+T51+R51+P51+N51+L51+J51+H51+F51</f>
        <v>0</v>
      </c>
      <c r="BB51" s="90">
        <f>BA51-D51</f>
        <v>0</v>
      </c>
    </row>
    <row r="52" spans="1:54" ht="14.1" customHeight="1" x14ac:dyDescent="0.25">
      <c r="A52" s="91"/>
      <c r="B52" s="92"/>
      <c r="C52" s="350"/>
      <c r="D52" s="351"/>
      <c r="E52" s="344">
        <v>0</v>
      </c>
      <c r="F52" s="345"/>
      <c r="G52" s="344">
        <v>0</v>
      </c>
      <c r="H52" s="345"/>
      <c r="I52" s="344">
        <v>0</v>
      </c>
      <c r="J52" s="345"/>
      <c r="K52" s="344">
        <v>0</v>
      </c>
      <c r="L52" s="345"/>
      <c r="M52" s="344">
        <v>0</v>
      </c>
      <c r="N52" s="345"/>
      <c r="O52" s="344">
        <v>0</v>
      </c>
      <c r="P52" s="345"/>
      <c r="Q52" s="344">
        <v>0</v>
      </c>
      <c r="R52" s="345"/>
      <c r="S52" s="344">
        <v>0</v>
      </c>
      <c r="T52" s="345"/>
      <c r="U52" s="344">
        <v>0</v>
      </c>
      <c r="V52" s="345"/>
      <c r="W52" s="344">
        <v>0</v>
      </c>
      <c r="X52" s="345"/>
      <c r="Y52" s="344">
        <v>0</v>
      </c>
      <c r="Z52" s="345"/>
      <c r="AA52" s="344">
        <v>0.05</v>
      </c>
      <c r="AB52" s="345"/>
      <c r="AC52" s="344">
        <v>0.05</v>
      </c>
      <c r="AD52" s="345"/>
      <c r="AE52" s="344">
        <v>0.05</v>
      </c>
      <c r="AF52" s="345"/>
      <c r="AG52" s="344">
        <v>0.05</v>
      </c>
      <c r="AH52" s="345"/>
      <c r="AI52" s="344">
        <v>0.05</v>
      </c>
      <c r="AJ52" s="345"/>
      <c r="AK52" s="344">
        <v>0.1</v>
      </c>
      <c r="AL52" s="345"/>
      <c r="AM52" s="344">
        <v>0.1</v>
      </c>
      <c r="AN52" s="345"/>
      <c r="AO52" s="344">
        <v>0.1</v>
      </c>
      <c r="AP52" s="345"/>
      <c r="AQ52" s="344">
        <v>0.1</v>
      </c>
      <c r="AR52" s="345"/>
      <c r="AS52" s="344">
        <v>0.1</v>
      </c>
      <c r="AT52" s="345"/>
      <c r="AU52" s="344">
        <v>0.1</v>
      </c>
      <c r="AV52" s="345"/>
      <c r="AW52" s="344">
        <v>0.1</v>
      </c>
      <c r="AX52" s="345"/>
      <c r="AY52" s="344">
        <v>0.05</v>
      </c>
      <c r="AZ52" s="346"/>
      <c r="BA52" s="128">
        <f>AY52+AW52+AU52+AS52+AQ52+AO52+AM52+AK52+AI52+AG52+AE52+AC52+AA52+Y52+W52+U52+S52+Q52+O52+M52+K52+I52+G52+E52</f>
        <v>1</v>
      </c>
    </row>
    <row r="53" spans="1:54" ht="14.1" customHeight="1" x14ac:dyDescent="0.25">
      <c r="A53" s="84" t="str">
        <f>Resumo!A34</f>
        <v>24.0</v>
      </c>
      <c r="B53" s="85" t="str">
        <f>Resumo!C34</f>
        <v>Sistema de aquecimento de água solar</v>
      </c>
      <c r="C53" s="86" t="s">
        <v>2386</v>
      </c>
      <c r="D53" s="87">
        <f>Resumo!D34</f>
        <v>0</v>
      </c>
      <c r="E53" s="88" t="s">
        <v>2386</v>
      </c>
      <c r="F53" s="88">
        <f>$D$53*E52</f>
        <v>0</v>
      </c>
      <c r="G53" s="88" t="s">
        <v>2386</v>
      </c>
      <c r="H53" s="88">
        <f>$D$53*G52</f>
        <v>0</v>
      </c>
      <c r="I53" s="88" t="s">
        <v>2386</v>
      </c>
      <c r="J53" s="88">
        <f>$D$53*I52</f>
        <v>0</v>
      </c>
      <c r="K53" s="88"/>
      <c r="L53" s="88">
        <f>$D$53*K52</f>
        <v>0</v>
      </c>
      <c r="M53" s="88" t="s">
        <v>2386</v>
      </c>
      <c r="N53" s="88">
        <f>$D$53*M52</f>
        <v>0</v>
      </c>
      <c r="O53" s="88" t="s">
        <v>2386</v>
      </c>
      <c r="P53" s="88">
        <f>$D$53*O52</f>
        <v>0</v>
      </c>
      <c r="Q53" s="88" t="s">
        <v>2386</v>
      </c>
      <c r="R53" s="88">
        <f>$D$53*Q52</f>
        <v>0</v>
      </c>
      <c r="S53" s="88" t="s">
        <v>2386</v>
      </c>
      <c r="T53" s="88">
        <f>$D$53*S52</f>
        <v>0</v>
      </c>
      <c r="U53" s="88" t="s">
        <v>2386</v>
      </c>
      <c r="V53" s="88">
        <f>$D$53*U52</f>
        <v>0</v>
      </c>
      <c r="W53" s="88" t="s">
        <v>2386</v>
      </c>
      <c r="X53" s="88">
        <f>$D$53*W52</f>
        <v>0</v>
      </c>
      <c r="Y53" s="88" t="s">
        <v>2386</v>
      </c>
      <c r="Z53" s="88">
        <f>$D$53*Y52</f>
        <v>0</v>
      </c>
      <c r="AA53" s="88" t="s">
        <v>2386</v>
      </c>
      <c r="AB53" s="88">
        <f>$D$53*AA52</f>
        <v>0</v>
      </c>
      <c r="AC53" s="88" t="s">
        <v>2386</v>
      </c>
      <c r="AD53" s="88">
        <f>$D$53*AC52</f>
        <v>0</v>
      </c>
      <c r="AE53" s="88" t="s">
        <v>2386</v>
      </c>
      <c r="AF53" s="88">
        <f>$D$53*AE52</f>
        <v>0</v>
      </c>
      <c r="AG53" s="88" t="s">
        <v>2386</v>
      </c>
      <c r="AH53" s="88">
        <f>$D$53*AG52</f>
        <v>0</v>
      </c>
      <c r="AI53" s="88" t="s">
        <v>2386</v>
      </c>
      <c r="AJ53" s="88">
        <f>$D$53*AI52</f>
        <v>0</v>
      </c>
      <c r="AK53" s="88" t="s">
        <v>2386</v>
      </c>
      <c r="AL53" s="88">
        <f>$D$53*AK52</f>
        <v>0</v>
      </c>
      <c r="AM53" s="88" t="s">
        <v>2386</v>
      </c>
      <c r="AN53" s="88">
        <f>$D$53*AM52</f>
        <v>0</v>
      </c>
      <c r="AO53" s="88" t="s">
        <v>2386</v>
      </c>
      <c r="AP53" s="88">
        <f>$D$53*AO52</f>
        <v>0</v>
      </c>
      <c r="AQ53" s="88" t="s">
        <v>2386</v>
      </c>
      <c r="AR53" s="88">
        <f>$D$53*AQ52</f>
        <v>0</v>
      </c>
      <c r="AS53" s="88" t="s">
        <v>2386</v>
      </c>
      <c r="AT53" s="88">
        <f>$D$53*AS52</f>
        <v>0</v>
      </c>
      <c r="AU53" s="88" t="s">
        <v>2386</v>
      </c>
      <c r="AV53" s="88">
        <f>$D$53*AU52</f>
        <v>0</v>
      </c>
      <c r="AW53" s="88" t="s">
        <v>2386</v>
      </c>
      <c r="AX53" s="88">
        <f>$D$53*AW52</f>
        <v>0</v>
      </c>
      <c r="AY53" s="88" t="s">
        <v>2386</v>
      </c>
      <c r="AZ53" s="89">
        <f>$D$53*AY52</f>
        <v>0</v>
      </c>
      <c r="BA53" s="127">
        <f>AZ53+AX53+AV53+AT53+AR53+AP53+AN53+AL53+AJ53+AH53+AF53+AD53+AB53+Z53+X53+V53+T53+R53+P53+N53+L53+J53+H53+F53</f>
        <v>0</v>
      </c>
      <c r="BB53" s="90">
        <f>BA53-D53</f>
        <v>0</v>
      </c>
    </row>
    <row r="54" spans="1:54" ht="14.1" customHeight="1" x14ac:dyDescent="0.25">
      <c r="A54" s="94"/>
      <c r="B54" s="92"/>
      <c r="C54" s="350"/>
      <c r="D54" s="351"/>
      <c r="E54" s="344"/>
      <c r="F54" s="345"/>
      <c r="G54" s="344"/>
      <c r="H54" s="345"/>
      <c r="I54" s="344"/>
      <c r="J54" s="345"/>
      <c r="K54" s="344"/>
      <c r="L54" s="345"/>
      <c r="M54" s="344"/>
      <c r="N54" s="345"/>
      <c r="O54" s="344"/>
      <c r="P54" s="345"/>
      <c r="Q54" s="344"/>
      <c r="R54" s="345"/>
      <c r="S54" s="344"/>
      <c r="T54" s="345"/>
      <c r="U54" s="344"/>
      <c r="V54" s="345"/>
      <c r="W54" s="344"/>
      <c r="X54" s="345"/>
      <c r="Y54" s="344"/>
      <c r="Z54" s="345"/>
      <c r="AA54" s="344"/>
      <c r="AB54" s="345"/>
      <c r="AC54" s="344"/>
      <c r="AD54" s="345"/>
      <c r="AE54" s="344"/>
      <c r="AF54" s="345"/>
      <c r="AG54" s="344"/>
      <c r="AH54" s="345"/>
      <c r="AI54" s="344"/>
      <c r="AJ54" s="345"/>
      <c r="AK54" s="344"/>
      <c r="AL54" s="345"/>
      <c r="AM54" s="344"/>
      <c r="AN54" s="345"/>
      <c r="AO54" s="344"/>
      <c r="AP54" s="345"/>
      <c r="AQ54" s="344"/>
      <c r="AR54" s="345"/>
      <c r="AS54" s="344"/>
      <c r="AT54" s="345"/>
      <c r="AU54" s="344"/>
      <c r="AV54" s="345"/>
      <c r="AW54" s="344"/>
      <c r="AX54" s="345"/>
      <c r="AY54" s="344"/>
      <c r="AZ54" s="346"/>
      <c r="BA54" s="128"/>
      <c r="BB54" s="90"/>
    </row>
    <row r="55" spans="1:54" ht="14.1" customHeight="1" x14ac:dyDescent="0.25">
      <c r="A55" s="195"/>
      <c r="B55" s="197" t="s">
        <v>2357</v>
      </c>
      <c r="C55" s="347">
        <f>D53+D51+D49+D47+D45+D43+D41+D39+D37+D35+D33+D31+D29+D27+D25+D23+D21+D19+D17+D15+D13+D11+D9+D7</f>
        <v>0</v>
      </c>
      <c r="D55" s="348"/>
      <c r="E55" s="198" t="s">
        <v>2386</v>
      </c>
      <c r="F55" s="199">
        <f>F53+F51+F49+F47+F45+F43+F41+F39+F37+F35+F33+F31+F29+F27+F25+F23+F21+F19+F17+F15+F13+F11+F9+F7</f>
        <v>0</v>
      </c>
      <c r="G55" s="198" t="s">
        <v>2386</v>
      </c>
      <c r="H55" s="199">
        <f>H53+H51+H49+H47+H45+H43+H41+H39+H37+H35+H33+H31+H29+H27+H25+H23+H21+H19+H17+H15+H13+H11+H9+H7</f>
        <v>0</v>
      </c>
      <c r="I55" s="198" t="s">
        <v>2386</v>
      </c>
      <c r="J55" s="199">
        <f>J53+J51+J49+J47+J45+J43+J41+J39+J37+J35+J33+J31+J29+J27+J25+J23+J21+J19+J17+J15+J13+J11+J9+J7</f>
        <v>0</v>
      </c>
      <c r="K55" s="198" t="s">
        <v>2386</v>
      </c>
      <c r="L55" s="199">
        <f>L53+L51+L49+L47+L45+L43+L41+L39+L37+L35+L33+L31+L29+L27+L25+L23+L21+L19+L17+L15+L13+L11+L9+L7</f>
        <v>0</v>
      </c>
      <c r="M55" s="198" t="s">
        <v>2386</v>
      </c>
      <c r="N55" s="199">
        <f>N53+N51+N49+N47+N45+N43+N41+N39+N37+N35+N33+N31+N29+N27+N25+N23+N21+N19+N17+N15+N13+N11+N9+N7</f>
        <v>0</v>
      </c>
      <c r="O55" s="198" t="s">
        <v>2386</v>
      </c>
      <c r="P55" s="199">
        <f>P53+P51+P49+P47+P45+P43+P41+P39+P37+P35+P33+P31+P29+P27+P25+P23+P21+P19+P17+P15+P13+P11+P9+P7</f>
        <v>0</v>
      </c>
      <c r="Q55" s="198" t="s">
        <v>2386</v>
      </c>
      <c r="R55" s="199">
        <f>R53+R51+R49+R47+R45+R43+R41+R39+R37+R35+R33+R31+R29+R27+R25+R23+R21+R19+R17+R15+R13+R11+R9+R7</f>
        <v>0</v>
      </c>
      <c r="S55" s="198" t="s">
        <v>2386</v>
      </c>
      <c r="T55" s="199">
        <f>T53+T51+T49+T47+T45+T43+T41+T39+T37+T35+T33+T31+T29+T27+T25+T23+T21+T19+T17+T15+T13+T11+T9+T7</f>
        <v>0</v>
      </c>
      <c r="U55" s="198" t="s">
        <v>2386</v>
      </c>
      <c r="V55" s="199">
        <f>V53+V51+V49+V47+V45+V43+V41+V39+V37+V35+V33+V31+V29+V27+V25+V23+V21+V19+V17+V15+V13+V11+V9+V7</f>
        <v>0</v>
      </c>
      <c r="W55" s="198" t="s">
        <v>2386</v>
      </c>
      <c r="X55" s="199">
        <f>X53+X51+X49+X47+X45+X43+X41+X39+X37+X35+X33+X31+X29+X27+X25+X23+X21+X19+X17+X15+X13+X11+X9+X7</f>
        <v>0</v>
      </c>
      <c r="Y55" s="198" t="s">
        <v>2386</v>
      </c>
      <c r="Z55" s="199">
        <f>Z53+Z51+Z49+Z47+Z45+Z43+Z41+Z39+Z37+Z35+Z33+Z31+Z29+Z27+Z25+Z23+Z21+Z19+Z17+Z15+Z13+Z11+Z9+Z7</f>
        <v>0</v>
      </c>
      <c r="AA55" s="198" t="s">
        <v>2386</v>
      </c>
      <c r="AB55" s="199">
        <f>AB53+AB51+AB49+AB47+AB45+AB43+AB41+AB39+AB37+AB35+AB33+AB31+AB29+AB27+AB25+AB23+AB21+AB19+AB17+AB15+AB13+AB11+AB9+AB7</f>
        <v>0</v>
      </c>
      <c r="AC55" s="198" t="s">
        <v>2386</v>
      </c>
      <c r="AD55" s="199">
        <f>AD53+AD51+AD49+AD47+AD45+AD43+AD41+AD39+AD37+AD35+AD33+AD31+AD29+AD27+AD25+AD23+AD21+AD19+AD17+AD15+AD13+AD11+AD9+AD7</f>
        <v>0</v>
      </c>
      <c r="AE55" s="198" t="s">
        <v>2386</v>
      </c>
      <c r="AF55" s="199">
        <f>AF53+AF51+AF49+AF47+AF45+AF43+AF41+AF39+AF37+AF35+AF33+AF31+AF29+AF27+AF25+AF23+AF21+AF19+AF17+AF15+AF13+AF11+AF9+AF7</f>
        <v>0</v>
      </c>
      <c r="AG55" s="198" t="s">
        <v>2386</v>
      </c>
      <c r="AH55" s="199">
        <f>AH53+AH51+AH49+AH47+AH45+AH43+AH41+AH39+AH37+AH35+AH33+AH31+AH29+AH27+AH25+AH23+AH21+AH19+AH17+AH15+AH13+AH11+AH9+AH7</f>
        <v>0</v>
      </c>
      <c r="AI55" s="198" t="s">
        <v>2386</v>
      </c>
      <c r="AJ55" s="199">
        <f>AJ53+AJ51+AJ49+AJ47+AJ45+AJ43+AJ41+AJ39+AJ37+AJ35+AJ33+AJ31+AJ29+AJ27+AJ25+AJ23+AJ21+AJ19+AJ17+AJ15+AJ13+AJ11+AJ9+AJ7</f>
        <v>0</v>
      </c>
      <c r="AK55" s="198" t="s">
        <v>2386</v>
      </c>
      <c r="AL55" s="199">
        <f>AL53+AL51+AL49+AL47+AL45+AL43+AL41+AL39+AL37+AL35+AL33+AL31+AL29+AL27+AL25+AL23+AL21+AL19+AL17+AL15+AL13+AL11+AL9+AL7</f>
        <v>0</v>
      </c>
      <c r="AM55" s="198" t="s">
        <v>2386</v>
      </c>
      <c r="AN55" s="199">
        <f>AN53+AN51+AN49+AN47+AN45+AN43+AN41+AN39+AN37+AN35+AN33+AN31+AN29+AN27+AN25+AN23+AN21+AN19+AN17+AN15+AN13+AN11+AN9+AN7</f>
        <v>0</v>
      </c>
      <c r="AO55" s="198" t="s">
        <v>2386</v>
      </c>
      <c r="AP55" s="199">
        <f>AP53+AP51+AP49+AP47+AP45+AP43+AP41+AP39+AP37+AP35+AP33+AP31+AP29+AP27+AP25+AP23+AP21+AP19+AP17+AP15+AP13+AP11+AP9+AP7</f>
        <v>0</v>
      </c>
      <c r="AQ55" s="198" t="s">
        <v>2386</v>
      </c>
      <c r="AR55" s="199">
        <f>AR53+AR51+AR49+AR47+AR45+AR43+AR41+AR39+AR37+AR35+AR33+AR31+AR29+AR27+AR25+AR23+AR21+AR19+AR17+AR15+AR13+AR11+AR9+AR7</f>
        <v>0</v>
      </c>
      <c r="AS55" s="198" t="s">
        <v>2386</v>
      </c>
      <c r="AT55" s="199">
        <f>AT53+AT51+AT49+AT47+AT45+AT43+AT41+AT39+AT37+AT35+AT33+AT31+AT29+AT27+AT25+AT23+AT21+AT19+AT17+AT15+AT13+AT11+AT9+AT7</f>
        <v>0</v>
      </c>
      <c r="AU55" s="198" t="s">
        <v>2386</v>
      </c>
      <c r="AV55" s="199">
        <f>AV53+AV51+AV49+AV47+AV45+AV43+AV41+AV39+AV37+AV35+AV33+AV31+AV29+AV27+AV25+AV23+AV21+AV19+AV17+AV15+AV13+AV11+AV9+AV7</f>
        <v>0</v>
      </c>
      <c r="AW55" s="198" t="s">
        <v>2386</v>
      </c>
      <c r="AX55" s="199">
        <f>AX53+AX51+AX49+AX47+AX45+AX43+AX41+AX39+AX37+AX35+AX33+AX31+AX29+AX27+AX25+AX23+AX21+AX19+AX17+AX15+AX13+AX11+AX9+AX7</f>
        <v>0</v>
      </c>
      <c r="AY55" s="198" t="s">
        <v>2386</v>
      </c>
      <c r="AZ55" s="199">
        <f>AZ53+AZ51+AZ49+AZ47+AZ45+AZ43+AZ41+AZ39+AZ37+AZ35+AZ33+AZ31+AZ29+AZ27+AZ25+AZ23+AZ21+AZ19+AZ17+AZ15+AZ13+AZ11+AZ9+AZ7</f>
        <v>0</v>
      </c>
      <c r="BA55" s="129">
        <f>BA53+BA51+BA49+BA47+BA45+BA43+BA41+BA39+BA37+BA35+BA33+BA31+BA29+BA27+BA25+BA23+BA21+BA19+BA17+BA15+BA13+BA11+BA9+BA7</f>
        <v>0</v>
      </c>
      <c r="BB55" s="90">
        <f>BA55-C55</f>
        <v>0</v>
      </c>
    </row>
    <row r="56" spans="1:54" ht="14.1" customHeight="1" x14ac:dyDescent="0.25">
      <c r="A56" s="200" t="s">
        <v>2591</v>
      </c>
      <c r="B56" s="201"/>
      <c r="C56" s="349">
        <f>C55*B56</f>
        <v>0</v>
      </c>
      <c r="D56" s="349"/>
      <c r="E56" s="202"/>
      <c r="F56" s="203">
        <f>F55*$B$56</f>
        <v>0</v>
      </c>
      <c r="G56" s="202"/>
      <c r="H56" s="203">
        <f>H55*$B$56</f>
        <v>0</v>
      </c>
      <c r="I56" s="202"/>
      <c r="J56" s="203">
        <f>J55*$B$56</f>
        <v>0</v>
      </c>
      <c r="K56" s="202"/>
      <c r="L56" s="203">
        <f>L55*$B$56</f>
        <v>0</v>
      </c>
      <c r="M56" s="202"/>
      <c r="N56" s="203">
        <f>N55*$B$56</f>
        <v>0</v>
      </c>
      <c r="O56" s="202"/>
      <c r="P56" s="203">
        <f>P55*$B$56</f>
        <v>0</v>
      </c>
      <c r="Q56" s="202"/>
      <c r="R56" s="203">
        <f>R55*$B$56</f>
        <v>0</v>
      </c>
      <c r="S56" s="202"/>
      <c r="T56" s="203">
        <f>T55*$B$56</f>
        <v>0</v>
      </c>
      <c r="U56" s="202"/>
      <c r="V56" s="203">
        <f>V55*$B$56</f>
        <v>0</v>
      </c>
      <c r="W56" s="202"/>
      <c r="X56" s="203">
        <f>X55*$B$56</f>
        <v>0</v>
      </c>
      <c r="Y56" s="202"/>
      <c r="Z56" s="203">
        <f>Z55*$B$56</f>
        <v>0</v>
      </c>
      <c r="AA56" s="202"/>
      <c r="AB56" s="203">
        <f>AB55*$B$56</f>
        <v>0</v>
      </c>
      <c r="AC56" s="202"/>
      <c r="AD56" s="203">
        <f>AD55*$B$56</f>
        <v>0</v>
      </c>
      <c r="AE56" s="202"/>
      <c r="AF56" s="203">
        <f>AF55*$B$56</f>
        <v>0</v>
      </c>
      <c r="AG56" s="202"/>
      <c r="AH56" s="203">
        <f>AH55*$B$56</f>
        <v>0</v>
      </c>
      <c r="AI56" s="202"/>
      <c r="AJ56" s="203">
        <f>AJ55*$B$56</f>
        <v>0</v>
      </c>
      <c r="AK56" s="202"/>
      <c r="AL56" s="203">
        <f>AL55*$B$56</f>
        <v>0</v>
      </c>
      <c r="AM56" s="202"/>
      <c r="AN56" s="203">
        <f>AN55*$B$56</f>
        <v>0</v>
      </c>
      <c r="AO56" s="202"/>
      <c r="AP56" s="203">
        <f>AP55*$B$56</f>
        <v>0</v>
      </c>
      <c r="AQ56" s="202"/>
      <c r="AR56" s="203">
        <f>AR55*$B$56</f>
        <v>0</v>
      </c>
      <c r="AS56" s="202"/>
      <c r="AT56" s="203">
        <f>AT55*$B$56</f>
        <v>0</v>
      </c>
      <c r="AU56" s="202"/>
      <c r="AV56" s="203">
        <f>AV55*$B$56</f>
        <v>0</v>
      </c>
      <c r="AW56" s="202"/>
      <c r="AX56" s="203">
        <f>AX55*$B$56</f>
        <v>0</v>
      </c>
      <c r="AY56" s="202"/>
      <c r="AZ56" s="203">
        <f>AZ55*$B$56</f>
        <v>0</v>
      </c>
      <c r="BA56" s="196">
        <f>SUM(F56:AZ56)</f>
        <v>0</v>
      </c>
      <c r="BB56" s="90">
        <f>BA56-C56</f>
        <v>0</v>
      </c>
    </row>
    <row r="57" spans="1:54" ht="14.1" customHeight="1" x14ac:dyDescent="0.25">
      <c r="A57" s="200"/>
      <c r="B57" s="92"/>
      <c r="C57" s="350"/>
      <c r="D57" s="351"/>
      <c r="E57" s="344">
        <v>0</v>
      </c>
      <c r="F57" s="345"/>
      <c r="G57" s="344">
        <v>0</v>
      </c>
      <c r="H57" s="345"/>
      <c r="I57" s="344">
        <v>0</v>
      </c>
      <c r="J57" s="345"/>
      <c r="K57" s="344">
        <v>0</v>
      </c>
      <c r="L57" s="345"/>
      <c r="M57" s="344">
        <v>0</v>
      </c>
      <c r="N57" s="345"/>
      <c r="O57" s="344">
        <v>0</v>
      </c>
      <c r="P57" s="345"/>
      <c r="Q57" s="344">
        <v>0</v>
      </c>
      <c r="R57" s="345"/>
      <c r="S57" s="344">
        <v>0</v>
      </c>
      <c r="T57" s="345"/>
      <c r="U57" s="344">
        <v>0</v>
      </c>
      <c r="V57" s="345"/>
      <c r="W57" s="344">
        <v>0</v>
      </c>
      <c r="X57" s="345"/>
      <c r="Y57" s="344">
        <v>0.08</v>
      </c>
      <c r="Z57" s="345"/>
      <c r="AA57" s="344">
        <v>0.08</v>
      </c>
      <c r="AB57" s="345"/>
      <c r="AC57" s="344">
        <v>0.08</v>
      </c>
      <c r="AD57" s="345"/>
      <c r="AE57" s="344">
        <v>0.08</v>
      </c>
      <c r="AF57" s="345"/>
      <c r="AG57" s="344">
        <v>0.08</v>
      </c>
      <c r="AH57" s="345"/>
      <c r="AI57" s="344">
        <v>0.08</v>
      </c>
      <c r="AJ57" s="345"/>
      <c r="AK57" s="344">
        <v>0.08</v>
      </c>
      <c r="AL57" s="345"/>
      <c r="AM57" s="344">
        <v>0.08</v>
      </c>
      <c r="AN57" s="345"/>
      <c r="AO57" s="344">
        <v>0.08</v>
      </c>
      <c r="AP57" s="345"/>
      <c r="AQ57" s="344">
        <v>0.08</v>
      </c>
      <c r="AR57" s="345"/>
      <c r="AS57" s="344">
        <v>0.08</v>
      </c>
      <c r="AT57" s="345"/>
      <c r="AU57" s="344">
        <v>0.08</v>
      </c>
      <c r="AV57" s="345"/>
      <c r="AW57" s="344">
        <v>0.03</v>
      </c>
      <c r="AX57" s="345"/>
      <c r="AY57" s="344">
        <v>0.01</v>
      </c>
      <c r="AZ57" s="346"/>
      <c r="BA57" s="128">
        <f>AY57+AW57+AU57+AS57+AQ57+AO57+AM57+AK57+AI57+AG57+AE57+AC57+AA57+Y57+W57+U57+S57+Q57+O57+M57+K57+I57+G57+E57</f>
        <v>0.99999999999999978</v>
      </c>
      <c r="BB57" s="90"/>
    </row>
    <row r="58" spans="1:54" ht="14.1" customHeight="1" x14ac:dyDescent="0.25">
      <c r="A58" s="205" t="str">
        <f>Resumo!A37</f>
        <v>25.0</v>
      </c>
      <c r="B58" s="206" t="str">
        <f>Resumo!C37</f>
        <v>Elevadores tipo maca</v>
      </c>
      <c r="C58" s="204" t="s">
        <v>2386</v>
      </c>
      <c r="D58" s="207">
        <f>Resumo!D37</f>
        <v>0</v>
      </c>
      <c r="E58" s="208" t="s">
        <v>2386</v>
      </c>
      <c r="F58" s="208">
        <f>E57*$D$58</f>
        <v>0</v>
      </c>
      <c r="G58" s="208" t="s">
        <v>2386</v>
      </c>
      <c r="H58" s="208">
        <f>G57*$D$58</f>
        <v>0</v>
      </c>
      <c r="I58" s="208" t="s">
        <v>2386</v>
      </c>
      <c r="J58" s="208">
        <f>I57*$D$58</f>
        <v>0</v>
      </c>
      <c r="K58" s="208"/>
      <c r="L58" s="208">
        <f>K57*$D$58</f>
        <v>0</v>
      </c>
      <c r="M58" s="208" t="s">
        <v>2386</v>
      </c>
      <c r="N58" s="208">
        <f>M57*$D$58</f>
        <v>0</v>
      </c>
      <c r="O58" s="208" t="s">
        <v>2386</v>
      </c>
      <c r="P58" s="208">
        <f>O57*$D$58</f>
        <v>0</v>
      </c>
      <c r="Q58" s="208" t="s">
        <v>2386</v>
      </c>
      <c r="R58" s="208">
        <f>Q57*$D$58</f>
        <v>0</v>
      </c>
      <c r="S58" s="208" t="s">
        <v>2386</v>
      </c>
      <c r="T58" s="208">
        <f>S57*$D$58</f>
        <v>0</v>
      </c>
      <c r="U58" s="208" t="s">
        <v>2386</v>
      </c>
      <c r="V58" s="208">
        <f>U57*$D$58</f>
        <v>0</v>
      </c>
      <c r="W58" s="208" t="s">
        <v>2386</v>
      </c>
      <c r="X58" s="208">
        <f>W57*$D$58</f>
        <v>0</v>
      </c>
      <c r="Y58" s="208" t="s">
        <v>2386</v>
      </c>
      <c r="Z58" s="208">
        <f>Y57*$D$58</f>
        <v>0</v>
      </c>
      <c r="AA58" s="208" t="s">
        <v>2386</v>
      </c>
      <c r="AB58" s="208">
        <f>AA57*$D$58</f>
        <v>0</v>
      </c>
      <c r="AC58" s="208" t="s">
        <v>2386</v>
      </c>
      <c r="AD58" s="208">
        <f>AC57*$D$58</f>
        <v>0</v>
      </c>
      <c r="AE58" s="208" t="s">
        <v>2386</v>
      </c>
      <c r="AF58" s="208">
        <f>AE57*$D$58</f>
        <v>0</v>
      </c>
      <c r="AG58" s="208" t="s">
        <v>2386</v>
      </c>
      <c r="AH58" s="208">
        <f>AG57*$D$58</f>
        <v>0</v>
      </c>
      <c r="AI58" s="208" t="s">
        <v>2386</v>
      </c>
      <c r="AJ58" s="208">
        <f>AI57*$D$58</f>
        <v>0</v>
      </c>
      <c r="AK58" s="208" t="s">
        <v>2386</v>
      </c>
      <c r="AL58" s="208">
        <f>AK57*$D$58</f>
        <v>0</v>
      </c>
      <c r="AM58" s="208" t="s">
        <v>2386</v>
      </c>
      <c r="AN58" s="208">
        <f>AM57*$D$58</f>
        <v>0</v>
      </c>
      <c r="AO58" s="208" t="s">
        <v>2386</v>
      </c>
      <c r="AP58" s="208">
        <f>AO57*$D$58</f>
        <v>0</v>
      </c>
      <c r="AQ58" s="208" t="s">
        <v>2386</v>
      </c>
      <c r="AR58" s="208">
        <f>AQ57*$D$58</f>
        <v>0</v>
      </c>
      <c r="AS58" s="208" t="s">
        <v>2386</v>
      </c>
      <c r="AT58" s="208">
        <f>AS57*$D$58</f>
        <v>0</v>
      </c>
      <c r="AU58" s="208" t="s">
        <v>2386</v>
      </c>
      <c r="AV58" s="208">
        <f>AU57*$D$58</f>
        <v>0</v>
      </c>
      <c r="AW58" s="208" t="s">
        <v>2386</v>
      </c>
      <c r="AX58" s="208">
        <f>AW57*$D$58</f>
        <v>0</v>
      </c>
      <c r="AY58" s="208" t="s">
        <v>2386</v>
      </c>
      <c r="AZ58" s="208">
        <f>AY57*$D$58</f>
        <v>0</v>
      </c>
      <c r="BA58" s="127">
        <f>AZ58+AX58+AV58+AT58+AR58+AP58+AN58+AL58+AJ58+AH58+AF58+AD58+AB58+Z58+X58+V58+T58+R58+P58+N58+L58+J58+H58+F58</f>
        <v>0</v>
      </c>
      <c r="BB58" s="90">
        <f>BA58-D58</f>
        <v>0</v>
      </c>
    </row>
    <row r="59" spans="1:54" ht="14.1" customHeight="1" x14ac:dyDescent="0.25">
      <c r="A59" s="200" t="s">
        <v>2591</v>
      </c>
      <c r="B59" s="201"/>
      <c r="C59" s="204"/>
      <c r="D59" s="207">
        <f>D58*B59</f>
        <v>0</v>
      </c>
      <c r="E59" s="208"/>
      <c r="F59" s="208">
        <f>F58*$B$59</f>
        <v>0</v>
      </c>
      <c r="G59" s="208"/>
      <c r="H59" s="208">
        <f>H58*$B$59</f>
        <v>0</v>
      </c>
      <c r="I59" s="208"/>
      <c r="J59" s="208">
        <f>J58*$B$59</f>
        <v>0</v>
      </c>
      <c r="K59" s="208"/>
      <c r="L59" s="208">
        <f>L58*$B$59</f>
        <v>0</v>
      </c>
      <c r="M59" s="208"/>
      <c r="N59" s="208">
        <f>N58*$B$59</f>
        <v>0</v>
      </c>
      <c r="O59" s="208"/>
      <c r="P59" s="208">
        <f>P58*$B$59</f>
        <v>0</v>
      </c>
      <c r="Q59" s="208"/>
      <c r="R59" s="208">
        <f>R58*$B$59</f>
        <v>0</v>
      </c>
      <c r="S59" s="208"/>
      <c r="T59" s="208">
        <f>T58*$B$59</f>
        <v>0</v>
      </c>
      <c r="U59" s="208"/>
      <c r="V59" s="208">
        <f>V58*$B$59</f>
        <v>0</v>
      </c>
      <c r="W59" s="208"/>
      <c r="X59" s="208">
        <f>X58*$B$59</f>
        <v>0</v>
      </c>
      <c r="Y59" s="208"/>
      <c r="Z59" s="203">
        <f>Z58*$B$59</f>
        <v>0</v>
      </c>
      <c r="AA59" s="208"/>
      <c r="AB59" s="203">
        <f>AB58*$B$59</f>
        <v>0</v>
      </c>
      <c r="AC59" s="208"/>
      <c r="AD59" s="203">
        <f>AD58*$B$59</f>
        <v>0</v>
      </c>
      <c r="AE59" s="208"/>
      <c r="AF59" s="203">
        <f>AF58*$B$59</f>
        <v>0</v>
      </c>
      <c r="AG59" s="208"/>
      <c r="AH59" s="203">
        <f>AH58*$B$59</f>
        <v>0</v>
      </c>
      <c r="AI59" s="208"/>
      <c r="AJ59" s="203">
        <f>AJ58*$B$59</f>
        <v>0</v>
      </c>
      <c r="AK59" s="208"/>
      <c r="AL59" s="203">
        <f>AL58*$B$59</f>
        <v>0</v>
      </c>
      <c r="AM59" s="208"/>
      <c r="AN59" s="203">
        <f>AN58*$B$59</f>
        <v>0</v>
      </c>
      <c r="AO59" s="208"/>
      <c r="AP59" s="203">
        <f>AP58*$B$59</f>
        <v>0</v>
      </c>
      <c r="AQ59" s="208"/>
      <c r="AR59" s="203">
        <f>AR58*$B$59</f>
        <v>0</v>
      </c>
      <c r="AS59" s="208"/>
      <c r="AT59" s="203">
        <f>AT58*$B$59</f>
        <v>0</v>
      </c>
      <c r="AU59" s="208"/>
      <c r="AV59" s="203">
        <f>AV58*$B$59</f>
        <v>0</v>
      </c>
      <c r="AW59" s="208"/>
      <c r="AX59" s="203">
        <f>AX58*$B$59</f>
        <v>0</v>
      </c>
      <c r="AY59" s="208"/>
      <c r="AZ59" s="203">
        <f>AZ58*$B$59</f>
        <v>0</v>
      </c>
      <c r="BA59" s="127">
        <f>SUM(E59:AZ59)</f>
        <v>0</v>
      </c>
      <c r="BB59" s="90">
        <f>BA59-D59</f>
        <v>0</v>
      </c>
    </row>
    <row r="60" spans="1:54" ht="14.1" customHeight="1" x14ac:dyDescent="0.25">
      <c r="A60" s="205"/>
      <c r="B60" s="209"/>
      <c r="C60" s="210"/>
      <c r="D60" s="207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127"/>
      <c r="BB60" s="90"/>
    </row>
    <row r="61" spans="1:54" ht="22.5" customHeight="1" x14ac:dyDescent="0.25">
      <c r="A61" s="95"/>
      <c r="B61" s="93" t="s">
        <v>2387</v>
      </c>
      <c r="C61" s="381">
        <f>D59+D58+C56+C55</f>
        <v>0</v>
      </c>
      <c r="D61" s="382"/>
      <c r="E61" s="96" t="s">
        <v>2386</v>
      </c>
      <c r="F61" s="97">
        <f>F59+F58+F56+F55</f>
        <v>0</v>
      </c>
      <c r="G61" s="96" t="s">
        <v>2386</v>
      </c>
      <c r="H61" s="97">
        <f t="shared" ref="H61" si="0">H59+H58+H56+H55</f>
        <v>0</v>
      </c>
      <c r="I61" s="96" t="s">
        <v>2386</v>
      </c>
      <c r="J61" s="97">
        <f t="shared" ref="J61" si="1">J59+J58+J56+J55</f>
        <v>0</v>
      </c>
      <c r="K61" s="96" t="s">
        <v>2386</v>
      </c>
      <c r="L61" s="97">
        <f t="shared" ref="L61" si="2">L59+L58+L56+L55</f>
        <v>0</v>
      </c>
      <c r="M61" s="96" t="s">
        <v>2386</v>
      </c>
      <c r="N61" s="97">
        <f t="shared" ref="N61" si="3">N59+N58+N56+N55</f>
        <v>0</v>
      </c>
      <c r="O61" s="96" t="s">
        <v>2386</v>
      </c>
      <c r="P61" s="97">
        <f t="shared" ref="P61" si="4">P59+P58+P56+P55</f>
        <v>0</v>
      </c>
      <c r="Q61" s="96" t="s">
        <v>2386</v>
      </c>
      <c r="R61" s="97">
        <f t="shared" ref="R61" si="5">R59+R58+R56+R55</f>
        <v>0</v>
      </c>
      <c r="S61" s="96" t="s">
        <v>2386</v>
      </c>
      <c r="T61" s="97">
        <f t="shared" ref="T61" si="6">T59+T58+T56+T55</f>
        <v>0</v>
      </c>
      <c r="U61" s="96" t="s">
        <v>2386</v>
      </c>
      <c r="V61" s="97">
        <f t="shared" ref="V61" si="7">V59+V58+V56+V55</f>
        <v>0</v>
      </c>
      <c r="W61" s="96" t="s">
        <v>2386</v>
      </c>
      <c r="X61" s="97">
        <f t="shared" ref="X61" si="8">X59+X58+X56+X55</f>
        <v>0</v>
      </c>
      <c r="Y61" s="96" t="s">
        <v>2386</v>
      </c>
      <c r="Z61" s="97">
        <f t="shared" ref="Z61" si="9">Z59+Z58+Z56+Z55</f>
        <v>0</v>
      </c>
      <c r="AA61" s="96" t="s">
        <v>2386</v>
      </c>
      <c r="AB61" s="97">
        <f t="shared" ref="AB61" si="10">AB59+AB58+AB56+AB55</f>
        <v>0</v>
      </c>
      <c r="AC61" s="96" t="s">
        <v>2386</v>
      </c>
      <c r="AD61" s="97">
        <f t="shared" ref="AD61" si="11">AD59+AD58+AD56+AD55</f>
        <v>0</v>
      </c>
      <c r="AE61" s="96" t="s">
        <v>2386</v>
      </c>
      <c r="AF61" s="97">
        <f t="shared" ref="AF61" si="12">AF59+AF58+AF56+AF55</f>
        <v>0</v>
      </c>
      <c r="AG61" s="96" t="s">
        <v>2386</v>
      </c>
      <c r="AH61" s="97">
        <f t="shared" ref="AH61" si="13">AH59+AH58+AH56+AH55</f>
        <v>0</v>
      </c>
      <c r="AI61" s="96" t="s">
        <v>2386</v>
      </c>
      <c r="AJ61" s="97">
        <f t="shared" ref="AJ61" si="14">AJ59+AJ58+AJ56+AJ55</f>
        <v>0</v>
      </c>
      <c r="AK61" s="96" t="s">
        <v>2386</v>
      </c>
      <c r="AL61" s="97">
        <f t="shared" ref="AL61" si="15">AL59+AL58+AL56+AL55</f>
        <v>0</v>
      </c>
      <c r="AM61" s="96" t="s">
        <v>2386</v>
      </c>
      <c r="AN61" s="97">
        <f t="shared" ref="AN61" si="16">AN59+AN58+AN56+AN55</f>
        <v>0</v>
      </c>
      <c r="AO61" s="96" t="s">
        <v>2386</v>
      </c>
      <c r="AP61" s="97">
        <f t="shared" ref="AP61" si="17">AP59+AP58+AP56+AP55</f>
        <v>0</v>
      </c>
      <c r="AQ61" s="96" t="s">
        <v>2386</v>
      </c>
      <c r="AR61" s="97">
        <f t="shared" ref="AR61" si="18">AR59+AR58+AR56+AR55</f>
        <v>0</v>
      </c>
      <c r="AS61" s="96" t="s">
        <v>2386</v>
      </c>
      <c r="AT61" s="97">
        <f t="shared" ref="AT61" si="19">AT59+AT58+AT56+AT55</f>
        <v>0</v>
      </c>
      <c r="AU61" s="96" t="s">
        <v>2386</v>
      </c>
      <c r="AV61" s="97">
        <f t="shared" ref="AV61" si="20">AV59+AV58+AV56+AV55</f>
        <v>0</v>
      </c>
      <c r="AW61" s="96" t="s">
        <v>2386</v>
      </c>
      <c r="AX61" s="97">
        <f t="shared" ref="AX61" si="21">AX59+AX58+AX56+AX55</f>
        <v>0</v>
      </c>
      <c r="AY61" s="96" t="s">
        <v>2386</v>
      </c>
      <c r="AZ61" s="97">
        <f t="shared" ref="AZ61" si="22">AZ59+AZ58+AZ56+AZ55</f>
        <v>0</v>
      </c>
      <c r="BA61" s="211">
        <f>SUM(E61:AZ61)</f>
        <v>0</v>
      </c>
      <c r="BB61" s="181">
        <f>BA61-C61</f>
        <v>0</v>
      </c>
    </row>
    <row r="62" spans="1:54" ht="30" customHeight="1" thickBot="1" x14ac:dyDescent="0.3">
      <c r="A62" s="98"/>
      <c r="B62" s="99" t="s">
        <v>2388</v>
      </c>
      <c r="C62" s="388"/>
      <c r="D62" s="389"/>
      <c r="E62" s="385">
        <f>F61</f>
        <v>0</v>
      </c>
      <c r="F62" s="386"/>
      <c r="G62" s="385">
        <f>H61+E62</f>
        <v>0</v>
      </c>
      <c r="H62" s="386"/>
      <c r="I62" s="385">
        <f>J61+G62</f>
        <v>0</v>
      </c>
      <c r="J62" s="386"/>
      <c r="K62" s="385">
        <f>L61+I62</f>
        <v>0</v>
      </c>
      <c r="L62" s="386"/>
      <c r="M62" s="385">
        <f>N61+K62</f>
        <v>0</v>
      </c>
      <c r="N62" s="386"/>
      <c r="O62" s="383">
        <f>P61+M62</f>
        <v>0</v>
      </c>
      <c r="P62" s="384"/>
      <c r="Q62" s="385">
        <f>R61+O62</f>
        <v>0</v>
      </c>
      <c r="R62" s="386"/>
      <c r="S62" s="385">
        <f>T61+Q62</f>
        <v>0</v>
      </c>
      <c r="T62" s="386"/>
      <c r="U62" s="385">
        <f>V61+S62</f>
        <v>0</v>
      </c>
      <c r="V62" s="386"/>
      <c r="W62" s="385">
        <f>X61+U62</f>
        <v>0</v>
      </c>
      <c r="X62" s="387"/>
      <c r="Y62" s="385">
        <f>Z61+W62</f>
        <v>0</v>
      </c>
      <c r="Z62" s="386"/>
      <c r="AA62" s="385">
        <f>AB61+Y62</f>
        <v>0</v>
      </c>
      <c r="AB62" s="386"/>
      <c r="AC62" s="385">
        <f>AD61+AA62</f>
        <v>0</v>
      </c>
      <c r="AD62" s="386"/>
      <c r="AE62" s="385">
        <f>AF61+AC62</f>
        <v>0</v>
      </c>
      <c r="AF62" s="391"/>
      <c r="AG62" s="392">
        <f>AH61+AE62</f>
        <v>0</v>
      </c>
      <c r="AH62" s="393"/>
      <c r="AI62" s="394">
        <f>AJ61+AG62</f>
        <v>0</v>
      </c>
      <c r="AJ62" s="386"/>
      <c r="AK62" s="385">
        <f>AL61+AI62</f>
        <v>0</v>
      </c>
      <c r="AL62" s="386"/>
      <c r="AM62" s="383">
        <f>AN61+AK62</f>
        <v>0</v>
      </c>
      <c r="AN62" s="384"/>
      <c r="AO62" s="385">
        <f>AP61+AM62</f>
        <v>0</v>
      </c>
      <c r="AP62" s="387"/>
      <c r="AQ62" s="385">
        <f>AR61+AO62</f>
        <v>0</v>
      </c>
      <c r="AR62" s="386"/>
      <c r="AS62" s="385">
        <f>AT61+AQ62</f>
        <v>0</v>
      </c>
      <c r="AT62" s="386"/>
      <c r="AU62" s="385">
        <f>AV61+AS62</f>
        <v>0</v>
      </c>
      <c r="AV62" s="386"/>
      <c r="AW62" s="385">
        <f>AX61+AU62</f>
        <v>0</v>
      </c>
      <c r="AX62" s="386"/>
      <c r="AY62" s="385">
        <f>AZ61+AW62</f>
        <v>0</v>
      </c>
      <c r="AZ62" s="390"/>
      <c r="BA62" s="130"/>
      <c r="BB62" s="90">
        <f>AY62-C61</f>
        <v>0</v>
      </c>
    </row>
    <row r="64" spans="1:54" x14ac:dyDescent="0.25">
      <c r="O64" s="339"/>
      <c r="P64" s="339"/>
      <c r="AM64" s="341"/>
      <c r="AN64" s="341"/>
      <c r="BA64" s="180">
        <f>AY62-C61</f>
        <v>0</v>
      </c>
    </row>
    <row r="65" spans="15:43" x14ac:dyDescent="0.25">
      <c r="O65" s="340"/>
      <c r="P65" s="339"/>
    </row>
    <row r="66" spans="15:43" x14ac:dyDescent="0.25">
      <c r="AM66" s="342"/>
      <c r="AN66" s="343"/>
      <c r="AQ66" s="295"/>
    </row>
  </sheetData>
  <mergeCells count="724">
    <mergeCell ref="AY62:AZ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C61:D61"/>
    <mergeCell ref="O62:P62"/>
    <mergeCell ref="Q62:R62"/>
    <mergeCell ref="S62:T62"/>
    <mergeCell ref="U62:V62"/>
    <mergeCell ref="W62:X62"/>
    <mergeCell ref="Y62:Z62"/>
    <mergeCell ref="C62:D62"/>
    <mergeCell ref="E62:F62"/>
    <mergeCell ref="G62:H62"/>
    <mergeCell ref="I62:J62"/>
    <mergeCell ref="K62:L62"/>
    <mergeCell ref="M62:N62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AU50:AV50"/>
    <mergeCell ref="AW50:AX50"/>
    <mergeCell ref="AY50:AZ50"/>
    <mergeCell ref="C52:D52"/>
    <mergeCell ref="E52:F52"/>
    <mergeCell ref="G52:H52"/>
    <mergeCell ref="I52:J52"/>
    <mergeCell ref="K52:L52"/>
    <mergeCell ref="M52:N52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Y52:AZ52"/>
    <mergeCell ref="AM52:AN52"/>
    <mergeCell ref="AO52:AP52"/>
    <mergeCell ref="AQ52:AR52"/>
    <mergeCell ref="AS52:AT52"/>
    <mergeCell ref="AG48:AH48"/>
    <mergeCell ref="AI48:AJ48"/>
    <mergeCell ref="AK48:AL48"/>
    <mergeCell ref="S52:T52"/>
    <mergeCell ref="U52:V52"/>
    <mergeCell ref="W52:X52"/>
    <mergeCell ref="Y52:Z52"/>
    <mergeCell ref="AS50:AT50"/>
    <mergeCell ref="Y48:Z48"/>
    <mergeCell ref="AS46:AT46"/>
    <mergeCell ref="AU46:AV46"/>
    <mergeCell ref="AW46:AX46"/>
    <mergeCell ref="AC50:AD50"/>
    <mergeCell ref="AE50:AF50"/>
    <mergeCell ref="AY48:AZ48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Y46:AZ46"/>
    <mergeCell ref="C48:D48"/>
    <mergeCell ref="E48:F48"/>
    <mergeCell ref="G48:H48"/>
    <mergeCell ref="I48:J48"/>
    <mergeCell ref="K48:L48"/>
    <mergeCell ref="M48:N48"/>
    <mergeCell ref="AG46:AH46"/>
    <mergeCell ref="AI46:AJ46"/>
    <mergeCell ref="AK46:AL46"/>
    <mergeCell ref="O48:P48"/>
    <mergeCell ref="Q48:R48"/>
    <mergeCell ref="S48:T48"/>
    <mergeCell ref="U48:V48"/>
    <mergeCell ref="W48:X48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AE48:AF48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AU42:AV42"/>
    <mergeCell ref="AW42:AX42"/>
    <mergeCell ref="AY42:AZ42"/>
    <mergeCell ref="C44:D44"/>
    <mergeCell ref="E44:F44"/>
    <mergeCell ref="G44:H44"/>
    <mergeCell ref="I44:J44"/>
    <mergeCell ref="K44:L44"/>
    <mergeCell ref="M44:N44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Y44:AZ44"/>
    <mergeCell ref="AM44:AN44"/>
    <mergeCell ref="AO44:AP44"/>
    <mergeCell ref="AQ44:AR44"/>
    <mergeCell ref="AS44:AT44"/>
    <mergeCell ref="AG40:AH40"/>
    <mergeCell ref="AI40:AJ40"/>
    <mergeCell ref="AK40:AL40"/>
    <mergeCell ref="S44:T44"/>
    <mergeCell ref="U44:V44"/>
    <mergeCell ref="W44:X44"/>
    <mergeCell ref="Y44:Z44"/>
    <mergeCell ref="AS42:AT42"/>
    <mergeCell ref="Y40:Z40"/>
    <mergeCell ref="AS38:AT38"/>
    <mergeCell ref="AU38:AV38"/>
    <mergeCell ref="AW38:AX38"/>
    <mergeCell ref="AC42:AD42"/>
    <mergeCell ref="AE42:AF42"/>
    <mergeCell ref="AY40:AZ40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Y38:AZ38"/>
    <mergeCell ref="C40:D40"/>
    <mergeCell ref="E40:F40"/>
    <mergeCell ref="G40:H40"/>
    <mergeCell ref="I40:J40"/>
    <mergeCell ref="K40:L40"/>
    <mergeCell ref="M40:N40"/>
    <mergeCell ref="AG38:AH38"/>
    <mergeCell ref="AI38:AJ38"/>
    <mergeCell ref="AK38:AL38"/>
    <mergeCell ref="O40:P40"/>
    <mergeCell ref="Q40:R40"/>
    <mergeCell ref="S40:T40"/>
    <mergeCell ref="U40:V40"/>
    <mergeCell ref="W40:X40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AE40:AF40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AU34:AV34"/>
    <mergeCell ref="AW34:AX34"/>
    <mergeCell ref="AY34:AZ34"/>
    <mergeCell ref="C36:D36"/>
    <mergeCell ref="E36:F36"/>
    <mergeCell ref="G36:H36"/>
    <mergeCell ref="I36:J36"/>
    <mergeCell ref="K36:L36"/>
    <mergeCell ref="M36:N36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Y36:AZ36"/>
    <mergeCell ref="AM36:AN36"/>
    <mergeCell ref="AO36:AP36"/>
    <mergeCell ref="AQ36:AR36"/>
    <mergeCell ref="AS36:AT36"/>
    <mergeCell ref="AG32:AH32"/>
    <mergeCell ref="AI32:AJ32"/>
    <mergeCell ref="AK32:AL32"/>
    <mergeCell ref="S36:T36"/>
    <mergeCell ref="U36:V36"/>
    <mergeCell ref="W36:X36"/>
    <mergeCell ref="Y36:Z36"/>
    <mergeCell ref="AS34:AT34"/>
    <mergeCell ref="Y32:Z32"/>
    <mergeCell ref="AS30:AT30"/>
    <mergeCell ref="AU30:AV30"/>
    <mergeCell ref="AW30:AX30"/>
    <mergeCell ref="AC34:AD34"/>
    <mergeCell ref="AE34:AF34"/>
    <mergeCell ref="AY32:AZ32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Y30:AZ30"/>
    <mergeCell ref="C32:D32"/>
    <mergeCell ref="E32:F32"/>
    <mergeCell ref="G32:H32"/>
    <mergeCell ref="I32:J32"/>
    <mergeCell ref="K32:L32"/>
    <mergeCell ref="M32:N32"/>
    <mergeCell ref="AG30:AH30"/>
    <mergeCell ref="AI30:AJ30"/>
    <mergeCell ref="AK30:AL30"/>
    <mergeCell ref="O32:P32"/>
    <mergeCell ref="Q32:R32"/>
    <mergeCell ref="S32:T32"/>
    <mergeCell ref="U32:V32"/>
    <mergeCell ref="W32:X32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AE32:AF32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AU26:AV26"/>
    <mergeCell ref="AW26:AX26"/>
    <mergeCell ref="AY26:AZ26"/>
    <mergeCell ref="C28:D28"/>
    <mergeCell ref="E28:F28"/>
    <mergeCell ref="G28:H28"/>
    <mergeCell ref="I28:J28"/>
    <mergeCell ref="K28:L28"/>
    <mergeCell ref="M28:N28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Y28:AZ28"/>
    <mergeCell ref="AM28:AN28"/>
    <mergeCell ref="AO28:AP28"/>
    <mergeCell ref="AQ28:AR28"/>
    <mergeCell ref="AS28:AT28"/>
    <mergeCell ref="AG24:AH24"/>
    <mergeCell ref="AI24:AJ24"/>
    <mergeCell ref="AK24:AL24"/>
    <mergeCell ref="S28:T28"/>
    <mergeCell ref="U28:V28"/>
    <mergeCell ref="W28:X28"/>
    <mergeCell ref="Y28:Z28"/>
    <mergeCell ref="AS26:AT26"/>
    <mergeCell ref="Y24:Z24"/>
    <mergeCell ref="AS22:AT22"/>
    <mergeCell ref="AU22:AV22"/>
    <mergeCell ref="AW22:AX22"/>
    <mergeCell ref="AC26:AD26"/>
    <mergeCell ref="AE26:AF26"/>
    <mergeCell ref="AY24:AZ24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Y22:AZ22"/>
    <mergeCell ref="C24:D24"/>
    <mergeCell ref="E24:F24"/>
    <mergeCell ref="G24:H24"/>
    <mergeCell ref="I24:J24"/>
    <mergeCell ref="K24:L24"/>
    <mergeCell ref="M24:N24"/>
    <mergeCell ref="AG22:AH22"/>
    <mergeCell ref="AI22:AJ22"/>
    <mergeCell ref="AK22:AL22"/>
    <mergeCell ref="O24:P24"/>
    <mergeCell ref="Q24:R24"/>
    <mergeCell ref="S24:T24"/>
    <mergeCell ref="U24:V24"/>
    <mergeCell ref="W24:X24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E24:AF24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AU18:AV18"/>
    <mergeCell ref="AW18:AX18"/>
    <mergeCell ref="AY18:AZ18"/>
    <mergeCell ref="C20:D20"/>
    <mergeCell ref="E20:F20"/>
    <mergeCell ref="G20:H20"/>
    <mergeCell ref="I20:J20"/>
    <mergeCell ref="K20:L20"/>
    <mergeCell ref="M20:N20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Y20:AZ20"/>
    <mergeCell ref="AM20:AN20"/>
    <mergeCell ref="AO20:AP20"/>
    <mergeCell ref="AQ20:AR20"/>
    <mergeCell ref="AS20:AT20"/>
    <mergeCell ref="AG16:AH16"/>
    <mergeCell ref="AI16:AJ16"/>
    <mergeCell ref="AK16:AL16"/>
    <mergeCell ref="S20:T20"/>
    <mergeCell ref="U20:V20"/>
    <mergeCell ref="W20:X20"/>
    <mergeCell ref="Y20:Z20"/>
    <mergeCell ref="AS18:AT18"/>
    <mergeCell ref="Y16:Z16"/>
    <mergeCell ref="AS14:AT14"/>
    <mergeCell ref="AU14:AV14"/>
    <mergeCell ref="AW14:AX14"/>
    <mergeCell ref="AC18:AD18"/>
    <mergeCell ref="AE18:AF18"/>
    <mergeCell ref="AY16:AZ16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Y14:AZ14"/>
    <mergeCell ref="C16:D16"/>
    <mergeCell ref="E16:F16"/>
    <mergeCell ref="G16:H16"/>
    <mergeCell ref="I16:J16"/>
    <mergeCell ref="K16:L16"/>
    <mergeCell ref="M16:N16"/>
    <mergeCell ref="AG14:AH14"/>
    <mergeCell ref="AI14:AJ14"/>
    <mergeCell ref="AK14:AL14"/>
    <mergeCell ref="O16:P16"/>
    <mergeCell ref="Q16:R16"/>
    <mergeCell ref="S16:T16"/>
    <mergeCell ref="U16:V16"/>
    <mergeCell ref="W16:X16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E16:AF16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C12:D12"/>
    <mergeCell ref="E12:F12"/>
    <mergeCell ref="G12:H12"/>
    <mergeCell ref="I12:J12"/>
    <mergeCell ref="K12:L12"/>
    <mergeCell ref="M12:N12"/>
    <mergeCell ref="AG10:AH10"/>
    <mergeCell ref="AI10:AJ10"/>
    <mergeCell ref="AK10:AL10"/>
    <mergeCell ref="U10:V10"/>
    <mergeCell ref="W10:X10"/>
    <mergeCell ref="Y10:Z10"/>
    <mergeCell ref="AA10:AB10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AS10:AT10"/>
    <mergeCell ref="Y8:Z8"/>
    <mergeCell ref="AU10:AV10"/>
    <mergeCell ref="AW10:AX10"/>
    <mergeCell ref="AY10:AZ10"/>
    <mergeCell ref="AM10:AN10"/>
    <mergeCell ref="AO10:AP10"/>
    <mergeCell ref="AQ10:AR10"/>
    <mergeCell ref="AY12:AZ12"/>
    <mergeCell ref="AM12:AN12"/>
    <mergeCell ref="AO12:AP12"/>
    <mergeCell ref="AQ12:AR12"/>
    <mergeCell ref="AS12:AT12"/>
    <mergeCell ref="AU12:AV12"/>
    <mergeCell ref="AW12:AX12"/>
    <mergeCell ref="AS6:AT6"/>
    <mergeCell ref="AU6:AV6"/>
    <mergeCell ref="AW6:AX6"/>
    <mergeCell ref="AC10:AD10"/>
    <mergeCell ref="AE10:AF10"/>
    <mergeCell ref="AY8:AZ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8:AN8"/>
    <mergeCell ref="AO8:AP8"/>
    <mergeCell ref="AQ8:AR8"/>
    <mergeCell ref="AS8:AT8"/>
    <mergeCell ref="AU8:AV8"/>
    <mergeCell ref="AW8:AX8"/>
    <mergeCell ref="AA8:AB8"/>
    <mergeCell ref="AC8:AD8"/>
    <mergeCell ref="AY6:AZ6"/>
    <mergeCell ref="C8:D8"/>
    <mergeCell ref="E8:F8"/>
    <mergeCell ref="G8:H8"/>
    <mergeCell ref="I8:J8"/>
    <mergeCell ref="K8:L8"/>
    <mergeCell ref="M8:N8"/>
    <mergeCell ref="AG6:AH6"/>
    <mergeCell ref="AI6:AJ6"/>
    <mergeCell ref="AK6:AL6"/>
    <mergeCell ref="O8:P8"/>
    <mergeCell ref="Q8:R8"/>
    <mergeCell ref="S8:T8"/>
    <mergeCell ref="U8:V8"/>
    <mergeCell ref="W8:X8"/>
    <mergeCell ref="AE8:AF8"/>
    <mergeCell ref="AG8:AH8"/>
    <mergeCell ref="AI8:AJ8"/>
    <mergeCell ref="AK8:AL8"/>
    <mergeCell ref="AM6:AN6"/>
    <mergeCell ref="AO6:AP6"/>
    <mergeCell ref="AQ6:AR6"/>
    <mergeCell ref="U6:V6"/>
    <mergeCell ref="W6:X6"/>
    <mergeCell ref="Y6:Z6"/>
    <mergeCell ref="AA6:AB6"/>
    <mergeCell ref="AC6:AD6"/>
    <mergeCell ref="AE6:AF6"/>
    <mergeCell ref="AY5:A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M5:AN5"/>
    <mergeCell ref="AO5:AP5"/>
    <mergeCell ref="AQ5:AR5"/>
    <mergeCell ref="AS5:AT5"/>
    <mergeCell ref="AU5:AV5"/>
    <mergeCell ref="AW5:AX5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B4:D4"/>
    <mergeCell ref="U4:V4"/>
    <mergeCell ref="W4:X4"/>
    <mergeCell ref="O1:P1"/>
    <mergeCell ref="Q1:R1"/>
    <mergeCell ref="S1:T1"/>
    <mergeCell ref="U1:V1"/>
    <mergeCell ref="W1:X1"/>
    <mergeCell ref="B2:D2"/>
    <mergeCell ref="U2:V2"/>
    <mergeCell ref="W2:X2"/>
    <mergeCell ref="C1:D1"/>
    <mergeCell ref="E1:F1"/>
    <mergeCell ref="G1:H1"/>
    <mergeCell ref="I1:J1"/>
    <mergeCell ref="K1:L1"/>
    <mergeCell ref="M1:N1"/>
    <mergeCell ref="AM54:AN54"/>
    <mergeCell ref="AO54:AP54"/>
    <mergeCell ref="AQ54:AR54"/>
    <mergeCell ref="AS54:AT54"/>
    <mergeCell ref="AU54:AV54"/>
    <mergeCell ref="AW54:AX54"/>
    <mergeCell ref="AY54:AZ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C55:D55"/>
    <mergeCell ref="C56:D56"/>
    <mergeCell ref="C57:D57"/>
    <mergeCell ref="E57:F57"/>
    <mergeCell ref="G57:H57"/>
    <mergeCell ref="I57:J57"/>
    <mergeCell ref="K57:L57"/>
    <mergeCell ref="M57:N57"/>
    <mergeCell ref="O57:P57"/>
    <mergeCell ref="AS57:AT57"/>
    <mergeCell ref="AU57:AV57"/>
    <mergeCell ref="AW57:AX57"/>
    <mergeCell ref="AY57:AZ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O64:P64"/>
    <mergeCell ref="O65:P65"/>
    <mergeCell ref="AM64:AN64"/>
    <mergeCell ref="AM66:AN66"/>
    <mergeCell ref="AI57:AJ57"/>
    <mergeCell ref="AK57:AL57"/>
    <mergeCell ref="AM57:AN57"/>
    <mergeCell ref="AO57:AP57"/>
    <mergeCell ref="AQ57:AR57"/>
  </mergeCells>
  <conditionalFormatting sqref="F7">
    <cfRule type="cellIs" dxfId="1208" priority="1327" stopIfTrue="1" operator="greaterThan">
      <formula>0</formula>
    </cfRule>
  </conditionalFormatting>
  <conditionalFormatting sqref="E7">
    <cfRule type="cellIs" dxfId="1207" priority="1326" stopIfTrue="1" operator="greaterThan">
      <formula>0</formula>
    </cfRule>
  </conditionalFormatting>
  <conditionalFormatting sqref="G7">
    <cfRule type="cellIs" dxfId="1206" priority="1325" stopIfTrue="1" operator="greaterThan">
      <formula>0</formula>
    </cfRule>
  </conditionalFormatting>
  <conditionalFormatting sqref="I7">
    <cfRule type="cellIs" dxfId="1205" priority="1324" stopIfTrue="1" operator="greaterThan">
      <formula>0</formula>
    </cfRule>
  </conditionalFormatting>
  <conditionalFormatting sqref="K7">
    <cfRule type="cellIs" dxfId="1204" priority="1323" stopIfTrue="1" operator="greaterThan">
      <formula>0</formula>
    </cfRule>
  </conditionalFormatting>
  <conditionalFormatting sqref="M7">
    <cfRule type="cellIs" dxfId="1203" priority="1322" stopIfTrue="1" operator="greaterThan">
      <formula>0</formula>
    </cfRule>
  </conditionalFormatting>
  <conditionalFormatting sqref="O7">
    <cfRule type="cellIs" dxfId="1202" priority="1321" stopIfTrue="1" operator="greaterThan">
      <formula>0</formula>
    </cfRule>
  </conditionalFormatting>
  <conditionalFormatting sqref="Q7">
    <cfRule type="cellIs" dxfId="1201" priority="1320" stopIfTrue="1" operator="greaterThan">
      <formula>0</formula>
    </cfRule>
  </conditionalFormatting>
  <conditionalFormatting sqref="S7">
    <cfRule type="cellIs" dxfId="1200" priority="1319" stopIfTrue="1" operator="greaterThan">
      <formula>0</formula>
    </cfRule>
  </conditionalFormatting>
  <conditionalFormatting sqref="U7">
    <cfRule type="cellIs" dxfId="1199" priority="1318" stopIfTrue="1" operator="greaterThan">
      <formula>0</formula>
    </cfRule>
  </conditionalFormatting>
  <conditionalFormatting sqref="W7">
    <cfRule type="cellIs" dxfId="1198" priority="1317" stopIfTrue="1" operator="greaterThan">
      <formula>0</formula>
    </cfRule>
  </conditionalFormatting>
  <conditionalFormatting sqref="Y7">
    <cfRule type="cellIs" dxfId="1197" priority="1316" stopIfTrue="1" operator="greaterThan">
      <formula>0</formula>
    </cfRule>
  </conditionalFormatting>
  <conditionalFormatting sqref="AA7">
    <cfRule type="cellIs" dxfId="1196" priority="1315" stopIfTrue="1" operator="greaterThan">
      <formula>0</formula>
    </cfRule>
  </conditionalFormatting>
  <conditionalFormatting sqref="AC7">
    <cfRule type="cellIs" dxfId="1195" priority="1314" stopIfTrue="1" operator="greaterThan">
      <formula>0</formula>
    </cfRule>
  </conditionalFormatting>
  <conditionalFormatting sqref="AE7">
    <cfRule type="cellIs" dxfId="1194" priority="1313" stopIfTrue="1" operator="greaterThan">
      <formula>0</formula>
    </cfRule>
  </conditionalFormatting>
  <conditionalFormatting sqref="AG7">
    <cfRule type="cellIs" dxfId="1193" priority="1312" stopIfTrue="1" operator="greaterThan">
      <formula>0</formula>
    </cfRule>
  </conditionalFormatting>
  <conditionalFormatting sqref="AI7">
    <cfRule type="cellIs" dxfId="1192" priority="1311" stopIfTrue="1" operator="greaterThan">
      <formula>0</formula>
    </cfRule>
  </conditionalFormatting>
  <conditionalFormatting sqref="AK7">
    <cfRule type="cellIs" dxfId="1191" priority="1310" stopIfTrue="1" operator="greaterThan">
      <formula>0</formula>
    </cfRule>
  </conditionalFormatting>
  <conditionalFormatting sqref="AM7">
    <cfRule type="cellIs" dxfId="1190" priority="1309" stopIfTrue="1" operator="greaterThan">
      <formula>0</formula>
    </cfRule>
  </conditionalFormatting>
  <conditionalFormatting sqref="AO7">
    <cfRule type="cellIs" dxfId="1189" priority="1308" stopIfTrue="1" operator="greaterThan">
      <formula>0</formula>
    </cfRule>
  </conditionalFormatting>
  <conditionalFormatting sqref="AQ7">
    <cfRule type="cellIs" dxfId="1188" priority="1307" stopIfTrue="1" operator="greaterThan">
      <formula>0</formula>
    </cfRule>
  </conditionalFormatting>
  <conditionalFormatting sqref="AS7">
    <cfRule type="cellIs" dxfId="1187" priority="1306" stopIfTrue="1" operator="greaterThan">
      <formula>0</formula>
    </cfRule>
  </conditionalFormatting>
  <conditionalFormatting sqref="AU7">
    <cfRule type="cellIs" dxfId="1186" priority="1305" stopIfTrue="1" operator="greaterThan">
      <formula>0</formula>
    </cfRule>
  </conditionalFormatting>
  <conditionalFormatting sqref="AW7">
    <cfRule type="cellIs" dxfId="1185" priority="1304" stopIfTrue="1" operator="greaterThan">
      <formula>0</formula>
    </cfRule>
  </conditionalFormatting>
  <conditionalFormatting sqref="AY7">
    <cfRule type="cellIs" dxfId="1184" priority="1303" stopIfTrue="1" operator="greaterThan">
      <formula>0</formula>
    </cfRule>
  </conditionalFormatting>
  <conditionalFormatting sqref="F9">
    <cfRule type="cellIs" dxfId="1183" priority="1302" stopIfTrue="1" operator="greaterThan">
      <formula>0</formula>
    </cfRule>
  </conditionalFormatting>
  <conditionalFormatting sqref="E9">
    <cfRule type="cellIs" dxfId="1182" priority="1301" stopIfTrue="1" operator="greaterThan">
      <formula>0</formula>
    </cfRule>
  </conditionalFormatting>
  <conditionalFormatting sqref="G9">
    <cfRule type="cellIs" dxfId="1181" priority="1300" stopIfTrue="1" operator="greaterThan">
      <formula>0</formula>
    </cfRule>
  </conditionalFormatting>
  <conditionalFormatting sqref="I9">
    <cfRule type="cellIs" dxfId="1180" priority="1299" stopIfTrue="1" operator="greaterThan">
      <formula>0</formula>
    </cfRule>
  </conditionalFormatting>
  <conditionalFormatting sqref="K9">
    <cfRule type="cellIs" dxfId="1179" priority="1298" stopIfTrue="1" operator="greaterThan">
      <formula>0</formula>
    </cfRule>
  </conditionalFormatting>
  <conditionalFormatting sqref="M9">
    <cfRule type="cellIs" dxfId="1178" priority="1297" stopIfTrue="1" operator="greaterThan">
      <formula>0</formula>
    </cfRule>
  </conditionalFormatting>
  <conditionalFormatting sqref="O9">
    <cfRule type="cellIs" dxfId="1177" priority="1296" stopIfTrue="1" operator="greaterThan">
      <formula>0</formula>
    </cfRule>
  </conditionalFormatting>
  <conditionalFormatting sqref="Q9">
    <cfRule type="cellIs" dxfId="1176" priority="1295" stopIfTrue="1" operator="greaterThan">
      <formula>0</formula>
    </cfRule>
  </conditionalFormatting>
  <conditionalFormatting sqref="S9">
    <cfRule type="cellIs" dxfId="1175" priority="1294" stopIfTrue="1" operator="greaterThan">
      <formula>0</formula>
    </cfRule>
  </conditionalFormatting>
  <conditionalFormatting sqref="U9">
    <cfRule type="cellIs" dxfId="1174" priority="1293" stopIfTrue="1" operator="greaterThan">
      <formula>0</formula>
    </cfRule>
  </conditionalFormatting>
  <conditionalFormatting sqref="W9">
    <cfRule type="cellIs" dxfId="1173" priority="1292" stopIfTrue="1" operator="greaterThan">
      <formula>0</formula>
    </cfRule>
  </conditionalFormatting>
  <conditionalFormatting sqref="Y9">
    <cfRule type="cellIs" dxfId="1172" priority="1291" stopIfTrue="1" operator="greaterThan">
      <formula>0</formula>
    </cfRule>
  </conditionalFormatting>
  <conditionalFormatting sqref="AA9">
    <cfRule type="cellIs" dxfId="1171" priority="1290" stopIfTrue="1" operator="greaterThan">
      <formula>0</formula>
    </cfRule>
  </conditionalFormatting>
  <conditionalFormatting sqref="AC9">
    <cfRule type="cellIs" dxfId="1170" priority="1289" stopIfTrue="1" operator="greaterThan">
      <formula>0</formula>
    </cfRule>
  </conditionalFormatting>
  <conditionalFormatting sqref="AE9">
    <cfRule type="cellIs" dxfId="1169" priority="1288" stopIfTrue="1" operator="greaterThan">
      <formula>0</formula>
    </cfRule>
  </conditionalFormatting>
  <conditionalFormatting sqref="AG9">
    <cfRule type="cellIs" dxfId="1168" priority="1287" stopIfTrue="1" operator="greaterThan">
      <formula>0</formula>
    </cfRule>
  </conditionalFormatting>
  <conditionalFormatting sqref="AI9">
    <cfRule type="cellIs" dxfId="1167" priority="1286" stopIfTrue="1" operator="greaterThan">
      <formula>0</formula>
    </cfRule>
  </conditionalFormatting>
  <conditionalFormatting sqref="AK9">
    <cfRule type="cellIs" dxfId="1166" priority="1285" stopIfTrue="1" operator="greaterThan">
      <formula>0</formula>
    </cfRule>
  </conditionalFormatting>
  <conditionalFormatting sqref="AM9">
    <cfRule type="cellIs" dxfId="1165" priority="1284" stopIfTrue="1" operator="greaterThan">
      <formula>0</formula>
    </cfRule>
  </conditionalFormatting>
  <conditionalFormatting sqref="AO9">
    <cfRule type="cellIs" dxfId="1164" priority="1283" stopIfTrue="1" operator="greaterThan">
      <formula>0</formula>
    </cfRule>
  </conditionalFormatting>
  <conditionalFormatting sqref="AQ9">
    <cfRule type="cellIs" dxfId="1163" priority="1282" stopIfTrue="1" operator="greaterThan">
      <formula>0</formula>
    </cfRule>
  </conditionalFormatting>
  <conditionalFormatting sqref="AS9">
    <cfRule type="cellIs" dxfId="1162" priority="1281" stopIfTrue="1" operator="greaterThan">
      <formula>0</formula>
    </cfRule>
  </conditionalFormatting>
  <conditionalFormatting sqref="AU9">
    <cfRule type="cellIs" dxfId="1161" priority="1280" stopIfTrue="1" operator="greaterThan">
      <formula>0</formula>
    </cfRule>
  </conditionalFormatting>
  <conditionalFormatting sqref="AW9">
    <cfRule type="cellIs" dxfId="1160" priority="1279" stopIfTrue="1" operator="greaterThan">
      <formula>0</formula>
    </cfRule>
  </conditionalFormatting>
  <conditionalFormatting sqref="AY9">
    <cfRule type="cellIs" dxfId="1159" priority="1278" stopIfTrue="1" operator="greaterThan">
      <formula>0</formula>
    </cfRule>
  </conditionalFormatting>
  <conditionalFormatting sqref="F11">
    <cfRule type="cellIs" dxfId="1158" priority="1277" stopIfTrue="1" operator="greaterThan">
      <formula>0</formula>
    </cfRule>
  </conditionalFormatting>
  <conditionalFormatting sqref="E11">
    <cfRule type="cellIs" dxfId="1157" priority="1276" stopIfTrue="1" operator="greaterThan">
      <formula>0</formula>
    </cfRule>
  </conditionalFormatting>
  <conditionalFormatting sqref="G11">
    <cfRule type="cellIs" dxfId="1156" priority="1275" stopIfTrue="1" operator="greaterThan">
      <formula>0</formula>
    </cfRule>
  </conditionalFormatting>
  <conditionalFormatting sqref="I11">
    <cfRule type="cellIs" dxfId="1155" priority="1274" stopIfTrue="1" operator="greaterThan">
      <formula>0</formula>
    </cfRule>
  </conditionalFormatting>
  <conditionalFormatting sqref="K11">
    <cfRule type="cellIs" dxfId="1154" priority="1273" stopIfTrue="1" operator="greaterThan">
      <formula>0</formula>
    </cfRule>
  </conditionalFormatting>
  <conditionalFormatting sqref="M11">
    <cfRule type="cellIs" dxfId="1153" priority="1272" stopIfTrue="1" operator="greaterThan">
      <formula>0</formula>
    </cfRule>
  </conditionalFormatting>
  <conditionalFormatting sqref="O11">
    <cfRule type="cellIs" dxfId="1152" priority="1271" stopIfTrue="1" operator="greaterThan">
      <formula>0</formula>
    </cfRule>
  </conditionalFormatting>
  <conditionalFormatting sqref="Q11">
    <cfRule type="cellIs" dxfId="1151" priority="1270" stopIfTrue="1" operator="greaterThan">
      <formula>0</formula>
    </cfRule>
  </conditionalFormatting>
  <conditionalFormatting sqref="S11">
    <cfRule type="cellIs" dxfId="1150" priority="1269" stopIfTrue="1" operator="greaterThan">
      <formula>0</formula>
    </cfRule>
  </conditionalFormatting>
  <conditionalFormatting sqref="U11">
    <cfRule type="cellIs" dxfId="1149" priority="1268" stopIfTrue="1" operator="greaterThan">
      <formula>0</formula>
    </cfRule>
  </conditionalFormatting>
  <conditionalFormatting sqref="W11">
    <cfRule type="cellIs" dxfId="1148" priority="1267" stopIfTrue="1" operator="greaterThan">
      <formula>0</formula>
    </cfRule>
  </conditionalFormatting>
  <conditionalFormatting sqref="Y11">
    <cfRule type="cellIs" dxfId="1147" priority="1266" stopIfTrue="1" operator="greaterThan">
      <formula>0</formula>
    </cfRule>
  </conditionalFormatting>
  <conditionalFormatting sqref="AA11">
    <cfRule type="cellIs" dxfId="1146" priority="1265" stopIfTrue="1" operator="greaterThan">
      <formula>0</formula>
    </cfRule>
  </conditionalFormatting>
  <conditionalFormatting sqref="AC11">
    <cfRule type="cellIs" dxfId="1145" priority="1264" stopIfTrue="1" operator="greaterThan">
      <formula>0</formula>
    </cfRule>
  </conditionalFormatting>
  <conditionalFormatting sqref="AE11">
    <cfRule type="cellIs" dxfId="1144" priority="1263" stopIfTrue="1" operator="greaterThan">
      <formula>0</formula>
    </cfRule>
  </conditionalFormatting>
  <conditionalFormatting sqref="AG11">
    <cfRule type="cellIs" dxfId="1143" priority="1262" stopIfTrue="1" operator="greaterThan">
      <formula>0</formula>
    </cfRule>
  </conditionalFormatting>
  <conditionalFormatting sqref="AI11">
    <cfRule type="cellIs" dxfId="1142" priority="1261" stopIfTrue="1" operator="greaterThan">
      <formula>0</formula>
    </cfRule>
  </conditionalFormatting>
  <conditionalFormatting sqref="AK11">
    <cfRule type="cellIs" dxfId="1141" priority="1260" stopIfTrue="1" operator="greaterThan">
      <formula>0</formula>
    </cfRule>
  </conditionalFormatting>
  <conditionalFormatting sqref="AM11">
    <cfRule type="cellIs" dxfId="1140" priority="1259" stopIfTrue="1" operator="greaterThan">
      <formula>0</formula>
    </cfRule>
  </conditionalFormatting>
  <conditionalFormatting sqref="AO11">
    <cfRule type="cellIs" dxfId="1139" priority="1258" stopIfTrue="1" operator="greaterThan">
      <formula>0</formula>
    </cfRule>
  </conditionalFormatting>
  <conditionalFormatting sqref="AQ11">
    <cfRule type="cellIs" dxfId="1138" priority="1257" stopIfTrue="1" operator="greaterThan">
      <formula>0</formula>
    </cfRule>
  </conditionalFormatting>
  <conditionalFormatting sqref="AS11">
    <cfRule type="cellIs" dxfId="1137" priority="1256" stopIfTrue="1" operator="greaterThan">
      <formula>0</formula>
    </cfRule>
  </conditionalFormatting>
  <conditionalFormatting sqref="AU11">
    <cfRule type="cellIs" dxfId="1136" priority="1255" stopIfTrue="1" operator="greaterThan">
      <formula>0</formula>
    </cfRule>
  </conditionalFormatting>
  <conditionalFormatting sqref="AW11">
    <cfRule type="cellIs" dxfId="1135" priority="1254" stopIfTrue="1" operator="greaterThan">
      <formula>0</formula>
    </cfRule>
  </conditionalFormatting>
  <conditionalFormatting sqref="AY11">
    <cfRule type="cellIs" dxfId="1134" priority="1253" stopIfTrue="1" operator="greaterThan">
      <formula>0</formula>
    </cfRule>
  </conditionalFormatting>
  <conditionalFormatting sqref="F13">
    <cfRule type="cellIs" dxfId="1133" priority="1252" stopIfTrue="1" operator="greaterThan">
      <formula>0</formula>
    </cfRule>
  </conditionalFormatting>
  <conditionalFormatting sqref="E13">
    <cfRule type="cellIs" dxfId="1132" priority="1251" stopIfTrue="1" operator="greaterThan">
      <formula>0</formula>
    </cfRule>
  </conditionalFormatting>
  <conditionalFormatting sqref="G13">
    <cfRule type="cellIs" dxfId="1131" priority="1250" stopIfTrue="1" operator="greaterThan">
      <formula>0</formula>
    </cfRule>
  </conditionalFormatting>
  <conditionalFormatting sqref="I13">
    <cfRule type="cellIs" dxfId="1130" priority="1249" stopIfTrue="1" operator="greaterThan">
      <formula>0</formula>
    </cfRule>
  </conditionalFormatting>
  <conditionalFormatting sqref="K13">
    <cfRule type="cellIs" dxfId="1129" priority="1248" stopIfTrue="1" operator="greaterThan">
      <formula>0</formula>
    </cfRule>
  </conditionalFormatting>
  <conditionalFormatting sqref="M13">
    <cfRule type="cellIs" dxfId="1128" priority="1247" stopIfTrue="1" operator="greaterThan">
      <formula>0</formula>
    </cfRule>
  </conditionalFormatting>
  <conditionalFormatting sqref="O13">
    <cfRule type="cellIs" dxfId="1127" priority="1246" stopIfTrue="1" operator="greaterThan">
      <formula>0</formula>
    </cfRule>
  </conditionalFormatting>
  <conditionalFormatting sqref="Q13">
    <cfRule type="cellIs" dxfId="1126" priority="1245" stopIfTrue="1" operator="greaterThan">
      <formula>0</formula>
    </cfRule>
  </conditionalFormatting>
  <conditionalFormatting sqref="S13">
    <cfRule type="cellIs" dxfId="1125" priority="1244" stopIfTrue="1" operator="greaterThan">
      <formula>0</formula>
    </cfRule>
  </conditionalFormatting>
  <conditionalFormatting sqref="U13">
    <cfRule type="cellIs" dxfId="1124" priority="1243" stopIfTrue="1" operator="greaterThan">
      <formula>0</formula>
    </cfRule>
  </conditionalFormatting>
  <conditionalFormatting sqref="W13">
    <cfRule type="cellIs" dxfId="1123" priority="1242" stopIfTrue="1" operator="greaterThan">
      <formula>0</formula>
    </cfRule>
  </conditionalFormatting>
  <conditionalFormatting sqref="Y13">
    <cfRule type="cellIs" dxfId="1122" priority="1241" stopIfTrue="1" operator="greaterThan">
      <formula>0</formula>
    </cfRule>
  </conditionalFormatting>
  <conditionalFormatting sqref="AA13">
    <cfRule type="cellIs" dxfId="1121" priority="1240" stopIfTrue="1" operator="greaterThan">
      <formula>0</formula>
    </cfRule>
  </conditionalFormatting>
  <conditionalFormatting sqref="AC13">
    <cfRule type="cellIs" dxfId="1120" priority="1239" stopIfTrue="1" operator="greaterThan">
      <formula>0</formula>
    </cfRule>
  </conditionalFormatting>
  <conditionalFormatting sqref="AE13">
    <cfRule type="cellIs" dxfId="1119" priority="1238" stopIfTrue="1" operator="greaterThan">
      <formula>0</formula>
    </cfRule>
  </conditionalFormatting>
  <conditionalFormatting sqref="AG13">
    <cfRule type="cellIs" dxfId="1118" priority="1237" stopIfTrue="1" operator="greaterThan">
      <formula>0</formula>
    </cfRule>
  </conditionalFormatting>
  <conditionalFormatting sqref="AI13">
    <cfRule type="cellIs" dxfId="1117" priority="1236" stopIfTrue="1" operator="greaterThan">
      <formula>0</formula>
    </cfRule>
  </conditionalFormatting>
  <conditionalFormatting sqref="AK13">
    <cfRule type="cellIs" dxfId="1116" priority="1235" stopIfTrue="1" operator="greaterThan">
      <formula>0</formula>
    </cfRule>
  </conditionalFormatting>
  <conditionalFormatting sqref="AM13">
    <cfRule type="cellIs" dxfId="1115" priority="1234" stopIfTrue="1" operator="greaterThan">
      <formula>0</formula>
    </cfRule>
  </conditionalFormatting>
  <conditionalFormatting sqref="AO13">
    <cfRule type="cellIs" dxfId="1114" priority="1233" stopIfTrue="1" operator="greaterThan">
      <formula>0</formula>
    </cfRule>
  </conditionalFormatting>
  <conditionalFormatting sqref="AQ13">
    <cfRule type="cellIs" dxfId="1113" priority="1232" stopIfTrue="1" operator="greaterThan">
      <formula>0</formula>
    </cfRule>
  </conditionalFormatting>
  <conditionalFormatting sqref="AS13">
    <cfRule type="cellIs" dxfId="1112" priority="1231" stopIfTrue="1" operator="greaterThan">
      <formula>0</formula>
    </cfRule>
  </conditionalFormatting>
  <conditionalFormatting sqref="AU13">
    <cfRule type="cellIs" dxfId="1111" priority="1230" stopIfTrue="1" operator="greaterThan">
      <formula>0</formula>
    </cfRule>
  </conditionalFormatting>
  <conditionalFormatting sqref="AW13">
    <cfRule type="cellIs" dxfId="1110" priority="1229" stopIfTrue="1" operator="greaterThan">
      <formula>0</formula>
    </cfRule>
  </conditionalFormatting>
  <conditionalFormatting sqref="AY13">
    <cfRule type="cellIs" dxfId="1109" priority="1228" stopIfTrue="1" operator="greaterThan">
      <formula>0</formula>
    </cfRule>
  </conditionalFormatting>
  <conditionalFormatting sqref="F15">
    <cfRule type="cellIs" dxfId="1108" priority="1227" stopIfTrue="1" operator="greaterThan">
      <formula>0</formula>
    </cfRule>
  </conditionalFormatting>
  <conditionalFormatting sqref="E15">
    <cfRule type="cellIs" dxfId="1107" priority="1226" stopIfTrue="1" operator="greaterThan">
      <formula>0</formula>
    </cfRule>
  </conditionalFormatting>
  <conditionalFormatting sqref="G15">
    <cfRule type="cellIs" dxfId="1106" priority="1225" stopIfTrue="1" operator="greaterThan">
      <formula>0</formula>
    </cfRule>
  </conditionalFormatting>
  <conditionalFormatting sqref="I15">
    <cfRule type="cellIs" dxfId="1105" priority="1224" stopIfTrue="1" operator="greaterThan">
      <formula>0</formula>
    </cfRule>
  </conditionalFormatting>
  <conditionalFormatting sqref="K15">
    <cfRule type="cellIs" dxfId="1104" priority="1223" stopIfTrue="1" operator="greaterThan">
      <formula>0</formula>
    </cfRule>
  </conditionalFormatting>
  <conditionalFormatting sqref="M15">
    <cfRule type="cellIs" dxfId="1103" priority="1222" stopIfTrue="1" operator="greaterThan">
      <formula>0</formula>
    </cfRule>
  </conditionalFormatting>
  <conditionalFormatting sqref="O15">
    <cfRule type="cellIs" dxfId="1102" priority="1221" stopIfTrue="1" operator="greaterThan">
      <formula>0</formula>
    </cfRule>
  </conditionalFormatting>
  <conditionalFormatting sqref="Q15">
    <cfRule type="cellIs" dxfId="1101" priority="1220" stopIfTrue="1" operator="greaterThan">
      <formula>0</formula>
    </cfRule>
  </conditionalFormatting>
  <conditionalFormatting sqref="S15">
    <cfRule type="cellIs" dxfId="1100" priority="1219" stopIfTrue="1" operator="greaterThan">
      <formula>0</formula>
    </cfRule>
  </conditionalFormatting>
  <conditionalFormatting sqref="U15">
    <cfRule type="cellIs" dxfId="1099" priority="1218" stopIfTrue="1" operator="greaterThan">
      <formula>0</formula>
    </cfRule>
  </conditionalFormatting>
  <conditionalFormatting sqref="W15">
    <cfRule type="cellIs" dxfId="1098" priority="1217" stopIfTrue="1" operator="greaterThan">
      <formula>0</formula>
    </cfRule>
  </conditionalFormatting>
  <conditionalFormatting sqref="Y15">
    <cfRule type="cellIs" dxfId="1097" priority="1216" stopIfTrue="1" operator="greaterThan">
      <formula>0</formula>
    </cfRule>
  </conditionalFormatting>
  <conditionalFormatting sqref="AA15">
    <cfRule type="cellIs" dxfId="1096" priority="1215" stopIfTrue="1" operator="greaterThan">
      <formula>0</formula>
    </cfRule>
  </conditionalFormatting>
  <conditionalFormatting sqref="AC15">
    <cfRule type="cellIs" dxfId="1095" priority="1214" stopIfTrue="1" operator="greaterThan">
      <formula>0</formula>
    </cfRule>
  </conditionalFormatting>
  <conditionalFormatting sqref="AE15">
    <cfRule type="cellIs" dxfId="1094" priority="1213" stopIfTrue="1" operator="greaterThan">
      <formula>0</formula>
    </cfRule>
  </conditionalFormatting>
  <conditionalFormatting sqref="AG15">
    <cfRule type="cellIs" dxfId="1093" priority="1212" stopIfTrue="1" operator="greaterThan">
      <formula>0</formula>
    </cfRule>
  </conditionalFormatting>
  <conditionalFormatting sqref="AI15">
    <cfRule type="cellIs" dxfId="1092" priority="1211" stopIfTrue="1" operator="greaterThan">
      <formula>0</formula>
    </cfRule>
  </conditionalFormatting>
  <conditionalFormatting sqref="AK15">
    <cfRule type="cellIs" dxfId="1091" priority="1210" stopIfTrue="1" operator="greaterThan">
      <formula>0</formula>
    </cfRule>
  </conditionalFormatting>
  <conditionalFormatting sqref="AM15">
    <cfRule type="cellIs" dxfId="1090" priority="1209" stopIfTrue="1" operator="greaterThan">
      <formula>0</formula>
    </cfRule>
  </conditionalFormatting>
  <conditionalFormatting sqref="AO15">
    <cfRule type="cellIs" dxfId="1089" priority="1208" stopIfTrue="1" operator="greaterThan">
      <formula>0</formula>
    </cfRule>
  </conditionalFormatting>
  <conditionalFormatting sqref="AQ15">
    <cfRule type="cellIs" dxfId="1088" priority="1207" stopIfTrue="1" operator="greaterThan">
      <formula>0</formula>
    </cfRule>
  </conditionalFormatting>
  <conditionalFormatting sqref="AS15">
    <cfRule type="cellIs" dxfId="1087" priority="1206" stopIfTrue="1" operator="greaterThan">
      <formula>0</formula>
    </cfRule>
  </conditionalFormatting>
  <conditionalFormatting sqref="AU15">
    <cfRule type="cellIs" dxfId="1086" priority="1205" stopIfTrue="1" operator="greaterThan">
      <formula>0</formula>
    </cfRule>
  </conditionalFormatting>
  <conditionalFormatting sqref="AW15">
    <cfRule type="cellIs" dxfId="1085" priority="1204" stopIfTrue="1" operator="greaterThan">
      <formula>0</formula>
    </cfRule>
  </conditionalFormatting>
  <conditionalFormatting sqref="AY15">
    <cfRule type="cellIs" dxfId="1084" priority="1203" stopIfTrue="1" operator="greaterThan">
      <formula>0</formula>
    </cfRule>
  </conditionalFormatting>
  <conditionalFormatting sqref="F17">
    <cfRule type="cellIs" dxfId="1083" priority="1202" stopIfTrue="1" operator="greaterThan">
      <formula>0</formula>
    </cfRule>
  </conditionalFormatting>
  <conditionalFormatting sqref="E17">
    <cfRule type="cellIs" dxfId="1082" priority="1201" stopIfTrue="1" operator="greaterThan">
      <formula>0</formula>
    </cfRule>
  </conditionalFormatting>
  <conditionalFormatting sqref="G17">
    <cfRule type="cellIs" dxfId="1081" priority="1200" stopIfTrue="1" operator="greaterThan">
      <formula>0</formula>
    </cfRule>
  </conditionalFormatting>
  <conditionalFormatting sqref="I17">
    <cfRule type="cellIs" dxfId="1080" priority="1199" stopIfTrue="1" operator="greaterThan">
      <formula>0</formula>
    </cfRule>
  </conditionalFormatting>
  <conditionalFormatting sqref="K17">
    <cfRule type="cellIs" dxfId="1079" priority="1198" stopIfTrue="1" operator="greaterThan">
      <formula>0</formula>
    </cfRule>
  </conditionalFormatting>
  <conditionalFormatting sqref="M17">
    <cfRule type="cellIs" dxfId="1078" priority="1197" stopIfTrue="1" operator="greaterThan">
      <formula>0</formula>
    </cfRule>
  </conditionalFormatting>
  <conditionalFormatting sqref="O17">
    <cfRule type="cellIs" dxfId="1077" priority="1196" stopIfTrue="1" operator="greaterThan">
      <formula>0</formula>
    </cfRule>
  </conditionalFormatting>
  <conditionalFormatting sqref="Q17">
    <cfRule type="cellIs" dxfId="1076" priority="1195" stopIfTrue="1" operator="greaterThan">
      <formula>0</formula>
    </cfRule>
  </conditionalFormatting>
  <conditionalFormatting sqref="S17">
    <cfRule type="cellIs" dxfId="1075" priority="1194" stopIfTrue="1" operator="greaterThan">
      <formula>0</formula>
    </cfRule>
  </conditionalFormatting>
  <conditionalFormatting sqref="U17">
    <cfRule type="cellIs" dxfId="1074" priority="1193" stopIfTrue="1" operator="greaterThan">
      <formula>0</formula>
    </cfRule>
  </conditionalFormatting>
  <conditionalFormatting sqref="W17">
    <cfRule type="cellIs" dxfId="1073" priority="1192" stopIfTrue="1" operator="greaterThan">
      <formula>0</formula>
    </cfRule>
  </conditionalFormatting>
  <conditionalFormatting sqref="Y17">
    <cfRule type="cellIs" dxfId="1072" priority="1191" stopIfTrue="1" operator="greaterThan">
      <formula>0</formula>
    </cfRule>
  </conditionalFormatting>
  <conditionalFormatting sqref="AA17">
    <cfRule type="cellIs" dxfId="1071" priority="1190" stopIfTrue="1" operator="greaterThan">
      <formula>0</formula>
    </cfRule>
  </conditionalFormatting>
  <conditionalFormatting sqref="AC17">
    <cfRule type="cellIs" dxfId="1070" priority="1189" stopIfTrue="1" operator="greaterThan">
      <formula>0</formula>
    </cfRule>
  </conditionalFormatting>
  <conditionalFormatting sqref="AE17">
    <cfRule type="cellIs" dxfId="1069" priority="1188" stopIfTrue="1" operator="greaterThan">
      <formula>0</formula>
    </cfRule>
  </conditionalFormatting>
  <conditionalFormatting sqref="AG17">
    <cfRule type="cellIs" dxfId="1068" priority="1187" stopIfTrue="1" operator="greaterThan">
      <formula>0</formula>
    </cfRule>
  </conditionalFormatting>
  <conditionalFormatting sqref="AI17">
    <cfRule type="cellIs" dxfId="1067" priority="1186" stopIfTrue="1" operator="greaterThan">
      <formula>0</formula>
    </cfRule>
  </conditionalFormatting>
  <conditionalFormatting sqref="AK17">
    <cfRule type="cellIs" dxfId="1066" priority="1185" stopIfTrue="1" operator="greaterThan">
      <formula>0</formula>
    </cfRule>
  </conditionalFormatting>
  <conditionalFormatting sqref="AM17">
    <cfRule type="cellIs" dxfId="1065" priority="1184" stopIfTrue="1" operator="greaterThan">
      <formula>0</formula>
    </cfRule>
  </conditionalFormatting>
  <conditionalFormatting sqref="AO17">
    <cfRule type="cellIs" dxfId="1064" priority="1183" stopIfTrue="1" operator="greaterThan">
      <formula>0</formula>
    </cfRule>
  </conditionalFormatting>
  <conditionalFormatting sqref="AQ17">
    <cfRule type="cellIs" dxfId="1063" priority="1182" stopIfTrue="1" operator="greaterThan">
      <formula>0</formula>
    </cfRule>
  </conditionalFormatting>
  <conditionalFormatting sqref="AS17">
    <cfRule type="cellIs" dxfId="1062" priority="1181" stopIfTrue="1" operator="greaterThan">
      <formula>0</formula>
    </cfRule>
  </conditionalFormatting>
  <conditionalFormatting sqref="AU17">
    <cfRule type="cellIs" dxfId="1061" priority="1180" stopIfTrue="1" operator="greaterThan">
      <formula>0</formula>
    </cfRule>
  </conditionalFormatting>
  <conditionalFormatting sqref="AW17">
    <cfRule type="cellIs" dxfId="1060" priority="1179" stopIfTrue="1" operator="greaterThan">
      <formula>0</formula>
    </cfRule>
  </conditionalFormatting>
  <conditionalFormatting sqref="AY17">
    <cfRule type="cellIs" dxfId="1059" priority="1178" stopIfTrue="1" operator="greaterThan">
      <formula>0</formula>
    </cfRule>
  </conditionalFormatting>
  <conditionalFormatting sqref="F19">
    <cfRule type="cellIs" dxfId="1058" priority="1177" stopIfTrue="1" operator="greaterThan">
      <formula>0</formula>
    </cfRule>
  </conditionalFormatting>
  <conditionalFormatting sqref="E19">
    <cfRule type="cellIs" dxfId="1057" priority="1176" stopIfTrue="1" operator="greaterThan">
      <formula>0</formula>
    </cfRule>
  </conditionalFormatting>
  <conditionalFormatting sqref="G19">
    <cfRule type="cellIs" dxfId="1056" priority="1175" stopIfTrue="1" operator="greaterThan">
      <formula>0</formula>
    </cfRule>
  </conditionalFormatting>
  <conditionalFormatting sqref="I19">
    <cfRule type="cellIs" dxfId="1055" priority="1174" stopIfTrue="1" operator="greaterThan">
      <formula>0</formula>
    </cfRule>
  </conditionalFormatting>
  <conditionalFormatting sqref="K19">
    <cfRule type="cellIs" dxfId="1054" priority="1173" stopIfTrue="1" operator="greaterThan">
      <formula>0</formula>
    </cfRule>
  </conditionalFormatting>
  <conditionalFormatting sqref="M19">
    <cfRule type="cellIs" dxfId="1053" priority="1172" stopIfTrue="1" operator="greaterThan">
      <formula>0</formula>
    </cfRule>
  </conditionalFormatting>
  <conditionalFormatting sqref="O19">
    <cfRule type="cellIs" dxfId="1052" priority="1171" stopIfTrue="1" operator="greaterThan">
      <formula>0</formula>
    </cfRule>
  </conditionalFormatting>
  <conditionalFormatting sqref="Q19">
    <cfRule type="cellIs" dxfId="1051" priority="1170" stopIfTrue="1" operator="greaterThan">
      <formula>0</formula>
    </cfRule>
  </conditionalFormatting>
  <conditionalFormatting sqref="S19">
    <cfRule type="cellIs" dxfId="1050" priority="1169" stopIfTrue="1" operator="greaterThan">
      <formula>0</formula>
    </cfRule>
  </conditionalFormatting>
  <conditionalFormatting sqref="U19">
    <cfRule type="cellIs" dxfId="1049" priority="1168" stopIfTrue="1" operator="greaterThan">
      <formula>0</formula>
    </cfRule>
  </conditionalFormatting>
  <conditionalFormatting sqref="W19">
    <cfRule type="cellIs" dxfId="1048" priority="1167" stopIfTrue="1" operator="greaterThan">
      <formula>0</formula>
    </cfRule>
  </conditionalFormatting>
  <conditionalFormatting sqref="Y19">
    <cfRule type="cellIs" dxfId="1047" priority="1166" stopIfTrue="1" operator="greaterThan">
      <formula>0</formula>
    </cfRule>
  </conditionalFormatting>
  <conditionalFormatting sqref="AA19">
    <cfRule type="cellIs" dxfId="1046" priority="1165" stopIfTrue="1" operator="greaterThan">
      <formula>0</formula>
    </cfRule>
  </conditionalFormatting>
  <conditionalFormatting sqref="AC19">
    <cfRule type="cellIs" dxfId="1045" priority="1164" stopIfTrue="1" operator="greaterThan">
      <formula>0</formula>
    </cfRule>
  </conditionalFormatting>
  <conditionalFormatting sqref="AE19">
    <cfRule type="cellIs" dxfId="1044" priority="1163" stopIfTrue="1" operator="greaterThan">
      <formula>0</formula>
    </cfRule>
  </conditionalFormatting>
  <conditionalFormatting sqref="AG19">
    <cfRule type="cellIs" dxfId="1043" priority="1162" stopIfTrue="1" operator="greaterThan">
      <formula>0</formula>
    </cfRule>
  </conditionalFormatting>
  <conditionalFormatting sqref="AI19">
    <cfRule type="cellIs" dxfId="1042" priority="1161" stopIfTrue="1" operator="greaterThan">
      <formula>0</formula>
    </cfRule>
  </conditionalFormatting>
  <conditionalFormatting sqref="AK19">
    <cfRule type="cellIs" dxfId="1041" priority="1160" stopIfTrue="1" operator="greaterThan">
      <formula>0</formula>
    </cfRule>
  </conditionalFormatting>
  <conditionalFormatting sqref="AM19">
    <cfRule type="cellIs" dxfId="1040" priority="1159" stopIfTrue="1" operator="greaterThan">
      <formula>0</formula>
    </cfRule>
  </conditionalFormatting>
  <conditionalFormatting sqref="AO19">
    <cfRule type="cellIs" dxfId="1039" priority="1158" stopIfTrue="1" operator="greaterThan">
      <formula>0</formula>
    </cfRule>
  </conditionalFormatting>
  <conditionalFormatting sqref="AQ19">
    <cfRule type="cellIs" dxfId="1038" priority="1157" stopIfTrue="1" operator="greaterThan">
      <formula>0</formula>
    </cfRule>
  </conditionalFormatting>
  <conditionalFormatting sqref="AS19">
    <cfRule type="cellIs" dxfId="1037" priority="1156" stopIfTrue="1" operator="greaterThan">
      <formula>0</formula>
    </cfRule>
  </conditionalFormatting>
  <conditionalFormatting sqref="AU19">
    <cfRule type="cellIs" dxfId="1036" priority="1155" stopIfTrue="1" operator="greaterThan">
      <formula>0</formula>
    </cfRule>
  </conditionalFormatting>
  <conditionalFormatting sqref="AW19">
    <cfRule type="cellIs" dxfId="1035" priority="1154" stopIfTrue="1" operator="greaterThan">
      <formula>0</formula>
    </cfRule>
  </conditionalFormatting>
  <conditionalFormatting sqref="AY19">
    <cfRule type="cellIs" dxfId="1034" priority="1153" stopIfTrue="1" operator="greaterThan">
      <formula>0</formula>
    </cfRule>
  </conditionalFormatting>
  <conditionalFormatting sqref="F21">
    <cfRule type="cellIs" dxfId="1033" priority="1152" stopIfTrue="1" operator="greaterThan">
      <formula>0</formula>
    </cfRule>
  </conditionalFormatting>
  <conditionalFormatting sqref="E21">
    <cfRule type="cellIs" dxfId="1032" priority="1151" stopIfTrue="1" operator="greaterThan">
      <formula>0</formula>
    </cfRule>
  </conditionalFormatting>
  <conditionalFormatting sqref="G21">
    <cfRule type="cellIs" dxfId="1031" priority="1150" stopIfTrue="1" operator="greaterThan">
      <formula>0</formula>
    </cfRule>
  </conditionalFormatting>
  <conditionalFormatting sqref="I21">
    <cfRule type="cellIs" dxfId="1030" priority="1149" stopIfTrue="1" operator="greaterThan">
      <formula>0</formula>
    </cfRule>
  </conditionalFormatting>
  <conditionalFormatting sqref="K21">
    <cfRule type="cellIs" dxfId="1029" priority="1148" stopIfTrue="1" operator="greaterThan">
      <formula>0</formula>
    </cfRule>
  </conditionalFormatting>
  <conditionalFormatting sqref="M21">
    <cfRule type="cellIs" dxfId="1028" priority="1147" stopIfTrue="1" operator="greaterThan">
      <formula>0</formula>
    </cfRule>
  </conditionalFormatting>
  <conditionalFormatting sqref="O21">
    <cfRule type="cellIs" dxfId="1027" priority="1146" stopIfTrue="1" operator="greaterThan">
      <formula>0</formula>
    </cfRule>
  </conditionalFormatting>
  <conditionalFormatting sqref="Q21">
    <cfRule type="cellIs" dxfId="1026" priority="1145" stopIfTrue="1" operator="greaterThan">
      <formula>0</formula>
    </cfRule>
  </conditionalFormatting>
  <conditionalFormatting sqref="S21">
    <cfRule type="cellIs" dxfId="1025" priority="1144" stopIfTrue="1" operator="greaterThan">
      <formula>0</formula>
    </cfRule>
  </conditionalFormatting>
  <conditionalFormatting sqref="U21">
    <cfRule type="cellIs" dxfId="1024" priority="1143" stopIfTrue="1" operator="greaterThan">
      <formula>0</formula>
    </cfRule>
  </conditionalFormatting>
  <conditionalFormatting sqref="W21">
    <cfRule type="cellIs" dxfId="1023" priority="1142" stopIfTrue="1" operator="greaterThan">
      <formula>0</formula>
    </cfRule>
  </conditionalFormatting>
  <conditionalFormatting sqref="Y21">
    <cfRule type="cellIs" dxfId="1022" priority="1141" stopIfTrue="1" operator="greaterThan">
      <formula>0</formula>
    </cfRule>
  </conditionalFormatting>
  <conditionalFormatting sqref="AA21">
    <cfRule type="cellIs" dxfId="1021" priority="1140" stopIfTrue="1" operator="greaterThan">
      <formula>0</formula>
    </cfRule>
  </conditionalFormatting>
  <conditionalFormatting sqref="AC21">
    <cfRule type="cellIs" dxfId="1020" priority="1139" stopIfTrue="1" operator="greaterThan">
      <formula>0</formula>
    </cfRule>
  </conditionalFormatting>
  <conditionalFormatting sqref="AE21">
    <cfRule type="cellIs" dxfId="1019" priority="1138" stopIfTrue="1" operator="greaterThan">
      <formula>0</formula>
    </cfRule>
  </conditionalFormatting>
  <conditionalFormatting sqref="AG21">
    <cfRule type="cellIs" dxfId="1018" priority="1137" stopIfTrue="1" operator="greaterThan">
      <formula>0</formula>
    </cfRule>
  </conditionalFormatting>
  <conditionalFormatting sqref="AI21">
    <cfRule type="cellIs" dxfId="1017" priority="1136" stopIfTrue="1" operator="greaterThan">
      <formula>0</formula>
    </cfRule>
  </conditionalFormatting>
  <conditionalFormatting sqref="AK21">
    <cfRule type="cellIs" dxfId="1016" priority="1135" stopIfTrue="1" operator="greaterThan">
      <formula>0</formula>
    </cfRule>
  </conditionalFormatting>
  <conditionalFormatting sqref="AM21">
    <cfRule type="cellIs" dxfId="1015" priority="1134" stopIfTrue="1" operator="greaterThan">
      <formula>0</formula>
    </cfRule>
  </conditionalFormatting>
  <conditionalFormatting sqref="AO21">
    <cfRule type="cellIs" dxfId="1014" priority="1133" stopIfTrue="1" operator="greaterThan">
      <formula>0</formula>
    </cfRule>
  </conditionalFormatting>
  <conditionalFormatting sqref="AQ21">
    <cfRule type="cellIs" dxfId="1013" priority="1132" stopIfTrue="1" operator="greaterThan">
      <formula>0</formula>
    </cfRule>
  </conditionalFormatting>
  <conditionalFormatting sqref="AS21">
    <cfRule type="cellIs" dxfId="1012" priority="1131" stopIfTrue="1" operator="greaterThan">
      <formula>0</formula>
    </cfRule>
  </conditionalFormatting>
  <conditionalFormatting sqref="AU21">
    <cfRule type="cellIs" dxfId="1011" priority="1130" stopIfTrue="1" operator="greaterThan">
      <formula>0</formula>
    </cfRule>
  </conditionalFormatting>
  <conditionalFormatting sqref="AW21">
    <cfRule type="cellIs" dxfId="1010" priority="1129" stopIfTrue="1" operator="greaterThan">
      <formula>0</formula>
    </cfRule>
  </conditionalFormatting>
  <conditionalFormatting sqref="AY21">
    <cfRule type="cellIs" dxfId="1009" priority="1128" stopIfTrue="1" operator="greaterThan">
      <formula>0</formula>
    </cfRule>
  </conditionalFormatting>
  <conditionalFormatting sqref="F23">
    <cfRule type="cellIs" dxfId="1008" priority="1127" stopIfTrue="1" operator="greaterThan">
      <formula>0</formula>
    </cfRule>
  </conditionalFormatting>
  <conditionalFormatting sqref="E23">
    <cfRule type="cellIs" dxfId="1007" priority="1126" stopIfTrue="1" operator="greaterThan">
      <formula>0</formula>
    </cfRule>
  </conditionalFormatting>
  <conditionalFormatting sqref="G23">
    <cfRule type="cellIs" dxfId="1006" priority="1125" stopIfTrue="1" operator="greaterThan">
      <formula>0</formula>
    </cfRule>
  </conditionalFormatting>
  <conditionalFormatting sqref="I23">
    <cfRule type="cellIs" dxfId="1005" priority="1124" stopIfTrue="1" operator="greaterThan">
      <formula>0</formula>
    </cfRule>
  </conditionalFormatting>
  <conditionalFormatting sqref="K23">
    <cfRule type="cellIs" dxfId="1004" priority="1123" stopIfTrue="1" operator="greaterThan">
      <formula>0</formula>
    </cfRule>
  </conditionalFormatting>
  <conditionalFormatting sqref="M23">
    <cfRule type="cellIs" dxfId="1003" priority="1122" stopIfTrue="1" operator="greaterThan">
      <formula>0</formula>
    </cfRule>
  </conditionalFormatting>
  <conditionalFormatting sqref="O23">
    <cfRule type="cellIs" dxfId="1002" priority="1121" stopIfTrue="1" operator="greaterThan">
      <formula>0</formula>
    </cfRule>
  </conditionalFormatting>
  <conditionalFormatting sqref="Q23">
    <cfRule type="cellIs" dxfId="1001" priority="1120" stopIfTrue="1" operator="greaterThan">
      <formula>0</formula>
    </cfRule>
  </conditionalFormatting>
  <conditionalFormatting sqref="S23">
    <cfRule type="cellIs" dxfId="1000" priority="1119" stopIfTrue="1" operator="greaterThan">
      <formula>0</formula>
    </cfRule>
  </conditionalFormatting>
  <conditionalFormatting sqref="U23">
    <cfRule type="cellIs" dxfId="999" priority="1118" stopIfTrue="1" operator="greaterThan">
      <formula>0</formula>
    </cfRule>
  </conditionalFormatting>
  <conditionalFormatting sqref="W23">
    <cfRule type="cellIs" dxfId="998" priority="1117" stopIfTrue="1" operator="greaterThan">
      <formula>0</formula>
    </cfRule>
  </conditionalFormatting>
  <conditionalFormatting sqref="Y23">
    <cfRule type="cellIs" dxfId="997" priority="1116" stopIfTrue="1" operator="greaterThan">
      <formula>0</formula>
    </cfRule>
  </conditionalFormatting>
  <conditionalFormatting sqref="AA23">
    <cfRule type="cellIs" dxfId="996" priority="1115" stopIfTrue="1" operator="greaterThan">
      <formula>0</formula>
    </cfRule>
  </conditionalFormatting>
  <conditionalFormatting sqref="AC23">
    <cfRule type="cellIs" dxfId="995" priority="1114" stopIfTrue="1" operator="greaterThan">
      <formula>0</formula>
    </cfRule>
  </conditionalFormatting>
  <conditionalFormatting sqref="AE23">
    <cfRule type="cellIs" dxfId="994" priority="1113" stopIfTrue="1" operator="greaterThan">
      <formula>0</formula>
    </cfRule>
  </conditionalFormatting>
  <conditionalFormatting sqref="AG23">
    <cfRule type="cellIs" dxfId="993" priority="1112" stopIfTrue="1" operator="greaterThan">
      <formula>0</formula>
    </cfRule>
  </conditionalFormatting>
  <conditionalFormatting sqref="AI23">
    <cfRule type="cellIs" dxfId="992" priority="1111" stopIfTrue="1" operator="greaterThan">
      <formula>0</formula>
    </cfRule>
  </conditionalFormatting>
  <conditionalFormatting sqref="AK23">
    <cfRule type="cellIs" dxfId="991" priority="1110" stopIfTrue="1" operator="greaterThan">
      <formula>0</formula>
    </cfRule>
  </conditionalFormatting>
  <conditionalFormatting sqref="AM23">
    <cfRule type="cellIs" dxfId="990" priority="1109" stopIfTrue="1" operator="greaterThan">
      <formula>0</formula>
    </cfRule>
  </conditionalFormatting>
  <conditionalFormatting sqref="AO23">
    <cfRule type="cellIs" dxfId="989" priority="1108" stopIfTrue="1" operator="greaterThan">
      <formula>0</formula>
    </cfRule>
  </conditionalFormatting>
  <conditionalFormatting sqref="AQ23">
    <cfRule type="cellIs" dxfId="988" priority="1107" stopIfTrue="1" operator="greaterThan">
      <formula>0</formula>
    </cfRule>
  </conditionalFormatting>
  <conditionalFormatting sqref="AS23">
    <cfRule type="cellIs" dxfId="987" priority="1106" stopIfTrue="1" operator="greaterThan">
      <formula>0</formula>
    </cfRule>
  </conditionalFormatting>
  <conditionalFormatting sqref="AU23">
    <cfRule type="cellIs" dxfId="986" priority="1105" stopIfTrue="1" operator="greaterThan">
      <formula>0</formula>
    </cfRule>
  </conditionalFormatting>
  <conditionalFormatting sqref="AW23">
    <cfRule type="cellIs" dxfId="985" priority="1104" stopIfTrue="1" operator="greaterThan">
      <formula>0</formula>
    </cfRule>
  </conditionalFormatting>
  <conditionalFormatting sqref="AY23">
    <cfRule type="cellIs" dxfId="984" priority="1103" stopIfTrue="1" operator="greaterThan">
      <formula>0</formula>
    </cfRule>
  </conditionalFormatting>
  <conditionalFormatting sqref="F25">
    <cfRule type="cellIs" dxfId="983" priority="1102" stopIfTrue="1" operator="greaterThan">
      <formula>0</formula>
    </cfRule>
  </conditionalFormatting>
  <conditionalFormatting sqref="E25">
    <cfRule type="cellIs" dxfId="982" priority="1101" stopIfTrue="1" operator="greaterThan">
      <formula>0</formula>
    </cfRule>
  </conditionalFormatting>
  <conditionalFormatting sqref="G25">
    <cfRule type="cellIs" dxfId="981" priority="1100" stopIfTrue="1" operator="greaterThan">
      <formula>0</formula>
    </cfRule>
  </conditionalFormatting>
  <conditionalFormatting sqref="I25">
    <cfRule type="cellIs" dxfId="980" priority="1099" stopIfTrue="1" operator="greaterThan">
      <formula>0</formula>
    </cfRule>
  </conditionalFormatting>
  <conditionalFormatting sqref="K25">
    <cfRule type="cellIs" dxfId="979" priority="1098" stopIfTrue="1" operator="greaterThan">
      <formula>0</formula>
    </cfRule>
  </conditionalFormatting>
  <conditionalFormatting sqref="M25">
    <cfRule type="cellIs" dxfId="978" priority="1097" stopIfTrue="1" operator="greaterThan">
      <formula>0</formula>
    </cfRule>
  </conditionalFormatting>
  <conditionalFormatting sqref="O25">
    <cfRule type="cellIs" dxfId="977" priority="1096" stopIfTrue="1" operator="greaterThan">
      <formula>0</formula>
    </cfRule>
  </conditionalFormatting>
  <conditionalFormatting sqref="Q25">
    <cfRule type="cellIs" dxfId="976" priority="1095" stopIfTrue="1" operator="greaterThan">
      <formula>0</formula>
    </cfRule>
  </conditionalFormatting>
  <conditionalFormatting sqref="S25">
    <cfRule type="cellIs" dxfId="975" priority="1094" stopIfTrue="1" operator="greaterThan">
      <formula>0</formula>
    </cfRule>
  </conditionalFormatting>
  <conditionalFormatting sqref="U25">
    <cfRule type="cellIs" dxfId="974" priority="1093" stopIfTrue="1" operator="greaterThan">
      <formula>0</formula>
    </cfRule>
  </conditionalFormatting>
  <conditionalFormatting sqref="W25">
    <cfRule type="cellIs" dxfId="973" priority="1092" stopIfTrue="1" operator="greaterThan">
      <formula>0</formula>
    </cfRule>
  </conditionalFormatting>
  <conditionalFormatting sqref="Y25">
    <cfRule type="cellIs" dxfId="972" priority="1091" stopIfTrue="1" operator="greaterThan">
      <formula>0</formula>
    </cfRule>
  </conditionalFormatting>
  <conditionalFormatting sqref="AA25">
    <cfRule type="cellIs" dxfId="971" priority="1090" stopIfTrue="1" operator="greaterThan">
      <formula>0</formula>
    </cfRule>
  </conditionalFormatting>
  <conditionalFormatting sqref="AC25">
    <cfRule type="cellIs" dxfId="970" priority="1089" stopIfTrue="1" operator="greaterThan">
      <formula>0</formula>
    </cfRule>
  </conditionalFormatting>
  <conditionalFormatting sqref="AE25">
    <cfRule type="cellIs" dxfId="969" priority="1088" stopIfTrue="1" operator="greaterThan">
      <formula>0</formula>
    </cfRule>
  </conditionalFormatting>
  <conditionalFormatting sqref="AG25">
    <cfRule type="cellIs" dxfId="968" priority="1087" stopIfTrue="1" operator="greaterThan">
      <formula>0</formula>
    </cfRule>
  </conditionalFormatting>
  <conditionalFormatting sqref="AI25">
    <cfRule type="cellIs" dxfId="967" priority="1086" stopIfTrue="1" operator="greaterThan">
      <formula>0</formula>
    </cfRule>
  </conditionalFormatting>
  <conditionalFormatting sqref="AK25">
    <cfRule type="cellIs" dxfId="966" priority="1085" stopIfTrue="1" operator="greaterThan">
      <formula>0</formula>
    </cfRule>
  </conditionalFormatting>
  <conditionalFormatting sqref="AM25">
    <cfRule type="cellIs" dxfId="965" priority="1084" stopIfTrue="1" operator="greaterThan">
      <formula>0</formula>
    </cfRule>
  </conditionalFormatting>
  <conditionalFormatting sqref="AO25">
    <cfRule type="cellIs" dxfId="964" priority="1083" stopIfTrue="1" operator="greaterThan">
      <formula>0</formula>
    </cfRule>
  </conditionalFormatting>
  <conditionalFormatting sqref="AQ25">
    <cfRule type="cellIs" dxfId="963" priority="1082" stopIfTrue="1" operator="greaterThan">
      <formula>0</formula>
    </cfRule>
  </conditionalFormatting>
  <conditionalFormatting sqref="AS25">
    <cfRule type="cellIs" dxfId="962" priority="1081" stopIfTrue="1" operator="greaterThan">
      <formula>0</formula>
    </cfRule>
  </conditionalFormatting>
  <conditionalFormatting sqref="AU25">
    <cfRule type="cellIs" dxfId="961" priority="1080" stopIfTrue="1" operator="greaterThan">
      <formula>0</formula>
    </cfRule>
  </conditionalFormatting>
  <conditionalFormatting sqref="AW25">
    <cfRule type="cellIs" dxfId="960" priority="1079" stopIfTrue="1" operator="greaterThan">
      <formula>0</formula>
    </cfRule>
  </conditionalFormatting>
  <conditionalFormatting sqref="AY25">
    <cfRule type="cellIs" dxfId="959" priority="1078" stopIfTrue="1" operator="greaterThan">
      <formula>0</formula>
    </cfRule>
  </conditionalFormatting>
  <conditionalFormatting sqref="F27">
    <cfRule type="cellIs" dxfId="958" priority="1077" stopIfTrue="1" operator="greaterThan">
      <formula>0</formula>
    </cfRule>
  </conditionalFormatting>
  <conditionalFormatting sqref="E27">
    <cfRule type="cellIs" dxfId="957" priority="1076" stopIfTrue="1" operator="greaterThan">
      <formula>0</formula>
    </cfRule>
  </conditionalFormatting>
  <conditionalFormatting sqref="G27">
    <cfRule type="cellIs" dxfId="956" priority="1075" stopIfTrue="1" operator="greaterThan">
      <formula>0</formula>
    </cfRule>
  </conditionalFormatting>
  <conditionalFormatting sqref="I27">
    <cfRule type="cellIs" dxfId="955" priority="1074" stopIfTrue="1" operator="greaterThan">
      <formula>0</formula>
    </cfRule>
  </conditionalFormatting>
  <conditionalFormatting sqref="K27">
    <cfRule type="cellIs" dxfId="954" priority="1073" stopIfTrue="1" operator="greaterThan">
      <formula>0</formula>
    </cfRule>
  </conditionalFormatting>
  <conditionalFormatting sqref="M27">
    <cfRule type="cellIs" dxfId="953" priority="1072" stopIfTrue="1" operator="greaterThan">
      <formula>0</formula>
    </cfRule>
  </conditionalFormatting>
  <conditionalFormatting sqref="O27">
    <cfRule type="cellIs" dxfId="952" priority="1071" stopIfTrue="1" operator="greaterThan">
      <formula>0</formula>
    </cfRule>
  </conditionalFormatting>
  <conditionalFormatting sqref="Q27">
    <cfRule type="cellIs" dxfId="951" priority="1070" stopIfTrue="1" operator="greaterThan">
      <formula>0</formula>
    </cfRule>
  </conditionalFormatting>
  <conditionalFormatting sqref="S27">
    <cfRule type="cellIs" dxfId="950" priority="1069" stopIfTrue="1" operator="greaterThan">
      <formula>0</formula>
    </cfRule>
  </conditionalFormatting>
  <conditionalFormatting sqref="U27">
    <cfRule type="cellIs" dxfId="949" priority="1068" stopIfTrue="1" operator="greaterThan">
      <formula>0</formula>
    </cfRule>
  </conditionalFormatting>
  <conditionalFormatting sqref="W27">
    <cfRule type="cellIs" dxfId="948" priority="1067" stopIfTrue="1" operator="greaterThan">
      <formula>0</formula>
    </cfRule>
  </conditionalFormatting>
  <conditionalFormatting sqref="Y27">
    <cfRule type="cellIs" dxfId="947" priority="1066" stopIfTrue="1" operator="greaterThan">
      <formula>0</formula>
    </cfRule>
  </conditionalFormatting>
  <conditionalFormatting sqref="AA27">
    <cfRule type="cellIs" dxfId="946" priority="1065" stopIfTrue="1" operator="greaterThan">
      <formula>0</formula>
    </cfRule>
  </conditionalFormatting>
  <conditionalFormatting sqref="AC27">
    <cfRule type="cellIs" dxfId="945" priority="1064" stopIfTrue="1" operator="greaterThan">
      <formula>0</formula>
    </cfRule>
  </conditionalFormatting>
  <conditionalFormatting sqref="AE27">
    <cfRule type="cellIs" dxfId="944" priority="1063" stopIfTrue="1" operator="greaterThan">
      <formula>0</formula>
    </cfRule>
  </conditionalFormatting>
  <conditionalFormatting sqref="AG27">
    <cfRule type="cellIs" dxfId="943" priority="1062" stopIfTrue="1" operator="greaterThan">
      <formula>0</formula>
    </cfRule>
  </conditionalFormatting>
  <conditionalFormatting sqref="AI27">
    <cfRule type="cellIs" dxfId="942" priority="1061" stopIfTrue="1" operator="greaterThan">
      <formula>0</formula>
    </cfRule>
  </conditionalFormatting>
  <conditionalFormatting sqref="AK27">
    <cfRule type="cellIs" dxfId="941" priority="1060" stopIfTrue="1" operator="greaterThan">
      <formula>0</formula>
    </cfRule>
  </conditionalFormatting>
  <conditionalFormatting sqref="AM27">
    <cfRule type="cellIs" dxfId="940" priority="1059" stopIfTrue="1" operator="greaterThan">
      <formula>0</formula>
    </cfRule>
  </conditionalFormatting>
  <conditionalFormatting sqref="AO27">
    <cfRule type="cellIs" dxfId="939" priority="1058" stopIfTrue="1" operator="greaterThan">
      <formula>0</formula>
    </cfRule>
  </conditionalFormatting>
  <conditionalFormatting sqref="AQ27">
    <cfRule type="cellIs" dxfId="938" priority="1057" stopIfTrue="1" operator="greaterThan">
      <formula>0</formula>
    </cfRule>
  </conditionalFormatting>
  <conditionalFormatting sqref="AS27">
    <cfRule type="cellIs" dxfId="937" priority="1056" stopIfTrue="1" operator="greaterThan">
      <formula>0</formula>
    </cfRule>
  </conditionalFormatting>
  <conditionalFormatting sqref="AU27">
    <cfRule type="cellIs" dxfId="936" priority="1055" stopIfTrue="1" operator="greaterThan">
      <formula>0</formula>
    </cfRule>
  </conditionalFormatting>
  <conditionalFormatting sqref="AW27">
    <cfRule type="cellIs" dxfId="935" priority="1054" stopIfTrue="1" operator="greaterThan">
      <formula>0</formula>
    </cfRule>
  </conditionalFormatting>
  <conditionalFormatting sqref="AY27">
    <cfRule type="cellIs" dxfId="934" priority="1053" stopIfTrue="1" operator="greaterThan">
      <formula>0</formula>
    </cfRule>
  </conditionalFormatting>
  <conditionalFormatting sqref="F29">
    <cfRule type="cellIs" dxfId="933" priority="1052" stopIfTrue="1" operator="greaterThan">
      <formula>0</formula>
    </cfRule>
  </conditionalFormatting>
  <conditionalFormatting sqref="E29">
    <cfRule type="cellIs" dxfId="932" priority="1051" stopIfTrue="1" operator="greaterThan">
      <formula>0</formula>
    </cfRule>
  </conditionalFormatting>
  <conditionalFormatting sqref="G29">
    <cfRule type="cellIs" dxfId="931" priority="1050" stopIfTrue="1" operator="greaterThan">
      <formula>0</formula>
    </cfRule>
  </conditionalFormatting>
  <conditionalFormatting sqref="I29">
    <cfRule type="cellIs" dxfId="930" priority="1049" stopIfTrue="1" operator="greaterThan">
      <formula>0</formula>
    </cfRule>
  </conditionalFormatting>
  <conditionalFormatting sqref="K29">
    <cfRule type="cellIs" dxfId="929" priority="1048" stopIfTrue="1" operator="greaterThan">
      <formula>0</formula>
    </cfRule>
  </conditionalFormatting>
  <conditionalFormatting sqref="M29">
    <cfRule type="cellIs" dxfId="928" priority="1047" stopIfTrue="1" operator="greaterThan">
      <formula>0</formula>
    </cfRule>
  </conditionalFormatting>
  <conditionalFormatting sqref="O29">
    <cfRule type="cellIs" dxfId="927" priority="1046" stopIfTrue="1" operator="greaterThan">
      <formula>0</formula>
    </cfRule>
  </conditionalFormatting>
  <conditionalFormatting sqref="Q29">
    <cfRule type="cellIs" dxfId="926" priority="1045" stopIfTrue="1" operator="greaterThan">
      <formula>0</formula>
    </cfRule>
  </conditionalFormatting>
  <conditionalFormatting sqref="S29">
    <cfRule type="cellIs" dxfId="925" priority="1044" stopIfTrue="1" operator="greaterThan">
      <formula>0</formula>
    </cfRule>
  </conditionalFormatting>
  <conditionalFormatting sqref="U29">
    <cfRule type="cellIs" dxfId="924" priority="1043" stopIfTrue="1" operator="greaterThan">
      <formula>0</formula>
    </cfRule>
  </conditionalFormatting>
  <conditionalFormatting sqref="W29">
    <cfRule type="cellIs" dxfId="923" priority="1042" stopIfTrue="1" operator="greaterThan">
      <formula>0</formula>
    </cfRule>
  </conditionalFormatting>
  <conditionalFormatting sqref="Y29">
    <cfRule type="cellIs" dxfId="922" priority="1041" stopIfTrue="1" operator="greaterThan">
      <formula>0</formula>
    </cfRule>
  </conditionalFormatting>
  <conditionalFormatting sqref="AA29">
    <cfRule type="cellIs" dxfId="921" priority="1040" stopIfTrue="1" operator="greaterThan">
      <formula>0</formula>
    </cfRule>
  </conditionalFormatting>
  <conditionalFormatting sqref="AC29">
    <cfRule type="cellIs" dxfId="920" priority="1039" stopIfTrue="1" operator="greaterThan">
      <formula>0</formula>
    </cfRule>
  </conditionalFormatting>
  <conditionalFormatting sqref="AE29">
    <cfRule type="cellIs" dxfId="919" priority="1038" stopIfTrue="1" operator="greaterThan">
      <formula>0</formula>
    </cfRule>
  </conditionalFormatting>
  <conditionalFormatting sqref="AG29">
    <cfRule type="cellIs" dxfId="918" priority="1037" stopIfTrue="1" operator="greaterThan">
      <formula>0</formula>
    </cfRule>
  </conditionalFormatting>
  <conditionalFormatting sqref="AI29">
    <cfRule type="cellIs" dxfId="917" priority="1036" stopIfTrue="1" operator="greaterThan">
      <formula>0</formula>
    </cfRule>
  </conditionalFormatting>
  <conditionalFormatting sqref="AK29">
    <cfRule type="cellIs" dxfId="916" priority="1035" stopIfTrue="1" operator="greaterThan">
      <formula>0</formula>
    </cfRule>
  </conditionalFormatting>
  <conditionalFormatting sqref="AM29">
    <cfRule type="cellIs" dxfId="915" priority="1034" stopIfTrue="1" operator="greaterThan">
      <formula>0</formula>
    </cfRule>
  </conditionalFormatting>
  <conditionalFormatting sqref="AO29">
    <cfRule type="cellIs" dxfId="914" priority="1033" stopIfTrue="1" operator="greaterThan">
      <formula>0</formula>
    </cfRule>
  </conditionalFormatting>
  <conditionalFormatting sqref="AQ29">
    <cfRule type="cellIs" dxfId="913" priority="1032" stopIfTrue="1" operator="greaterThan">
      <formula>0</formula>
    </cfRule>
  </conditionalFormatting>
  <conditionalFormatting sqref="AS29">
    <cfRule type="cellIs" dxfId="912" priority="1031" stopIfTrue="1" operator="greaterThan">
      <formula>0</formula>
    </cfRule>
  </conditionalFormatting>
  <conditionalFormatting sqref="AU29">
    <cfRule type="cellIs" dxfId="911" priority="1030" stopIfTrue="1" operator="greaterThan">
      <formula>0</formula>
    </cfRule>
  </conditionalFormatting>
  <conditionalFormatting sqref="AW29">
    <cfRule type="cellIs" dxfId="910" priority="1029" stopIfTrue="1" operator="greaterThan">
      <formula>0</formula>
    </cfRule>
  </conditionalFormatting>
  <conditionalFormatting sqref="AY29">
    <cfRule type="cellIs" dxfId="909" priority="1028" stopIfTrue="1" operator="greaterThan">
      <formula>0</formula>
    </cfRule>
  </conditionalFormatting>
  <conditionalFormatting sqref="F31">
    <cfRule type="cellIs" dxfId="908" priority="1027" stopIfTrue="1" operator="greaterThan">
      <formula>0</formula>
    </cfRule>
  </conditionalFormatting>
  <conditionalFormatting sqref="E31">
    <cfRule type="cellIs" dxfId="907" priority="1026" stopIfTrue="1" operator="greaterThan">
      <formula>0</formula>
    </cfRule>
  </conditionalFormatting>
  <conditionalFormatting sqref="G31">
    <cfRule type="cellIs" dxfId="906" priority="1025" stopIfTrue="1" operator="greaterThan">
      <formula>0</formula>
    </cfRule>
  </conditionalFormatting>
  <conditionalFormatting sqref="I31">
    <cfRule type="cellIs" dxfId="905" priority="1024" stopIfTrue="1" operator="greaterThan">
      <formula>0</formula>
    </cfRule>
  </conditionalFormatting>
  <conditionalFormatting sqref="K31">
    <cfRule type="cellIs" dxfId="904" priority="1023" stopIfTrue="1" operator="greaterThan">
      <formula>0</formula>
    </cfRule>
  </conditionalFormatting>
  <conditionalFormatting sqref="M31">
    <cfRule type="cellIs" dxfId="903" priority="1022" stopIfTrue="1" operator="greaterThan">
      <formula>0</formula>
    </cfRule>
  </conditionalFormatting>
  <conditionalFormatting sqref="O31">
    <cfRule type="cellIs" dxfId="902" priority="1021" stopIfTrue="1" operator="greaterThan">
      <formula>0</formula>
    </cfRule>
  </conditionalFormatting>
  <conditionalFormatting sqref="Q31">
    <cfRule type="cellIs" dxfId="901" priority="1020" stopIfTrue="1" operator="greaterThan">
      <formula>0</formula>
    </cfRule>
  </conditionalFormatting>
  <conditionalFormatting sqref="S31">
    <cfRule type="cellIs" dxfId="900" priority="1019" stopIfTrue="1" operator="greaterThan">
      <formula>0</formula>
    </cfRule>
  </conditionalFormatting>
  <conditionalFormatting sqref="U31">
    <cfRule type="cellIs" dxfId="899" priority="1018" stopIfTrue="1" operator="greaterThan">
      <formula>0</formula>
    </cfRule>
  </conditionalFormatting>
  <conditionalFormatting sqref="W31">
    <cfRule type="cellIs" dxfId="898" priority="1017" stopIfTrue="1" operator="greaterThan">
      <formula>0</formula>
    </cfRule>
  </conditionalFormatting>
  <conditionalFormatting sqref="Y31">
    <cfRule type="cellIs" dxfId="897" priority="1016" stopIfTrue="1" operator="greaterThan">
      <formula>0</formula>
    </cfRule>
  </conditionalFormatting>
  <conditionalFormatting sqref="AA31">
    <cfRule type="cellIs" dxfId="896" priority="1015" stopIfTrue="1" operator="greaterThan">
      <formula>0</formula>
    </cfRule>
  </conditionalFormatting>
  <conditionalFormatting sqref="AC31">
    <cfRule type="cellIs" dxfId="895" priority="1014" stopIfTrue="1" operator="greaterThan">
      <formula>0</formula>
    </cfRule>
  </conditionalFormatting>
  <conditionalFormatting sqref="AE31">
    <cfRule type="cellIs" dxfId="894" priority="1013" stopIfTrue="1" operator="greaterThan">
      <formula>0</formula>
    </cfRule>
  </conditionalFormatting>
  <conditionalFormatting sqref="AG31">
    <cfRule type="cellIs" dxfId="893" priority="1012" stopIfTrue="1" operator="greaterThan">
      <formula>0</formula>
    </cfRule>
  </conditionalFormatting>
  <conditionalFormatting sqref="AI31">
    <cfRule type="cellIs" dxfId="892" priority="1011" stopIfTrue="1" operator="greaterThan">
      <formula>0</formula>
    </cfRule>
  </conditionalFormatting>
  <conditionalFormatting sqref="AK31">
    <cfRule type="cellIs" dxfId="891" priority="1010" stopIfTrue="1" operator="greaterThan">
      <formula>0</formula>
    </cfRule>
  </conditionalFormatting>
  <conditionalFormatting sqref="AM31">
    <cfRule type="cellIs" dxfId="890" priority="1009" stopIfTrue="1" operator="greaterThan">
      <formula>0</formula>
    </cfRule>
  </conditionalFormatting>
  <conditionalFormatting sqref="AO31">
    <cfRule type="cellIs" dxfId="889" priority="1008" stopIfTrue="1" operator="greaterThan">
      <formula>0</formula>
    </cfRule>
  </conditionalFormatting>
  <conditionalFormatting sqref="AQ31">
    <cfRule type="cellIs" dxfId="888" priority="1007" stopIfTrue="1" operator="greaterThan">
      <formula>0</formula>
    </cfRule>
  </conditionalFormatting>
  <conditionalFormatting sqref="AS31">
    <cfRule type="cellIs" dxfId="887" priority="1006" stopIfTrue="1" operator="greaterThan">
      <formula>0</formula>
    </cfRule>
  </conditionalFormatting>
  <conditionalFormatting sqref="AU31">
    <cfRule type="cellIs" dxfId="886" priority="1005" stopIfTrue="1" operator="greaterThan">
      <formula>0</formula>
    </cfRule>
  </conditionalFormatting>
  <conditionalFormatting sqref="AW31">
    <cfRule type="cellIs" dxfId="885" priority="1004" stopIfTrue="1" operator="greaterThan">
      <formula>0</formula>
    </cfRule>
  </conditionalFormatting>
  <conditionalFormatting sqref="AY31">
    <cfRule type="cellIs" dxfId="884" priority="1003" stopIfTrue="1" operator="greaterThan">
      <formula>0</formula>
    </cfRule>
  </conditionalFormatting>
  <conditionalFormatting sqref="F33">
    <cfRule type="cellIs" dxfId="883" priority="1002" stopIfTrue="1" operator="greaterThan">
      <formula>0</formula>
    </cfRule>
  </conditionalFormatting>
  <conditionalFormatting sqref="E33">
    <cfRule type="cellIs" dxfId="882" priority="1001" stopIfTrue="1" operator="greaterThan">
      <formula>0</formula>
    </cfRule>
  </conditionalFormatting>
  <conditionalFormatting sqref="G33">
    <cfRule type="cellIs" dxfId="881" priority="1000" stopIfTrue="1" operator="greaterThan">
      <formula>0</formula>
    </cfRule>
  </conditionalFormatting>
  <conditionalFormatting sqref="I33">
    <cfRule type="cellIs" dxfId="880" priority="999" stopIfTrue="1" operator="greaterThan">
      <formula>0</formula>
    </cfRule>
  </conditionalFormatting>
  <conditionalFormatting sqref="K33">
    <cfRule type="cellIs" dxfId="879" priority="998" stopIfTrue="1" operator="greaterThan">
      <formula>0</formula>
    </cfRule>
  </conditionalFormatting>
  <conditionalFormatting sqref="M33">
    <cfRule type="cellIs" dxfId="878" priority="997" stopIfTrue="1" operator="greaterThan">
      <formula>0</formula>
    </cfRule>
  </conditionalFormatting>
  <conditionalFormatting sqref="O33">
    <cfRule type="cellIs" dxfId="877" priority="996" stopIfTrue="1" operator="greaterThan">
      <formula>0</formula>
    </cfRule>
  </conditionalFormatting>
  <conditionalFormatting sqref="Q33">
    <cfRule type="cellIs" dxfId="876" priority="995" stopIfTrue="1" operator="greaterThan">
      <formula>0</formula>
    </cfRule>
  </conditionalFormatting>
  <conditionalFormatting sqref="S33">
    <cfRule type="cellIs" dxfId="875" priority="994" stopIfTrue="1" operator="greaterThan">
      <formula>0</formula>
    </cfRule>
  </conditionalFormatting>
  <conditionalFormatting sqref="U33">
    <cfRule type="cellIs" dxfId="874" priority="993" stopIfTrue="1" operator="greaterThan">
      <formula>0</formula>
    </cfRule>
  </conditionalFormatting>
  <conditionalFormatting sqref="W33">
    <cfRule type="cellIs" dxfId="873" priority="992" stopIfTrue="1" operator="greaterThan">
      <formula>0</formula>
    </cfRule>
  </conditionalFormatting>
  <conditionalFormatting sqref="Y33">
    <cfRule type="cellIs" dxfId="872" priority="991" stopIfTrue="1" operator="greaterThan">
      <formula>0</formula>
    </cfRule>
  </conditionalFormatting>
  <conditionalFormatting sqref="AA33">
    <cfRule type="cellIs" dxfId="871" priority="990" stopIfTrue="1" operator="greaterThan">
      <formula>0</formula>
    </cfRule>
  </conditionalFormatting>
  <conditionalFormatting sqref="AC33">
    <cfRule type="cellIs" dxfId="870" priority="989" stopIfTrue="1" operator="greaterThan">
      <formula>0</formula>
    </cfRule>
  </conditionalFormatting>
  <conditionalFormatting sqref="AE33">
    <cfRule type="cellIs" dxfId="869" priority="988" stopIfTrue="1" operator="greaterThan">
      <formula>0</formula>
    </cfRule>
  </conditionalFormatting>
  <conditionalFormatting sqref="AG33">
    <cfRule type="cellIs" dxfId="868" priority="987" stopIfTrue="1" operator="greaterThan">
      <formula>0</formula>
    </cfRule>
  </conditionalFormatting>
  <conditionalFormatting sqref="AI33">
    <cfRule type="cellIs" dxfId="867" priority="986" stopIfTrue="1" operator="greaterThan">
      <formula>0</formula>
    </cfRule>
  </conditionalFormatting>
  <conditionalFormatting sqref="AK33">
    <cfRule type="cellIs" dxfId="866" priority="985" stopIfTrue="1" operator="greaterThan">
      <formula>0</formula>
    </cfRule>
  </conditionalFormatting>
  <conditionalFormatting sqref="AM33">
    <cfRule type="cellIs" dxfId="865" priority="984" stopIfTrue="1" operator="greaterThan">
      <formula>0</formula>
    </cfRule>
  </conditionalFormatting>
  <conditionalFormatting sqref="AO33">
    <cfRule type="cellIs" dxfId="864" priority="983" stopIfTrue="1" operator="greaterThan">
      <formula>0</formula>
    </cfRule>
  </conditionalFormatting>
  <conditionalFormatting sqref="AQ33">
    <cfRule type="cellIs" dxfId="863" priority="982" stopIfTrue="1" operator="greaterThan">
      <formula>0</formula>
    </cfRule>
  </conditionalFormatting>
  <conditionalFormatting sqref="AS33">
    <cfRule type="cellIs" dxfId="862" priority="981" stopIfTrue="1" operator="greaterThan">
      <formula>0</formula>
    </cfRule>
  </conditionalFormatting>
  <conditionalFormatting sqref="AU33">
    <cfRule type="cellIs" dxfId="861" priority="980" stopIfTrue="1" operator="greaterThan">
      <formula>0</formula>
    </cfRule>
  </conditionalFormatting>
  <conditionalFormatting sqref="AW33">
    <cfRule type="cellIs" dxfId="860" priority="979" stopIfTrue="1" operator="greaterThan">
      <formula>0</formula>
    </cfRule>
  </conditionalFormatting>
  <conditionalFormatting sqref="AY33">
    <cfRule type="cellIs" dxfId="859" priority="978" stopIfTrue="1" operator="greaterThan">
      <formula>0</formula>
    </cfRule>
  </conditionalFormatting>
  <conditionalFormatting sqref="F35">
    <cfRule type="cellIs" dxfId="858" priority="977" stopIfTrue="1" operator="greaterThan">
      <formula>0</formula>
    </cfRule>
  </conditionalFormatting>
  <conditionalFormatting sqref="E35">
    <cfRule type="cellIs" dxfId="857" priority="976" stopIfTrue="1" operator="greaterThan">
      <formula>0</formula>
    </cfRule>
  </conditionalFormatting>
  <conditionalFormatting sqref="G35">
    <cfRule type="cellIs" dxfId="856" priority="975" stopIfTrue="1" operator="greaterThan">
      <formula>0</formula>
    </cfRule>
  </conditionalFormatting>
  <conditionalFormatting sqref="I35">
    <cfRule type="cellIs" dxfId="855" priority="974" stopIfTrue="1" operator="greaterThan">
      <formula>0</formula>
    </cfRule>
  </conditionalFormatting>
  <conditionalFormatting sqref="K35">
    <cfRule type="cellIs" dxfId="854" priority="973" stopIfTrue="1" operator="greaterThan">
      <formula>0</formula>
    </cfRule>
  </conditionalFormatting>
  <conditionalFormatting sqref="M35">
    <cfRule type="cellIs" dxfId="853" priority="972" stopIfTrue="1" operator="greaterThan">
      <formula>0</formula>
    </cfRule>
  </conditionalFormatting>
  <conditionalFormatting sqref="O35">
    <cfRule type="cellIs" dxfId="852" priority="971" stopIfTrue="1" operator="greaterThan">
      <formula>0</formula>
    </cfRule>
  </conditionalFormatting>
  <conditionalFormatting sqref="Q35">
    <cfRule type="cellIs" dxfId="851" priority="970" stopIfTrue="1" operator="greaterThan">
      <formula>0</formula>
    </cfRule>
  </conditionalFormatting>
  <conditionalFormatting sqref="S35">
    <cfRule type="cellIs" dxfId="850" priority="969" stopIfTrue="1" operator="greaterThan">
      <formula>0</formula>
    </cfRule>
  </conditionalFormatting>
  <conditionalFormatting sqref="U35">
    <cfRule type="cellIs" dxfId="849" priority="968" stopIfTrue="1" operator="greaterThan">
      <formula>0</formula>
    </cfRule>
  </conditionalFormatting>
  <conditionalFormatting sqref="W35">
    <cfRule type="cellIs" dxfId="848" priority="967" stopIfTrue="1" operator="greaterThan">
      <formula>0</formula>
    </cfRule>
  </conditionalFormatting>
  <conditionalFormatting sqref="Y35">
    <cfRule type="cellIs" dxfId="847" priority="966" stopIfTrue="1" operator="greaterThan">
      <formula>0</formula>
    </cfRule>
  </conditionalFormatting>
  <conditionalFormatting sqref="AA35">
    <cfRule type="cellIs" dxfId="846" priority="965" stopIfTrue="1" operator="greaterThan">
      <formula>0</formula>
    </cfRule>
  </conditionalFormatting>
  <conditionalFormatting sqref="AC35">
    <cfRule type="cellIs" dxfId="845" priority="964" stopIfTrue="1" operator="greaterThan">
      <formula>0</formula>
    </cfRule>
  </conditionalFormatting>
  <conditionalFormatting sqref="AE35">
    <cfRule type="cellIs" dxfId="844" priority="963" stopIfTrue="1" operator="greaterThan">
      <formula>0</formula>
    </cfRule>
  </conditionalFormatting>
  <conditionalFormatting sqref="AG35">
    <cfRule type="cellIs" dxfId="843" priority="962" stopIfTrue="1" operator="greaterThan">
      <formula>0</formula>
    </cfRule>
  </conditionalFormatting>
  <conditionalFormatting sqref="AI35">
    <cfRule type="cellIs" dxfId="842" priority="961" stopIfTrue="1" operator="greaterThan">
      <formula>0</formula>
    </cfRule>
  </conditionalFormatting>
  <conditionalFormatting sqref="AK35">
    <cfRule type="cellIs" dxfId="841" priority="960" stopIfTrue="1" operator="greaterThan">
      <formula>0</formula>
    </cfRule>
  </conditionalFormatting>
  <conditionalFormatting sqref="AM35">
    <cfRule type="cellIs" dxfId="840" priority="959" stopIfTrue="1" operator="greaterThan">
      <formula>0</formula>
    </cfRule>
  </conditionalFormatting>
  <conditionalFormatting sqref="AO35">
    <cfRule type="cellIs" dxfId="839" priority="958" stopIfTrue="1" operator="greaterThan">
      <formula>0</formula>
    </cfRule>
  </conditionalFormatting>
  <conditionalFormatting sqref="AQ35">
    <cfRule type="cellIs" dxfId="838" priority="957" stopIfTrue="1" operator="greaterThan">
      <formula>0</formula>
    </cfRule>
  </conditionalFormatting>
  <conditionalFormatting sqref="AS35">
    <cfRule type="cellIs" dxfId="837" priority="956" stopIfTrue="1" operator="greaterThan">
      <formula>0</formula>
    </cfRule>
  </conditionalFormatting>
  <conditionalFormatting sqref="AU35">
    <cfRule type="cellIs" dxfId="836" priority="955" stopIfTrue="1" operator="greaterThan">
      <formula>0</formula>
    </cfRule>
  </conditionalFormatting>
  <conditionalFormatting sqref="AW35">
    <cfRule type="cellIs" dxfId="835" priority="954" stopIfTrue="1" operator="greaterThan">
      <formula>0</formula>
    </cfRule>
  </conditionalFormatting>
  <conditionalFormatting sqref="AY35">
    <cfRule type="cellIs" dxfId="834" priority="953" stopIfTrue="1" operator="greaterThan">
      <formula>0</formula>
    </cfRule>
  </conditionalFormatting>
  <conditionalFormatting sqref="F37">
    <cfRule type="cellIs" dxfId="833" priority="952" stopIfTrue="1" operator="greaterThan">
      <formula>0</formula>
    </cfRule>
  </conditionalFormatting>
  <conditionalFormatting sqref="E37">
    <cfRule type="cellIs" dxfId="832" priority="951" stopIfTrue="1" operator="greaterThan">
      <formula>0</formula>
    </cfRule>
  </conditionalFormatting>
  <conditionalFormatting sqref="G37">
    <cfRule type="cellIs" dxfId="831" priority="950" stopIfTrue="1" operator="greaterThan">
      <formula>0</formula>
    </cfRule>
  </conditionalFormatting>
  <conditionalFormatting sqref="I37">
    <cfRule type="cellIs" dxfId="830" priority="949" stopIfTrue="1" operator="greaterThan">
      <formula>0</formula>
    </cfRule>
  </conditionalFormatting>
  <conditionalFormatting sqref="K37">
    <cfRule type="cellIs" dxfId="829" priority="948" stopIfTrue="1" operator="greaterThan">
      <formula>0</formula>
    </cfRule>
  </conditionalFormatting>
  <conditionalFormatting sqref="M37">
    <cfRule type="cellIs" dxfId="828" priority="947" stopIfTrue="1" operator="greaterThan">
      <formula>0</formula>
    </cfRule>
  </conditionalFormatting>
  <conditionalFormatting sqref="O37">
    <cfRule type="cellIs" dxfId="827" priority="946" stopIfTrue="1" operator="greaterThan">
      <formula>0</formula>
    </cfRule>
  </conditionalFormatting>
  <conditionalFormatting sqref="Q37">
    <cfRule type="cellIs" dxfId="826" priority="945" stopIfTrue="1" operator="greaterThan">
      <formula>0</formula>
    </cfRule>
  </conditionalFormatting>
  <conditionalFormatting sqref="S37">
    <cfRule type="cellIs" dxfId="825" priority="944" stopIfTrue="1" operator="greaterThan">
      <formula>0</formula>
    </cfRule>
  </conditionalFormatting>
  <conditionalFormatting sqref="U37">
    <cfRule type="cellIs" dxfId="824" priority="943" stopIfTrue="1" operator="greaterThan">
      <formula>0</formula>
    </cfRule>
  </conditionalFormatting>
  <conditionalFormatting sqref="W37">
    <cfRule type="cellIs" dxfId="823" priority="942" stopIfTrue="1" operator="greaterThan">
      <formula>0</formula>
    </cfRule>
  </conditionalFormatting>
  <conditionalFormatting sqref="Y37">
    <cfRule type="cellIs" dxfId="822" priority="941" stopIfTrue="1" operator="greaterThan">
      <formula>0</formula>
    </cfRule>
  </conditionalFormatting>
  <conditionalFormatting sqref="AA37">
    <cfRule type="cellIs" dxfId="821" priority="940" stopIfTrue="1" operator="greaterThan">
      <formula>0</formula>
    </cfRule>
  </conditionalFormatting>
  <conditionalFormatting sqref="AC37">
    <cfRule type="cellIs" dxfId="820" priority="939" stopIfTrue="1" operator="greaterThan">
      <formula>0</formula>
    </cfRule>
  </conditionalFormatting>
  <conditionalFormatting sqref="AE37">
    <cfRule type="cellIs" dxfId="819" priority="938" stopIfTrue="1" operator="greaterThan">
      <formula>0</formula>
    </cfRule>
  </conditionalFormatting>
  <conditionalFormatting sqref="AG37">
    <cfRule type="cellIs" dxfId="818" priority="937" stopIfTrue="1" operator="greaterThan">
      <formula>0</formula>
    </cfRule>
  </conditionalFormatting>
  <conditionalFormatting sqref="AI37">
    <cfRule type="cellIs" dxfId="817" priority="936" stopIfTrue="1" operator="greaterThan">
      <formula>0</formula>
    </cfRule>
  </conditionalFormatting>
  <conditionalFormatting sqref="AK37">
    <cfRule type="cellIs" dxfId="816" priority="935" stopIfTrue="1" operator="greaterThan">
      <formula>0</formula>
    </cfRule>
  </conditionalFormatting>
  <conditionalFormatting sqref="AM37">
    <cfRule type="cellIs" dxfId="815" priority="934" stopIfTrue="1" operator="greaterThan">
      <formula>0</formula>
    </cfRule>
  </conditionalFormatting>
  <conditionalFormatting sqref="AO37">
    <cfRule type="cellIs" dxfId="814" priority="933" stopIfTrue="1" operator="greaterThan">
      <formula>0</formula>
    </cfRule>
  </conditionalFormatting>
  <conditionalFormatting sqref="AQ37">
    <cfRule type="cellIs" dxfId="813" priority="932" stopIfTrue="1" operator="greaterThan">
      <formula>0</formula>
    </cfRule>
  </conditionalFormatting>
  <conditionalFormatting sqref="AS37">
    <cfRule type="cellIs" dxfId="812" priority="931" stopIfTrue="1" operator="greaterThan">
      <formula>0</formula>
    </cfRule>
  </conditionalFormatting>
  <conditionalFormatting sqref="AU37">
    <cfRule type="cellIs" dxfId="811" priority="930" stopIfTrue="1" operator="greaterThan">
      <formula>0</formula>
    </cfRule>
  </conditionalFormatting>
  <conditionalFormatting sqref="AW37">
    <cfRule type="cellIs" dxfId="810" priority="929" stopIfTrue="1" operator="greaterThan">
      <formula>0</formula>
    </cfRule>
  </conditionalFormatting>
  <conditionalFormatting sqref="AY37">
    <cfRule type="cellIs" dxfId="809" priority="928" stopIfTrue="1" operator="greaterThan">
      <formula>0</formula>
    </cfRule>
  </conditionalFormatting>
  <conditionalFormatting sqref="F39">
    <cfRule type="cellIs" dxfId="808" priority="927" stopIfTrue="1" operator="greaterThan">
      <formula>0</formula>
    </cfRule>
  </conditionalFormatting>
  <conditionalFormatting sqref="E39">
    <cfRule type="cellIs" dxfId="807" priority="926" stopIfTrue="1" operator="greaterThan">
      <formula>0</formula>
    </cfRule>
  </conditionalFormatting>
  <conditionalFormatting sqref="G39">
    <cfRule type="cellIs" dxfId="806" priority="925" stopIfTrue="1" operator="greaterThan">
      <formula>0</formula>
    </cfRule>
  </conditionalFormatting>
  <conditionalFormatting sqref="I39">
    <cfRule type="cellIs" dxfId="805" priority="924" stopIfTrue="1" operator="greaterThan">
      <formula>0</formula>
    </cfRule>
  </conditionalFormatting>
  <conditionalFormatting sqref="K39">
    <cfRule type="cellIs" dxfId="804" priority="923" stopIfTrue="1" operator="greaterThan">
      <formula>0</formula>
    </cfRule>
  </conditionalFormatting>
  <conditionalFormatting sqref="M39">
    <cfRule type="cellIs" dxfId="803" priority="922" stopIfTrue="1" operator="greaterThan">
      <formula>0</formula>
    </cfRule>
  </conditionalFormatting>
  <conditionalFormatting sqref="O39">
    <cfRule type="cellIs" dxfId="802" priority="921" stopIfTrue="1" operator="greaterThan">
      <formula>0</formula>
    </cfRule>
  </conditionalFormatting>
  <conditionalFormatting sqref="Q39">
    <cfRule type="cellIs" dxfId="801" priority="920" stopIfTrue="1" operator="greaterThan">
      <formula>0</formula>
    </cfRule>
  </conditionalFormatting>
  <conditionalFormatting sqref="S39">
    <cfRule type="cellIs" dxfId="800" priority="919" stopIfTrue="1" operator="greaterThan">
      <formula>0</formula>
    </cfRule>
  </conditionalFormatting>
  <conditionalFormatting sqref="U39">
    <cfRule type="cellIs" dxfId="799" priority="918" stopIfTrue="1" operator="greaterThan">
      <formula>0</formula>
    </cfRule>
  </conditionalFormatting>
  <conditionalFormatting sqref="W39">
    <cfRule type="cellIs" dxfId="798" priority="917" stopIfTrue="1" operator="greaterThan">
      <formula>0</formula>
    </cfRule>
  </conditionalFormatting>
  <conditionalFormatting sqref="Y39">
    <cfRule type="cellIs" dxfId="797" priority="916" stopIfTrue="1" operator="greaterThan">
      <formula>0</formula>
    </cfRule>
  </conditionalFormatting>
  <conditionalFormatting sqref="AA39">
    <cfRule type="cellIs" dxfId="796" priority="915" stopIfTrue="1" operator="greaterThan">
      <formula>0</formula>
    </cfRule>
  </conditionalFormatting>
  <conditionalFormatting sqref="AC39">
    <cfRule type="cellIs" dxfId="795" priority="914" stopIfTrue="1" operator="greaterThan">
      <formula>0</formula>
    </cfRule>
  </conditionalFormatting>
  <conditionalFormatting sqref="AE39">
    <cfRule type="cellIs" dxfId="794" priority="913" stopIfTrue="1" operator="greaterThan">
      <formula>0</formula>
    </cfRule>
  </conditionalFormatting>
  <conditionalFormatting sqref="AG39">
    <cfRule type="cellIs" dxfId="793" priority="912" stopIfTrue="1" operator="greaterThan">
      <formula>0</formula>
    </cfRule>
  </conditionalFormatting>
  <conditionalFormatting sqref="AI39">
    <cfRule type="cellIs" dxfId="792" priority="911" stopIfTrue="1" operator="greaterThan">
      <formula>0</formula>
    </cfRule>
  </conditionalFormatting>
  <conditionalFormatting sqref="AK39">
    <cfRule type="cellIs" dxfId="791" priority="910" stopIfTrue="1" operator="greaterThan">
      <formula>0</formula>
    </cfRule>
  </conditionalFormatting>
  <conditionalFormatting sqref="AM39">
    <cfRule type="cellIs" dxfId="790" priority="909" stopIfTrue="1" operator="greaterThan">
      <formula>0</formula>
    </cfRule>
  </conditionalFormatting>
  <conditionalFormatting sqref="AO39">
    <cfRule type="cellIs" dxfId="789" priority="908" stopIfTrue="1" operator="greaterThan">
      <formula>0</formula>
    </cfRule>
  </conditionalFormatting>
  <conditionalFormatting sqref="AQ39">
    <cfRule type="cellIs" dxfId="788" priority="907" stopIfTrue="1" operator="greaterThan">
      <formula>0</formula>
    </cfRule>
  </conditionalFormatting>
  <conditionalFormatting sqref="AS39">
    <cfRule type="cellIs" dxfId="787" priority="906" stopIfTrue="1" operator="greaterThan">
      <formula>0</formula>
    </cfRule>
  </conditionalFormatting>
  <conditionalFormatting sqref="AU39">
    <cfRule type="cellIs" dxfId="786" priority="905" stopIfTrue="1" operator="greaterThan">
      <formula>0</formula>
    </cfRule>
  </conditionalFormatting>
  <conditionalFormatting sqref="AW39">
    <cfRule type="cellIs" dxfId="785" priority="904" stopIfTrue="1" operator="greaterThan">
      <formula>0</formula>
    </cfRule>
  </conditionalFormatting>
  <conditionalFormatting sqref="AY39">
    <cfRule type="cellIs" dxfId="784" priority="903" stopIfTrue="1" operator="greaterThan">
      <formula>0</formula>
    </cfRule>
  </conditionalFormatting>
  <conditionalFormatting sqref="F41">
    <cfRule type="cellIs" dxfId="783" priority="902" stopIfTrue="1" operator="greaterThan">
      <formula>0</formula>
    </cfRule>
  </conditionalFormatting>
  <conditionalFormatting sqref="E41">
    <cfRule type="cellIs" dxfId="782" priority="901" stopIfTrue="1" operator="greaterThan">
      <formula>0</formula>
    </cfRule>
  </conditionalFormatting>
  <conditionalFormatting sqref="G41">
    <cfRule type="cellIs" dxfId="781" priority="900" stopIfTrue="1" operator="greaterThan">
      <formula>0</formula>
    </cfRule>
  </conditionalFormatting>
  <conditionalFormatting sqref="I41">
    <cfRule type="cellIs" dxfId="780" priority="899" stopIfTrue="1" operator="greaterThan">
      <formula>0</formula>
    </cfRule>
  </conditionalFormatting>
  <conditionalFormatting sqref="K41">
    <cfRule type="cellIs" dxfId="779" priority="898" stopIfTrue="1" operator="greaterThan">
      <formula>0</formula>
    </cfRule>
  </conditionalFormatting>
  <conditionalFormatting sqref="M41">
    <cfRule type="cellIs" dxfId="778" priority="897" stopIfTrue="1" operator="greaterThan">
      <formula>0</formula>
    </cfRule>
  </conditionalFormatting>
  <conditionalFormatting sqref="O41">
    <cfRule type="cellIs" dxfId="777" priority="896" stopIfTrue="1" operator="greaterThan">
      <formula>0</formula>
    </cfRule>
  </conditionalFormatting>
  <conditionalFormatting sqref="Q41">
    <cfRule type="cellIs" dxfId="776" priority="895" stopIfTrue="1" operator="greaterThan">
      <formula>0</formula>
    </cfRule>
  </conditionalFormatting>
  <conditionalFormatting sqref="S41">
    <cfRule type="cellIs" dxfId="775" priority="894" stopIfTrue="1" operator="greaterThan">
      <formula>0</formula>
    </cfRule>
  </conditionalFormatting>
  <conditionalFormatting sqref="U41">
    <cfRule type="cellIs" dxfId="774" priority="893" stopIfTrue="1" operator="greaterThan">
      <formula>0</formula>
    </cfRule>
  </conditionalFormatting>
  <conditionalFormatting sqref="W41">
    <cfRule type="cellIs" dxfId="773" priority="892" stopIfTrue="1" operator="greaterThan">
      <formula>0</formula>
    </cfRule>
  </conditionalFormatting>
  <conditionalFormatting sqref="Y41">
    <cfRule type="cellIs" dxfId="772" priority="891" stopIfTrue="1" operator="greaterThan">
      <formula>0</formula>
    </cfRule>
  </conditionalFormatting>
  <conditionalFormatting sqref="AA41">
    <cfRule type="cellIs" dxfId="771" priority="890" stopIfTrue="1" operator="greaterThan">
      <formula>0</formula>
    </cfRule>
  </conditionalFormatting>
  <conditionalFormatting sqref="AC41">
    <cfRule type="cellIs" dxfId="770" priority="889" stopIfTrue="1" operator="greaterThan">
      <formula>0</formula>
    </cfRule>
  </conditionalFormatting>
  <conditionalFormatting sqref="AE41">
    <cfRule type="cellIs" dxfId="769" priority="888" stopIfTrue="1" operator="greaterThan">
      <formula>0</formula>
    </cfRule>
  </conditionalFormatting>
  <conditionalFormatting sqref="AG41">
    <cfRule type="cellIs" dxfId="768" priority="887" stopIfTrue="1" operator="greaterThan">
      <formula>0</formula>
    </cfRule>
  </conditionalFormatting>
  <conditionalFormatting sqref="AI41">
    <cfRule type="cellIs" dxfId="767" priority="886" stopIfTrue="1" operator="greaterThan">
      <formula>0</formula>
    </cfRule>
  </conditionalFormatting>
  <conditionalFormatting sqref="AK41">
    <cfRule type="cellIs" dxfId="766" priority="885" stopIfTrue="1" operator="greaterThan">
      <formula>0</formula>
    </cfRule>
  </conditionalFormatting>
  <conditionalFormatting sqref="AM41">
    <cfRule type="cellIs" dxfId="765" priority="884" stopIfTrue="1" operator="greaterThan">
      <formula>0</formula>
    </cfRule>
  </conditionalFormatting>
  <conditionalFormatting sqref="AO41">
    <cfRule type="cellIs" dxfId="764" priority="883" stopIfTrue="1" operator="greaterThan">
      <formula>0</formula>
    </cfRule>
  </conditionalFormatting>
  <conditionalFormatting sqref="AQ41">
    <cfRule type="cellIs" dxfId="763" priority="882" stopIfTrue="1" operator="greaterThan">
      <formula>0</formula>
    </cfRule>
  </conditionalFormatting>
  <conditionalFormatting sqref="AS41">
    <cfRule type="cellIs" dxfId="762" priority="881" stopIfTrue="1" operator="greaterThan">
      <formula>0</formula>
    </cfRule>
  </conditionalFormatting>
  <conditionalFormatting sqref="AU41">
    <cfRule type="cellIs" dxfId="761" priority="880" stopIfTrue="1" operator="greaterThan">
      <formula>0</formula>
    </cfRule>
  </conditionalFormatting>
  <conditionalFormatting sqref="AW41">
    <cfRule type="cellIs" dxfId="760" priority="879" stopIfTrue="1" operator="greaterThan">
      <formula>0</formula>
    </cfRule>
  </conditionalFormatting>
  <conditionalFormatting sqref="AY41">
    <cfRule type="cellIs" dxfId="759" priority="878" stopIfTrue="1" operator="greaterThan">
      <formula>0</formula>
    </cfRule>
  </conditionalFormatting>
  <conditionalFormatting sqref="F43">
    <cfRule type="cellIs" dxfId="758" priority="877" stopIfTrue="1" operator="greaterThan">
      <formula>0</formula>
    </cfRule>
  </conditionalFormatting>
  <conditionalFormatting sqref="E43">
    <cfRule type="cellIs" dxfId="757" priority="876" stopIfTrue="1" operator="greaterThan">
      <formula>0</formula>
    </cfRule>
  </conditionalFormatting>
  <conditionalFormatting sqref="G43">
    <cfRule type="cellIs" dxfId="756" priority="875" stopIfTrue="1" operator="greaterThan">
      <formula>0</formula>
    </cfRule>
  </conditionalFormatting>
  <conditionalFormatting sqref="I43">
    <cfRule type="cellIs" dxfId="755" priority="874" stopIfTrue="1" operator="greaterThan">
      <formula>0</formula>
    </cfRule>
  </conditionalFormatting>
  <conditionalFormatting sqref="K43">
    <cfRule type="cellIs" dxfId="754" priority="873" stopIfTrue="1" operator="greaterThan">
      <formula>0</formula>
    </cfRule>
  </conditionalFormatting>
  <conditionalFormatting sqref="M43">
    <cfRule type="cellIs" dxfId="753" priority="872" stopIfTrue="1" operator="greaterThan">
      <formula>0</formula>
    </cfRule>
  </conditionalFormatting>
  <conditionalFormatting sqref="O43">
    <cfRule type="cellIs" dxfId="752" priority="871" stopIfTrue="1" operator="greaterThan">
      <formula>0</formula>
    </cfRule>
  </conditionalFormatting>
  <conditionalFormatting sqref="Q43">
    <cfRule type="cellIs" dxfId="751" priority="870" stopIfTrue="1" operator="greaterThan">
      <formula>0</formula>
    </cfRule>
  </conditionalFormatting>
  <conditionalFormatting sqref="S43">
    <cfRule type="cellIs" dxfId="750" priority="869" stopIfTrue="1" operator="greaterThan">
      <formula>0</formula>
    </cfRule>
  </conditionalFormatting>
  <conditionalFormatting sqref="U43">
    <cfRule type="cellIs" dxfId="749" priority="868" stopIfTrue="1" operator="greaterThan">
      <formula>0</formula>
    </cfRule>
  </conditionalFormatting>
  <conditionalFormatting sqref="W43">
    <cfRule type="cellIs" dxfId="748" priority="867" stopIfTrue="1" operator="greaterThan">
      <formula>0</formula>
    </cfRule>
  </conditionalFormatting>
  <conditionalFormatting sqref="Y43">
    <cfRule type="cellIs" dxfId="747" priority="866" stopIfTrue="1" operator="greaterThan">
      <formula>0</formula>
    </cfRule>
  </conditionalFormatting>
  <conditionalFormatting sqref="AA43">
    <cfRule type="cellIs" dxfId="746" priority="865" stopIfTrue="1" operator="greaterThan">
      <formula>0</formula>
    </cfRule>
  </conditionalFormatting>
  <conditionalFormatting sqref="AC43">
    <cfRule type="cellIs" dxfId="745" priority="864" stopIfTrue="1" operator="greaterThan">
      <formula>0</formula>
    </cfRule>
  </conditionalFormatting>
  <conditionalFormatting sqref="AE43">
    <cfRule type="cellIs" dxfId="744" priority="863" stopIfTrue="1" operator="greaterThan">
      <formula>0</formula>
    </cfRule>
  </conditionalFormatting>
  <conditionalFormatting sqref="AG43">
    <cfRule type="cellIs" dxfId="743" priority="862" stopIfTrue="1" operator="greaterThan">
      <formula>0</formula>
    </cfRule>
  </conditionalFormatting>
  <conditionalFormatting sqref="AI43">
    <cfRule type="cellIs" dxfId="742" priority="861" stopIfTrue="1" operator="greaterThan">
      <formula>0</formula>
    </cfRule>
  </conditionalFormatting>
  <conditionalFormatting sqref="AK43">
    <cfRule type="cellIs" dxfId="741" priority="860" stopIfTrue="1" operator="greaterThan">
      <formula>0</formula>
    </cfRule>
  </conditionalFormatting>
  <conditionalFormatting sqref="AM43">
    <cfRule type="cellIs" dxfId="740" priority="859" stopIfTrue="1" operator="greaterThan">
      <formula>0</formula>
    </cfRule>
  </conditionalFormatting>
  <conditionalFormatting sqref="AO43">
    <cfRule type="cellIs" dxfId="739" priority="858" stopIfTrue="1" operator="greaterThan">
      <formula>0</formula>
    </cfRule>
  </conditionalFormatting>
  <conditionalFormatting sqref="AQ43">
    <cfRule type="cellIs" dxfId="738" priority="857" stopIfTrue="1" operator="greaterThan">
      <formula>0</formula>
    </cfRule>
  </conditionalFormatting>
  <conditionalFormatting sqref="AS43">
    <cfRule type="cellIs" dxfId="737" priority="856" stopIfTrue="1" operator="greaterThan">
      <formula>0</formula>
    </cfRule>
  </conditionalFormatting>
  <conditionalFormatting sqref="AU43">
    <cfRule type="cellIs" dxfId="736" priority="855" stopIfTrue="1" operator="greaterThan">
      <formula>0</formula>
    </cfRule>
  </conditionalFormatting>
  <conditionalFormatting sqref="AW43">
    <cfRule type="cellIs" dxfId="735" priority="854" stopIfTrue="1" operator="greaterThan">
      <formula>0</formula>
    </cfRule>
  </conditionalFormatting>
  <conditionalFormatting sqref="AY43">
    <cfRule type="cellIs" dxfId="734" priority="853" stopIfTrue="1" operator="greaterThan">
      <formula>0</formula>
    </cfRule>
  </conditionalFormatting>
  <conditionalFormatting sqref="F45">
    <cfRule type="cellIs" dxfId="733" priority="852" stopIfTrue="1" operator="greaterThan">
      <formula>0</formula>
    </cfRule>
  </conditionalFormatting>
  <conditionalFormatting sqref="E45">
    <cfRule type="cellIs" dxfId="732" priority="851" stopIfTrue="1" operator="greaterThan">
      <formula>0</formula>
    </cfRule>
  </conditionalFormatting>
  <conditionalFormatting sqref="G45">
    <cfRule type="cellIs" dxfId="731" priority="850" stopIfTrue="1" operator="greaterThan">
      <formula>0</formula>
    </cfRule>
  </conditionalFormatting>
  <conditionalFormatting sqref="I45">
    <cfRule type="cellIs" dxfId="730" priority="849" stopIfTrue="1" operator="greaterThan">
      <formula>0</formula>
    </cfRule>
  </conditionalFormatting>
  <conditionalFormatting sqref="K45">
    <cfRule type="cellIs" dxfId="729" priority="848" stopIfTrue="1" operator="greaterThan">
      <formula>0</formula>
    </cfRule>
  </conditionalFormatting>
  <conditionalFormatting sqref="M45">
    <cfRule type="cellIs" dxfId="728" priority="847" stopIfTrue="1" operator="greaterThan">
      <formula>0</formula>
    </cfRule>
  </conditionalFormatting>
  <conditionalFormatting sqref="O45">
    <cfRule type="cellIs" dxfId="727" priority="846" stopIfTrue="1" operator="greaterThan">
      <formula>0</formula>
    </cfRule>
  </conditionalFormatting>
  <conditionalFormatting sqref="Q45">
    <cfRule type="cellIs" dxfId="726" priority="845" stopIfTrue="1" operator="greaterThan">
      <formula>0</formula>
    </cfRule>
  </conditionalFormatting>
  <conditionalFormatting sqref="S45">
    <cfRule type="cellIs" dxfId="725" priority="844" stopIfTrue="1" operator="greaterThan">
      <formula>0</formula>
    </cfRule>
  </conditionalFormatting>
  <conditionalFormatting sqref="U45">
    <cfRule type="cellIs" dxfId="724" priority="843" stopIfTrue="1" operator="greaterThan">
      <formula>0</formula>
    </cfRule>
  </conditionalFormatting>
  <conditionalFormatting sqref="W45">
    <cfRule type="cellIs" dxfId="723" priority="842" stopIfTrue="1" operator="greaterThan">
      <formula>0</formula>
    </cfRule>
  </conditionalFormatting>
  <conditionalFormatting sqref="Y45">
    <cfRule type="cellIs" dxfId="722" priority="841" stopIfTrue="1" operator="greaterThan">
      <formula>0</formula>
    </cfRule>
  </conditionalFormatting>
  <conditionalFormatting sqref="AA45">
    <cfRule type="cellIs" dxfId="721" priority="840" stopIfTrue="1" operator="greaterThan">
      <formula>0</formula>
    </cfRule>
  </conditionalFormatting>
  <conditionalFormatting sqref="AC45">
    <cfRule type="cellIs" dxfId="720" priority="839" stopIfTrue="1" operator="greaterThan">
      <formula>0</formula>
    </cfRule>
  </conditionalFormatting>
  <conditionalFormatting sqref="AE45">
    <cfRule type="cellIs" dxfId="719" priority="838" stopIfTrue="1" operator="greaterThan">
      <formula>0</formula>
    </cfRule>
  </conditionalFormatting>
  <conditionalFormatting sqref="AG45">
    <cfRule type="cellIs" dxfId="718" priority="837" stopIfTrue="1" operator="greaterThan">
      <formula>0</formula>
    </cfRule>
  </conditionalFormatting>
  <conditionalFormatting sqref="AI45">
    <cfRule type="cellIs" dxfId="717" priority="836" stopIfTrue="1" operator="greaterThan">
      <formula>0</formula>
    </cfRule>
  </conditionalFormatting>
  <conditionalFormatting sqref="AK45">
    <cfRule type="cellIs" dxfId="716" priority="835" stopIfTrue="1" operator="greaterThan">
      <formula>0</formula>
    </cfRule>
  </conditionalFormatting>
  <conditionalFormatting sqref="AM45">
    <cfRule type="cellIs" dxfId="715" priority="834" stopIfTrue="1" operator="greaterThan">
      <formula>0</formula>
    </cfRule>
  </conditionalFormatting>
  <conditionalFormatting sqref="AO45">
    <cfRule type="cellIs" dxfId="714" priority="833" stopIfTrue="1" operator="greaterThan">
      <formula>0</formula>
    </cfRule>
  </conditionalFormatting>
  <conditionalFormatting sqref="AQ45">
    <cfRule type="cellIs" dxfId="713" priority="832" stopIfTrue="1" operator="greaterThan">
      <formula>0</formula>
    </cfRule>
  </conditionalFormatting>
  <conditionalFormatting sqref="AS45">
    <cfRule type="cellIs" dxfId="712" priority="831" stopIfTrue="1" operator="greaterThan">
      <formula>0</formula>
    </cfRule>
  </conditionalFormatting>
  <conditionalFormatting sqref="AU45">
    <cfRule type="cellIs" dxfId="711" priority="830" stopIfTrue="1" operator="greaterThan">
      <formula>0</formula>
    </cfRule>
  </conditionalFormatting>
  <conditionalFormatting sqref="AW45">
    <cfRule type="cellIs" dxfId="710" priority="829" stopIfTrue="1" operator="greaterThan">
      <formula>0</formula>
    </cfRule>
  </conditionalFormatting>
  <conditionalFormatting sqref="AY45">
    <cfRule type="cellIs" dxfId="709" priority="828" stopIfTrue="1" operator="greaterThan">
      <formula>0</formula>
    </cfRule>
  </conditionalFormatting>
  <conditionalFormatting sqref="F47">
    <cfRule type="cellIs" dxfId="708" priority="827" stopIfTrue="1" operator="greaterThan">
      <formula>0</formula>
    </cfRule>
  </conditionalFormatting>
  <conditionalFormatting sqref="E47">
    <cfRule type="cellIs" dxfId="707" priority="826" stopIfTrue="1" operator="greaterThan">
      <formula>0</formula>
    </cfRule>
  </conditionalFormatting>
  <conditionalFormatting sqref="G47">
    <cfRule type="cellIs" dxfId="706" priority="825" stopIfTrue="1" operator="greaterThan">
      <formula>0</formula>
    </cfRule>
  </conditionalFormatting>
  <conditionalFormatting sqref="I47">
    <cfRule type="cellIs" dxfId="705" priority="824" stopIfTrue="1" operator="greaterThan">
      <formula>0</formula>
    </cfRule>
  </conditionalFormatting>
  <conditionalFormatting sqref="K47">
    <cfRule type="cellIs" dxfId="704" priority="823" stopIfTrue="1" operator="greaterThan">
      <formula>0</formula>
    </cfRule>
  </conditionalFormatting>
  <conditionalFormatting sqref="M47">
    <cfRule type="cellIs" dxfId="703" priority="822" stopIfTrue="1" operator="greaterThan">
      <formula>0</formula>
    </cfRule>
  </conditionalFormatting>
  <conditionalFormatting sqref="O47">
    <cfRule type="cellIs" dxfId="702" priority="821" stopIfTrue="1" operator="greaterThan">
      <formula>0</formula>
    </cfRule>
  </conditionalFormatting>
  <conditionalFormatting sqref="Q47">
    <cfRule type="cellIs" dxfId="701" priority="820" stopIfTrue="1" operator="greaterThan">
      <formula>0</formula>
    </cfRule>
  </conditionalFormatting>
  <conditionalFormatting sqref="S47">
    <cfRule type="cellIs" dxfId="700" priority="819" stopIfTrue="1" operator="greaterThan">
      <formula>0</formula>
    </cfRule>
  </conditionalFormatting>
  <conditionalFormatting sqref="U47">
    <cfRule type="cellIs" dxfId="699" priority="818" stopIfTrue="1" operator="greaterThan">
      <formula>0</formula>
    </cfRule>
  </conditionalFormatting>
  <conditionalFormatting sqref="W47">
    <cfRule type="cellIs" dxfId="698" priority="817" stopIfTrue="1" operator="greaterThan">
      <formula>0</formula>
    </cfRule>
  </conditionalFormatting>
  <conditionalFormatting sqref="Y47">
    <cfRule type="cellIs" dxfId="697" priority="816" stopIfTrue="1" operator="greaterThan">
      <formula>0</formula>
    </cfRule>
  </conditionalFormatting>
  <conditionalFormatting sqref="AA47">
    <cfRule type="cellIs" dxfId="696" priority="815" stopIfTrue="1" operator="greaterThan">
      <formula>0</formula>
    </cfRule>
  </conditionalFormatting>
  <conditionalFormatting sqref="AC47">
    <cfRule type="cellIs" dxfId="695" priority="814" stopIfTrue="1" operator="greaterThan">
      <formula>0</formula>
    </cfRule>
  </conditionalFormatting>
  <conditionalFormatting sqref="AE47">
    <cfRule type="cellIs" dxfId="694" priority="813" stopIfTrue="1" operator="greaterThan">
      <formula>0</formula>
    </cfRule>
  </conditionalFormatting>
  <conditionalFormatting sqref="AG47">
    <cfRule type="cellIs" dxfId="693" priority="812" stopIfTrue="1" operator="greaterThan">
      <formula>0</formula>
    </cfRule>
  </conditionalFormatting>
  <conditionalFormatting sqref="AI47">
    <cfRule type="cellIs" dxfId="692" priority="811" stopIfTrue="1" operator="greaterThan">
      <formula>0</formula>
    </cfRule>
  </conditionalFormatting>
  <conditionalFormatting sqref="AK47">
    <cfRule type="cellIs" dxfId="691" priority="810" stopIfTrue="1" operator="greaterThan">
      <formula>0</formula>
    </cfRule>
  </conditionalFormatting>
  <conditionalFormatting sqref="AM47">
    <cfRule type="cellIs" dxfId="690" priority="809" stopIfTrue="1" operator="greaterThan">
      <formula>0</formula>
    </cfRule>
  </conditionalFormatting>
  <conditionalFormatting sqref="AO47">
    <cfRule type="cellIs" dxfId="689" priority="808" stopIfTrue="1" operator="greaterThan">
      <formula>0</formula>
    </cfRule>
  </conditionalFormatting>
  <conditionalFormatting sqref="AQ47">
    <cfRule type="cellIs" dxfId="688" priority="807" stopIfTrue="1" operator="greaterThan">
      <formula>0</formula>
    </cfRule>
  </conditionalFormatting>
  <conditionalFormatting sqref="AS47">
    <cfRule type="cellIs" dxfId="687" priority="806" stopIfTrue="1" operator="greaterThan">
      <formula>0</formula>
    </cfRule>
  </conditionalFormatting>
  <conditionalFormatting sqref="AU47">
    <cfRule type="cellIs" dxfId="686" priority="805" stopIfTrue="1" operator="greaterThan">
      <formula>0</formula>
    </cfRule>
  </conditionalFormatting>
  <conditionalFormatting sqref="AW47">
    <cfRule type="cellIs" dxfId="685" priority="804" stopIfTrue="1" operator="greaterThan">
      <formula>0</formula>
    </cfRule>
  </conditionalFormatting>
  <conditionalFormatting sqref="AY47">
    <cfRule type="cellIs" dxfId="684" priority="803" stopIfTrue="1" operator="greaterThan">
      <formula>0</formula>
    </cfRule>
  </conditionalFormatting>
  <conditionalFormatting sqref="F49">
    <cfRule type="cellIs" dxfId="683" priority="802" stopIfTrue="1" operator="greaterThan">
      <formula>0</formula>
    </cfRule>
  </conditionalFormatting>
  <conditionalFormatting sqref="E49">
    <cfRule type="cellIs" dxfId="682" priority="801" stopIfTrue="1" operator="greaterThan">
      <formula>0</formula>
    </cfRule>
  </conditionalFormatting>
  <conditionalFormatting sqref="G49">
    <cfRule type="cellIs" dxfId="681" priority="800" stopIfTrue="1" operator="greaterThan">
      <formula>0</formula>
    </cfRule>
  </conditionalFormatting>
  <conditionalFormatting sqref="I49">
    <cfRule type="cellIs" dxfId="680" priority="799" stopIfTrue="1" operator="greaterThan">
      <formula>0</formula>
    </cfRule>
  </conditionalFormatting>
  <conditionalFormatting sqref="K49">
    <cfRule type="cellIs" dxfId="679" priority="798" stopIfTrue="1" operator="greaterThan">
      <formula>0</formula>
    </cfRule>
  </conditionalFormatting>
  <conditionalFormatting sqref="M49">
    <cfRule type="cellIs" dxfId="678" priority="797" stopIfTrue="1" operator="greaterThan">
      <formula>0</formula>
    </cfRule>
  </conditionalFormatting>
  <conditionalFormatting sqref="O49">
    <cfRule type="cellIs" dxfId="677" priority="796" stopIfTrue="1" operator="greaterThan">
      <formula>0</formula>
    </cfRule>
  </conditionalFormatting>
  <conditionalFormatting sqref="Q49">
    <cfRule type="cellIs" dxfId="676" priority="795" stopIfTrue="1" operator="greaterThan">
      <formula>0</formula>
    </cfRule>
  </conditionalFormatting>
  <conditionalFormatting sqref="S49">
    <cfRule type="cellIs" dxfId="675" priority="794" stopIfTrue="1" operator="greaterThan">
      <formula>0</formula>
    </cfRule>
  </conditionalFormatting>
  <conditionalFormatting sqref="U49">
    <cfRule type="cellIs" dxfId="674" priority="793" stopIfTrue="1" operator="greaterThan">
      <formula>0</formula>
    </cfRule>
  </conditionalFormatting>
  <conditionalFormatting sqref="W49">
    <cfRule type="cellIs" dxfId="673" priority="792" stopIfTrue="1" operator="greaterThan">
      <formula>0</formula>
    </cfRule>
  </conditionalFormatting>
  <conditionalFormatting sqref="Y49">
    <cfRule type="cellIs" dxfId="672" priority="791" stopIfTrue="1" operator="greaterThan">
      <formula>0</formula>
    </cfRule>
  </conditionalFormatting>
  <conditionalFormatting sqref="AA49">
    <cfRule type="cellIs" dxfId="671" priority="790" stopIfTrue="1" operator="greaterThan">
      <formula>0</formula>
    </cfRule>
  </conditionalFormatting>
  <conditionalFormatting sqref="AC49">
    <cfRule type="cellIs" dxfId="670" priority="789" stopIfTrue="1" operator="greaterThan">
      <formula>0</formula>
    </cfRule>
  </conditionalFormatting>
  <conditionalFormatting sqref="AE49">
    <cfRule type="cellIs" dxfId="669" priority="788" stopIfTrue="1" operator="greaterThan">
      <formula>0</formula>
    </cfRule>
  </conditionalFormatting>
  <conditionalFormatting sqref="AG49">
    <cfRule type="cellIs" dxfId="668" priority="787" stopIfTrue="1" operator="greaterThan">
      <formula>0</formula>
    </cfRule>
  </conditionalFormatting>
  <conditionalFormatting sqref="AI49">
    <cfRule type="cellIs" dxfId="667" priority="786" stopIfTrue="1" operator="greaterThan">
      <formula>0</formula>
    </cfRule>
  </conditionalFormatting>
  <conditionalFormatting sqref="AK49">
    <cfRule type="cellIs" dxfId="666" priority="785" stopIfTrue="1" operator="greaterThan">
      <formula>0</formula>
    </cfRule>
  </conditionalFormatting>
  <conditionalFormatting sqref="AM49">
    <cfRule type="cellIs" dxfId="665" priority="784" stopIfTrue="1" operator="greaterThan">
      <formula>0</formula>
    </cfRule>
  </conditionalFormatting>
  <conditionalFormatting sqref="AO49">
    <cfRule type="cellIs" dxfId="664" priority="783" stopIfTrue="1" operator="greaterThan">
      <formula>0</formula>
    </cfRule>
  </conditionalFormatting>
  <conditionalFormatting sqref="AQ49">
    <cfRule type="cellIs" dxfId="663" priority="782" stopIfTrue="1" operator="greaterThan">
      <formula>0</formula>
    </cfRule>
  </conditionalFormatting>
  <conditionalFormatting sqref="AS49">
    <cfRule type="cellIs" dxfId="662" priority="781" stopIfTrue="1" operator="greaterThan">
      <formula>0</formula>
    </cfRule>
  </conditionalFormatting>
  <conditionalFormatting sqref="AU49">
    <cfRule type="cellIs" dxfId="661" priority="780" stopIfTrue="1" operator="greaterThan">
      <formula>0</formula>
    </cfRule>
  </conditionalFormatting>
  <conditionalFormatting sqref="AW49">
    <cfRule type="cellIs" dxfId="660" priority="779" stopIfTrue="1" operator="greaterThan">
      <formula>0</formula>
    </cfRule>
  </conditionalFormatting>
  <conditionalFormatting sqref="AY49">
    <cfRule type="cellIs" dxfId="659" priority="778" stopIfTrue="1" operator="greaterThan">
      <formula>0</formula>
    </cfRule>
  </conditionalFormatting>
  <conditionalFormatting sqref="F51">
    <cfRule type="cellIs" dxfId="658" priority="777" stopIfTrue="1" operator="greaterThan">
      <formula>0</formula>
    </cfRule>
  </conditionalFormatting>
  <conditionalFormatting sqref="E51">
    <cfRule type="cellIs" dxfId="657" priority="776" stopIfTrue="1" operator="greaterThan">
      <formula>0</formula>
    </cfRule>
  </conditionalFormatting>
  <conditionalFormatting sqref="G51">
    <cfRule type="cellIs" dxfId="656" priority="775" stopIfTrue="1" operator="greaterThan">
      <formula>0</formula>
    </cfRule>
  </conditionalFormatting>
  <conditionalFormatting sqref="I51">
    <cfRule type="cellIs" dxfId="655" priority="774" stopIfTrue="1" operator="greaterThan">
      <formula>0</formula>
    </cfRule>
  </conditionalFormatting>
  <conditionalFormatting sqref="K51">
    <cfRule type="cellIs" dxfId="654" priority="773" stopIfTrue="1" operator="greaterThan">
      <formula>0</formula>
    </cfRule>
  </conditionalFormatting>
  <conditionalFormatting sqref="M51">
    <cfRule type="cellIs" dxfId="653" priority="772" stopIfTrue="1" operator="greaterThan">
      <formula>0</formula>
    </cfRule>
  </conditionalFormatting>
  <conditionalFormatting sqref="O51">
    <cfRule type="cellIs" dxfId="652" priority="771" stopIfTrue="1" operator="greaterThan">
      <formula>0</formula>
    </cfRule>
  </conditionalFormatting>
  <conditionalFormatting sqref="Q51">
    <cfRule type="cellIs" dxfId="651" priority="770" stopIfTrue="1" operator="greaterThan">
      <formula>0</formula>
    </cfRule>
  </conditionalFormatting>
  <conditionalFormatting sqref="S51">
    <cfRule type="cellIs" dxfId="650" priority="769" stopIfTrue="1" operator="greaterThan">
      <formula>0</formula>
    </cfRule>
  </conditionalFormatting>
  <conditionalFormatting sqref="U51">
    <cfRule type="cellIs" dxfId="649" priority="768" stopIfTrue="1" operator="greaterThan">
      <formula>0</formula>
    </cfRule>
  </conditionalFormatting>
  <conditionalFormatting sqref="W51">
    <cfRule type="cellIs" dxfId="648" priority="767" stopIfTrue="1" operator="greaterThan">
      <formula>0</formula>
    </cfRule>
  </conditionalFormatting>
  <conditionalFormatting sqref="Y51">
    <cfRule type="cellIs" dxfId="647" priority="766" stopIfTrue="1" operator="greaterThan">
      <formula>0</formula>
    </cfRule>
  </conditionalFormatting>
  <conditionalFormatting sqref="AA51">
    <cfRule type="cellIs" dxfId="646" priority="765" stopIfTrue="1" operator="greaterThan">
      <formula>0</formula>
    </cfRule>
  </conditionalFormatting>
  <conditionalFormatting sqref="AC51">
    <cfRule type="cellIs" dxfId="645" priority="764" stopIfTrue="1" operator="greaterThan">
      <formula>0</formula>
    </cfRule>
  </conditionalFormatting>
  <conditionalFormatting sqref="AE51">
    <cfRule type="cellIs" dxfId="644" priority="763" stopIfTrue="1" operator="greaterThan">
      <formula>0</formula>
    </cfRule>
  </conditionalFormatting>
  <conditionalFormatting sqref="AG51">
    <cfRule type="cellIs" dxfId="643" priority="762" stopIfTrue="1" operator="greaterThan">
      <formula>0</formula>
    </cfRule>
  </conditionalFormatting>
  <conditionalFormatting sqref="AI51">
    <cfRule type="cellIs" dxfId="642" priority="761" stopIfTrue="1" operator="greaterThan">
      <formula>0</formula>
    </cfRule>
  </conditionalFormatting>
  <conditionalFormatting sqref="AK51">
    <cfRule type="cellIs" dxfId="641" priority="760" stopIfTrue="1" operator="greaterThan">
      <formula>0</formula>
    </cfRule>
  </conditionalFormatting>
  <conditionalFormatting sqref="AM51">
    <cfRule type="cellIs" dxfId="640" priority="759" stopIfTrue="1" operator="greaterThan">
      <formula>0</formula>
    </cfRule>
  </conditionalFormatting>
  <conditionalFormatting sqref="AO51">
    <cfRule type="cellIs" dxfId="639" priority="758" stopIfTrue="1" operator="greaterThan">
      <formula>0</formula>
    </cfRule>
  </conditionalFormatting>
  <conditionalFormatting sqref="AQ51">
    <cfRule type="cellIs" dxfId="638" priority="757" stopIfTrue="1" operator="greaterThan">
      <formula>0</formula>
    </cfRule>
  </conditionalFormatting>
  <conditionalFormatting sqref="AS51">
    <cfRule type="cellIs" dxfId="637" priority="756" stopIfTrue="1" operator="greaterThan">
      <formula>0</formula>
    </cfRule>
  </conditionalFormatting>
  <conditionalFormatting sqref="AU51">
    <cfRule type="cellIs" dxfId="636" priority="755" stopIfTrue="1" operator="greaterThan">
      <formula>0</formula>
    </cfRule>
  </conditionalFormatting>
  <conditionalFormatting sqref="AW51">
    <cfRule type="cellIs" dxfId="635" priority="754" stopIfTrue="1" operator="greaterThan">
      <formula>0</formula>
    </cfRule>
  </conditionalFormatting>
  <conditionalFormatting sqref="AY51">
    <cfRule type="cellIs" dxfId="634" priority="753" stopIfTrue="1" operator="greaterThan">
      <formula>0</formula>
    </cfRule>
  </conditionalFormatting>
  <conditionalFormatting sqref="F53 F60">
    <cfRule type="cellIs" dxfId="633" priority="752" stopIfTrue="1" operator="greaterThan">
      <formula>0</formula>
    </cfRule>
  </conditionalFormatting>
  <conditionalFormatting sqref="E53 E60">
    <cfRule type="cellIs" dxfId="632" priority="751" stopIfTrue="1" operator="greaterThan">
      <formula>0</formula>
    </cfRule>
  </conditionalFormatting>
  <conditionalFormatting sqref="G53 G60">
    <cfRule type="cellIs" dxfId="631" priority="750" stopIfTrue="1" operator="greaterThan">
      <formula>0</formula>
    </cfRule>
  </conditionalFormatting>
  <conditionalFormatting sqref="I53 I60">
    <cfRule type="cellIs" dxfId="630" priority="749" stopIfTrue="1" operator="greaterThan">
      <formula>0</formula>
    </cfRule>
  </conditionalFormatting>
  <conditionalFormatting sqref="K53 K60">
    <cfRule type="cellIs" dxfId="629" priority="748" stopIfTrue="1" operator="greaterThan">
      <formula>0</formula>
    </cfRule>
  </conditionalFormatting>
  <conditionalFormatting sqref="M53 M60">
    <cfRule type="cellIs" dxfId="628" priority="747" stopIfTrue="1" operator="greaterThan">
      <formula>0</formula>
    </cfRule>
  </conditionalFormatting>
  <conditionalFormatting sqref="O53 O60">
    <cfRule type="cellIs" dxfId="627" priority="746" stopIfTrue="1" operator="greaterThan">
      <formula>0</formula>
    </cfRule>
  </conditionalFormatting>
  <conditionalFormatting sqref="Q53 Q60">
    <cfRule type="cellIs" dxfId="626" priority="745" stopIfTrue="1" operator="greaterThan">
      <formula>0</formula>
    </cfRule>
  </conditionalFormatting>
  <conditionalFormatting sqref="S53 S60">
    <cfRule type="cellIs" dxfId="625" priority="744" stopIfTrue="1" operator="greaterThan">
      <formula>0</formula>
    </cfRule>
  </conditionalFormatting>
  <conditionalFormatting sqref="U53 U60">
    <cfRule type="cellIs" dxfId="624" priority="743" stopIfTrue="1" operator="greaterThan">
      <formula>0</formula>
    </cfRule>
  </conditionalFormatting>
  <conditionalFormatting sqref="W53 W60">
    <cfRule type="cellIs" dxfId="623" priority="742" stopIfTrue="1" operator="greaterThan">
      <formula>0</formula>
    </cfRule>
  </conditionalFormatting>
  <conditionalFormatting sqref="Y53 Y60">
    <cfRule type="cellIs" dxfId="622" priority="741" stopIfTrue="1" operator="greaterThan">
      <formula>0</formula>
    </cfRule>
  </conditionalFormatting>
  <conditionalFormatting sqref="AA53 AA60">
    <cfRule type="cellIs" dxfId="621" priority="740" stopIfTrue="1" operator="greaterThan">
      <formula>0</formula>
    </cfRule>
  </conditionalFormatting>
  <conditionalFormatting sqref="AC53 AC60">
    <cfRule type="cellIs" dxfId="620" priority="739" stopIfTrue="1" operator="greaterThan">
      <formula>0</formula>
    </cfRule>
  </conditionalFormatting>
  <conditionalFormatting sqref="AE53 AE60">
    <cfRule type="cellIs" dxfId="619" priority="738" stopIfTrue="1" operator="greaterThan">
      <formula>0</formula>
    </cfRule>
  </conditionalFormatting>
  <conditionalFormatting sqref="AG53 AG60">
    <cfRule type="cellIs" dxfId="618" priority="737" stopIfTrue="1" operator="greaterThan">
      <formula>0</formula>
    </cfRule>
  </conditionalFormatting>
  <conditionalFormatting sqref="AI53 AI60">
    <cfRule type="cellIs" dxfId="617" priority="736" stopIfTrue="1" operator="greaterThan">
      <formula>0</formula>
    </cfRule>
  </conditionalFormatting>
  <conditionalFormatting sqref="AK53 AK60">
    <cfRule type="cellIs" dxfId="616" priority="735" stopIfTrue="1" operator="greaterThan">
      <formula>0</formula>
    </cfRule>
  </conditionalFormatting>
  <conditionalFormatting sqref="AM53 AM60">
    <cfRule type="cellIs" dxfId="615" priority="734" stopIfTrue="1" operator="greaterThan">
      <formula>0</formula>
    </cfRule>
  </conditionalFormatting>
  <conditionalFormatting sqref="AO53 AO60">
    <cfRule type="cellIs" dxfId="614" priority="733" stopIfTrue="1" operator="greaterThan">
      <formula>0</formula>
    </cfRule>
  </conditionalFormatting>
  <conditionalFormatting sqref="AQ53 AQ60">
    <cfRule type="cellIs" dxfId="613" priority="732" stopIfTrue="1" operator="greaterThan">
      <formula>0</formula>
    </cfRule>
  </conditionalFormatting>
  <conditionalFormatting sqref="AS53 AS60">
    <cfRule type="cellIs" dxfId="612" priority="731" stopIfTrue="1" operator="greaterThan">
      <formula>0</formula>
    </cfRule>
  </conditionalFormatting>
  <conditionalFormatting sqref="AU53 AU60">
    <cfRule type="cellIs" dxfId="611" priority="730" stopIfTrue="1" operator="greaterThan">
      <formula>0</formula>
    </cfRule>
  </conditionalFormatting>
  <conditionalFormatting sqref="AW53 AW60">
    <cfRule type="cellIs" dxfId="610" priority="729" stopIfTrue="1" operator="greaterThan">
      <formula>0</formula>
    </cfRule>
  </conditionalFormatting>
  <conditionalFormatting sqref="AY53 AY60">
    <cfRule type="cellIs" dxfId="609" priority="728" stopIfTrue="1" operator="greaterThan">
      <formula>0</formula>
    </cfRule>
  </conditionalFormatting>
  <conditionalFormatting sqref="H7">
    <cfRule type="cellIs" dxfId="608" priority="702" stopIfTrue="1" operator="greaterThan">
      <formula>0</formula>
    </cfRule>
  </conditionalFormatting>
  <conditionalFormatting sqref="J7">
    <cfRule type="cellIs" dxfId="607" priority="701" stopIfTrue="1" operator="greaterThan">
      <formula>0</formula>
    </cfRule>
  </conditionalFormatting>
  <conditionalFormatting sqref="L7">
    <cfRule type="cellIs" dxfId="606" priority="700" stopIfTrue="1" operator="greaterThan">
      <formula>0</formula>
    </cfRule>
  </conditionalFormatting>
  <conditionalFormatting sqref="N7">
    <cfRule type="cellIs" dxfId="605" priority="699" stopIfTrue="1" operator="greaterThan">
      <formula>0</formula>
    </cfRule>
  </conditionalFormatting>
  <conditionalFormatting sqref="P7">
    <cfRule type="cellIs" dxfId="604" priority="698" stopIfTrue="1" operator="greaterThan">
      <formula>0</formula>
    </cfRule>
  </conditionalFormatting>
  <conditionalFormatting sqref="R7">
    <cfRule type="cellIs" dxfId="603" priority="697" stopIfTrue="1" operator="greaterThan">
      <formula>0</formula>
    </cfRule>
  </conditionalFormatting>
  <conditionalFormatting sqref="T7">
    <cfRule type="cellIs" dxfId="602" priority="696" stopIfTrue="1" operator="greaterThan">
      <formula>0</formula>
    </cfRule>
  </conditionalFormatting>
  <conditionalFormatting sqref="V7">
    <cfRule type="cellIs" dxfId="601" priority="695" stopIfTrue="1" operator="greaterThan">
      <formula>0</formula>
    </cfRule>
  </conditionalFormatting>
  <conditionalFormatting sqref="X7">
    <cfRule type="cellIs" dxfId="600" priority="694" stopIfTrue="1" operator="greaterThan">
      <formula>0</formula>
    </cfRule>
  </conditionalFormatting>
  <conditionalFormatting sqref="Z7">
    <cfRule type="cellIs" dxfId="599" priority="693" stopIfTrue="1" operator="greaterThan">
      <formula>0</formula>
    </cfRule>
  </conditionalFormatting>
  <conditionalFormatting sqref="AB7">
    <cfRule type="cellIs" dxfId="598" priority="692" stopIfTrue="1" operator="greaterThan">
      <formula>0</formula>
    </cfRule>
  </conditionalFormatting>
  <conditionalFormatting sqref="AD7">
    <cfRule type="cellIs" dxfId="597" priority="691" stopIfTrue="1" operator="greaterThan">
      <formula>0</formula>
    </cfRule>
  </conditionalFormatting>
  <conditionalFormatting sqref="AF7">
    <cfRule type="cellIs" dxfId="596" priority="690" stopIfTrue="1" operator="greaterThan">
      <formula>0</formula>
    </cfRule>
  </conditionalFormatting>
  <conditionalFormatting sqref="AH7">
    <cfRule type="cellIs" dxfId="595" priority="689" stopIfTrue="1" operator="greaterThan">
      <formula>0</formula>
    </cfRule>
  </conditionalFormatting>
  <conditionalFormatting sqref="AJ7">
    <cfRule type="cellIs" dxfId="594" priority="688" stopIfTrue="1" operator="greaterThan">
      <formula>0</formula>
    </cfRule>
  </conditionalFormatting>
  <conditionalFormatting sqref="AL7">
    <cfRule type="cellIs" dxfId="593" priority="687" stopIfTrue="1" operator="greaterThan">
      <formula>0</formula>
    </cfRule>
  </conditionalFormatting>
  <conditionalFormatting sqref="AN7">
    <cfRule type="cellIs" dxfId="592" priority="686" stopIfTrue="1" operator="greaterThan">
      <formula>0</formula>
    </cfRule>
  </conditionalFormatting>
  <conditionalFormatting sqref="AP7">
    <cfRule type="cellIs" dxfId="591" priority="685" stopIfTrue="1" operator="greaterThan">
      <formula>0</formula>
    </cfRule>
  </conditionalFormatting>
  <conditionalFormatting sqref="AR7">
    <cfRule type="cellIs" dxfId="590" priority="684" stopIfTrue="1" operator="greaterThan">
      <formula>0</formula>
    </cfRule>
  </conditionalFormatting>
  <conditionalFormatting sqref="AT7">
    <cfRule type="cellIs" dxfId="589" priority="683" stopIfTrue="1" operator="greaterThan">
      <formula>0</formula>
    </cfRule>
  </conditionalFormatting>
  <conditionalFormatting sqref="AV7">
    <cfRule type="cellIs" dxfId="588" priority="682" stopIfTrue="1" operator="greaterThan">
      <formula>0</formula>
    </cfRule>
  </conditionalFormatting>
  <conditionalFormatting sqref="AX7">
    <cfRule type="cellIs" dxfId="587" priority="681" stopIfTrue="1" operator="greaterThan">
      <formula>0</formula>
    </cfRule>
  </conditionalFormatting>
  <conditionalFormatting sqref="AZ7">
    <cfRule type="cellIs" dxfId="586" priority="680" stopIfTrue="1" operator="greaterThan">
      <formula>0</formula>
    </cfRule>
  </conditionalFormatting>
  <conditionalFormatting sqref="H9">
    <cfRule type="cellIs" dxfId="585" priority="679" stopIfTrue="1" operator="greaterThan">
      <formula>0</formula>
    </cfRule>
  </conditionalFormatting>
  <conditionalFormatting sqref="J9">
    <cfRule type="cellIs" dxfId="584" priority="678" stopIfTrue="1" operator="greaterThan">
      <formula>0</formula>
    </cfRule>
  </conditionalFormatting>
  <conditionalFormatting sqref="L9">
    <cfRule type="cellIs" dxfId="583" priority="677" stopIfTrue="1" operator="greaterThan">
      <formula>0</formula>
    </cfRule>
  </conditionalFormatting>
  <conditionalFormatting sqref="N9">
    <cfRule type="cellIs" dxfId="582" priority="676" stopIfTrue="1" operator="greaterThan">
      <formula>0</formula>
    </cfRule>
  </conditionalFormatting>
  <conditionalFormatting sqref="P9">
    <cfRule type="cellIs" dxfId="581" priority="675" stopIfTrue="1" operator="greaterThan">
      <formula>0</formula>
    </cfRule>
  </conditionalFormatting>
  <conditionalFormatting sqref="R9">
    <cfRule type="cellIs" dxfId="580" priority="674" stopIfTrue="1" operator="greaterThan">
      <formula>0</formula>
    </cfRule>
  </conditionalFormatting>
  <conditionalFormatting sqref="T9">
    <cfRule type="cellIs" dxfId="579" priority="673" stopIfTrue="1" operator="greaterThan">
      <formula>0</formula>
    </cfRule>
  </conditionalFormatting>
  <conditionalFormatting sqref="V9">
    <cfRule type="cellIs" dxfId="578" priority="672" stopIfTrue="1" operator="greaterThan">
      <formula>0</formula>
    </cfRule>
  </conditionalFormatting>
  <conditionalFormatting sqref="X9">
    <cfRule type="cellIs" dxfId="577" priority="671" stopIfTrue="1" operator="greaterThan">
      <formula>0</formula>
    </cfRule>
  </conditionalFormatting>
  <conditionalFormatting sqref="Z9">
    <cfRule type="cellIs" dxfId="576" priority="670" stopIfTrue="1" operator="greaterThan">
      <formula>0</formula>
    </cfRule>
  </conditionalFormatting>
  <conditionalFormatting sqref="AB9">
    <cfRule type="cellIs" dxfId="575" priority="669" stopIfTrue="1" operator="greaterThan">
      <formula>0</formula>
    </cfRule>
  </conditionalFormatting>
  <conditionalFormatting sqref="AD9">
    <cfRule type="cellIs" dxfId="574" priority="668" stopIfTrue="1" operator="greaterThan">
      <formula>0</formula>
    </cfRule>
  </conditionalFormatting>
  <conditionalFormatting sqref="AF9">
    <cfRule type="cellIs" dxfId="573" priority="667" stopIfTrue="1" operator="greaterThan">
      <formula>0</formula>
    </cfRule>
  </conditionalFormatting>
  <conditionalFormatting sqref="AH9">
    <cfRule type="cellIs" dxfId="572" priority="666" stopIfTrue="1" operator="greaterThan">
      <formula>0</formula>
    </cfRule>
  </conditionalFormatting>
  <conditionalFormatting sqref="AJ9">
    <cfRule type="cellIs" dxfId="571" priority="665" stopIfTrue="1" operator="greaterThan">
      <formula>0</formula>
    </cfRule>
  </conditionalFormatting>
  <conditionalFormatting sqref="AL9">
    <cfRule type="cellIs" dxfId="570" priority="664" stopIfTrue="1" operator="greaterThan">
      <formula>0</formula>
    </cfRule>
  </conditionalFormatting>
  <conditionalFormatting sqref="AN9">
    <cfRule type="cellIs" dxfId="569" priority="663" stopIfTrue="1" operator="greaterThan">
      <formula>0</formula>
    </cfRule>
  </conditionalFormatting>
  <conditionalFormatting sqref="AP9">
    <cfRule type="cellIs" dxfId="568" priority="662" stopIfTrue="1" operator="greaterThan">
      <formula>0</formula>
    </cfRule>
  </conditionalFormatting>
  <conditionalFormatting sqref="AR9">
    <cfRule type="cellIs" dxfId="567" priority="661" stopIfTrue="1" operator="greaterThan">
      <formula>0</formula>
    </cfRule>
  </conditionalFormatting>
  <conditionalFormatting sqref="AT9">
    <cfRule type="cellIs" dxfId="566" priority="660" stopIfTrue="1" operator="greaterThan">
      <formula>0</formula>
    </cfRule>
  </conditionalFormatting>
  <conditionalFormatting sqref="AV9">
    <cfRule type="cellIs" dxfId="565" priority="659" stopIfTrue="1" operator="greaterThan">
      <formula>0</formula>
    </cfRule>
  </conditionalFormatting>
  <conditionalFormatting sqref="AX9">
    <cfRule type="cellIs" dxfId="564" priority="658" stopIfTrue="1" operator="greaterThan">
      <formula>0</formula>
    </cfRule>
  </conditionalFormatting>
  <conditionalFormatting sqref="AZ9">
    <cfRule type="cellIs" dxfId="563" priority="657" stopIfTrue="1" operator="greaterThan">
      <formula>0</formula>
    </cfRule>
  </conditionalFormatting>
  <conditionalFormatting sqref="H11">
    <cfRule type="cellIs" dxfId="562" priority="656" stopIfTrue="1" operator="greaterThan">
      <formula>0</formula>
    </cfRule>
  </conditionalFormatting>
  <conditionalFormatting sqref="J11">
    <cfRule type="cellIs" dxfId="561" priority="655" stopIfTrue="1" operator="greaterThan">
      <formula>0</formula>
    </cfRule>
  </conditionalFormatting>
  <conditionalFormatting sqref="L11">
    <cfRule type="cellIs" dxfId="560" priority="654" stopIfTrue="1" operator="greaterThan">
      <formula>0</formula>
    </cfRule>
  </conditionalFormatting>
  <conditionalFormatting sqref="N11">
    <cfRule type="cellIs" dxfId="559" priority="653" stopIfTrue="1" operator="greaterThan">
      <formula>0</formula>
    </cfRule>
  </conditionalFormatting>
  <conditionalFormatting sqref="P11">
    <cfRule type="cellIs" dxfId="558" priority="652" stopIfTrue="1" operator="greaterThan">
      <formula>0</formula>
    </cfRule>
  </conditionalFormatting>
  <conditionalFormatting sqref="R11">
    <cfRule type="cellIs" dxfId="557" priority="651" stopIfTrue="1" operator="greaterThan">
      <formula>0</formula>
    </cfRule>
  </conditionalFormatting>
  <conditionalFormatting sqref="T11">
    <cfRule type="cellIs" dxfId="556" priority="650" stopIfTrue="1" operator="greaterThan">
      <formula>0</formula>
    </cfRule>
  </conditionalFormatting>
  <conditionalFormatting sqref="V11">
    <cfRule type="cellIs" dxfId="555" priority="649" stopIfTrue="1" operator="greaterThan">
      <formula>0</formula>
    </cfRule>
  </conditionalFormatting>
  <conditionalFormatting sqref="X11">
    <cfRule type="cellIs" dxfId="554" priority="648" stopIfTrue="1" operator="greaterThan">
      <formula>0</formula>
    </cfRule>
  </conditionalFormatting>
  <conditionalFormatting sqref="Z11">
    <cfRule type="cellIs" dxfId="553" priority="647" stopIfTrue="1" operator="greaterThan">
      <formula>0</formula>
    </cfRule>
  </conditionalFormatting>
  <conditionalFormatting sqref="AB11">
    <cfRule type="cellIs" dxfId="552" priority="646" stopIfTrue="1" operator="greaterThan">
      <formula>0</formula>
    </cfRule>
  </conditionalFormatting>
  <conditionalFormatting sqref="AD11">
    <cfRule type="cellIs" dxfId="551" priority="645" stopIfTrue="1" operator="greaterThan">
      <formula>0</formula>
    </cfRule>
  </conditionalFormatting>
  <conditionalFormatting sqref="AF11">
    <cfRule type="cellIs" dxfId="550" priority="644" stopIfTrue="1" operator="greaterThan">
      <formula>0</formula>
    </cfRule>
  </conditionalFormatting>
  <conditionalFormatting sqref="AH11">
    <cfRule type="cellIs" dxfId="549" priority="643" stopIfTrue="1" operator="greaterThan">
      <formula>0</formula>
    </cfRule>
  </conditionalFormatting>
  <conditionalFormatting sqref="AJ11">
    <cfRule type="cellIs" dxfId="548" priority="642" stopIfTrue="1" operator="greaterThan">
      <formula>0</formula>
    </cfRule>
  </conditionalFormatting>
  <conditionalFormatting sqref="AL11">
    <cfRule type="cellIs" dxfId="547" priority="641" stopIfTrue="1" operator="greaterThan">
      <formula>0</formula>
    </cfRule>
  </conditionalFormatting>
  <conditionalFormatting sqref="AN11">
    <cfRule type="cellIs" dxfId="546" priority="640" stopIfTrue="1" operator="greaterThan">
      <formula>0</formula>
    </cfRule>
  </conditionalFormatting>
  <conditionalFormatting sqref="AP11">
    <cfRule type="cellIs" dxfId="545" priority="639" stopIfTrue="1" operator="greaterThan">
      <formula>0</formula>
    </cfRule>
  </conditionalFormatting>
  <conditionalFormatting sqref="AR11">
    <cfRule type="cellIs" dxfId="544" priority="638" stopIfTrue="1" operator="greaterThan">
      <formula>0</formula>
    </cfRule>
  </conditionalFormatting>
  <conditionalFormatting sqref="AT11">
    <cfRule type="cellIs" dxfId="543" priority="637" stopIfTrue="1" operator="greaterThan">
      <formula>0</formula>
    </cfRule>
  </conditionalFormatting>
  <conditionalFormatting sqref="AV11">
    <cfRule type="cellIs" dxfId="542" priority="636" stopIfTrue="1" operator="greaterThan">
      <formula>0</formula>
    </cfRule>
  </conditionalFormatting>
  <conditionalFormatting sqref="AX11">
    <cfRule type="cellIs" dxfId="541" priority="635" stopIfTrue="1" operator="greaterThan">
      <formula>0</formula>
    </cfRule>
  </conditionalFormatting>
  <conditionalFormatting sqref="AZ11">
    <cfRule type="cellIs" dxfId="540" priority="634" stopIfTrue="1" operator="greaterThan">
      <formula>0</formula>
    </cfRule>
  </conditionalFormatting>
  <conditionalFormatting sqref="H17">
    <cfRule type="cellIs" dxfId="539" priority="633" stopIfTrue="1" operator="greaterThan">
      <formula>0</formula>
    </cfRule>
  </conditionalFormatting>
  <conditionalFormatting sqref="J17">
    <cfRule type="cellIs" dxfId="538" priority="632" stopIfTrue="1" operator="greaterThan">
      <formula>0</formula>
    </cfRule>
  </conditionalFormatting>
  <conditionalFormatting sqref="L17">
    <cfRule type="cellIs" dxfId="537" priority="631" stopIfTrue="1" operator="greaterThan">
      <formula>0</formula>
    </cfRule>
  </conditionalFormatting>
  <conditionalFormatting sqref="N17">
    <cfRule type="cellIs" dxfId="536" priority="630" stopIfTrue="1" operator="greaterThan">
      <formula>0</formula>
    </cfRule>
  </conditionalFormatting>
  <conditionalFormatting sqref="P17">
    <cfRule type="cellIs" dxfId="535" priority="629" stopIfTrue="1" operator="greaterThan">
      <formula>0</formula>
    </cfRule>
  </conditionalFormatting>
  <conditionalFormatting sqref="R17">
    <cfRule type="cellIs" dxfId="534" priority="628" stopIfTrue="1" operator="greaterThan">
      <formula>0</formula>
    </cfRule>
  </conditionalFormatting>
  <conditionalFormatting sqref="T17">
    <cfRule type="cellIs" dxfId="533" priority="627" stopIfTrue="1" operator="greaterThan">
      <formula>0</formula>
    </cfRule>
  </conditionalFormatting>
  <conditionalFormatting sqref="V17">
    <cfRule type="cellIs" dxfId="532" priority="626" stopIfTrue="1" operator="greaterThan">
      <formula>0</formula>
    </cfRule>
  </conditionalFormatting>
  <conditionalFormatting sqref="X17">
    <cfRule type="cellIs" dxfId="531" priority="625" stopIfTrue="1" operator="greaterThan">
      <formula>0</formula>
    </cfRule>
  </conditionalFormatting>
  <conditionalFormatting sqref="Z17">
    <cfRule type="cellIs" dxfId="530" priority="624" stopIfTrue="1" operator="greaterThan">
      <formula>0</formula>
    </cfRule>
  </conditionalFormatting>
  <conditionalFormatting sqref="AB17">
    <cfRule type="cellIs" dxfId="529" priority="623" stopIfTrue="1" operator="greaterThan">
      <formula>0</formula>
    </cfRule>
  </conditionalFormatting>
  <conditionalFormatting sqref="AD17">
    <cfRule type="cellIs" dxfId="528" priority="622" stopIfTrue="1" operator="greaterThan">
      <formula>0</formula>
    </cfRule>
  </conditionalFormatting>
  <conditionalFormatting sqref="AF17">
    <cfRule type="cellIs" dxfId="527" priority="621" stopIfTrue="1" operator="greaterThan">
      <formula>0</formula>
    </cfRule>
  </conditionalFormatting>
  <conditionalFormatting sqref="AH17">
    <cfRule type="cellIs" dxfId="526" priority="620" stopIfTrue="1" operator="greaterThan">
      <formula>0</formula>
    </cfRule>
  </conditionalFormatting>
  <conditionalFormatting sqref="AJ17">
    <cfRule type="cellIs" dxfId="525" priority="619" stopIfTrue="1" operator="greaterThan">
      <formula>0</formula>
    </cfRule>
  </conditionalFormatting>
  <conditionalFormatting sqref="AL17">
    <cfRule type="cellIs" dxfId="524" priority="618" stopIfTrue="1" operator="greaterThan">
      <formula>0</formula>
    </cfRule>
  </conditionalFormatting>
  <conditionalFormatting sqref="AN17">
    <cfRule type="cellIs" dxfId="523" priority="617" stopIfTrue="1" operator="greaterThan">
      <formula>0</formula>
    </cfRule>
  </conditionalFormatting>
  <conditionalFormatting sqref="AP17">
    <cfRule type="cellIs" dxfId="522" priority="616" stopIfTrue="1" operator="greaterThan">
      <formula>0</formula>
    </cfRule>
  </conditionalFormatting>
  <conditionalFormatting sqref="AR17">
    <cfRule type="cellIs" dxfId="521" priority="615" stopIfTrue="1" operator="greaterThan">
      <formula>0</formula>
    </cfRule>
  </conditionalFormatting>
  <conditionalFormatting sqref="AT17">
    <cfRule type="cellIs" dxfId="520" priority="614" stopIfTrue="1" operator="greaterThan">
      <formula>0</formula>
    </cfRule>
  </conditionalFormatting>
  <conditionalFormatting sqref="AV17">
    <cfRule type="cellIs" dxfId="519" priority="613" stopIfTrue="1" operator="greaterThan">
      <formula>0</formula>
    </cfRule>
  </conditionalFormatting>
  <conditionalFormatting sqref="AX17">
    <cfRule type="cellIs" dxfId="518" priority="612" stopIfTrue="1" operator="greaterThan">
      <formula>0</formula>
    </cfRule>
  </conditionalFormatting>
  <conditionalFormatting sqref="AZ17">
    <cfRule type="cellIs" dxfId="517" priority="611" stopIfTrue="1" operator="greaterThan">
      <formula>0</formula>
    </cfRule>
  </conditionalFormatting>
  <conditionalFormatting sqref="H15">
    <cfRule type="cellIs" dxfId="516" priority="610" stopIfTrue="1" operator="greaterThan">
      <formula>0</formula>
    </cfRule>
  </conditionalFormatting>
  <conditionalFormatting sqref="J15">
    <cfRule type="cellIs" dxfId="515" priority="609" stopIfTrue="1" operator="greaterThan">
      <formula>0</formula>
    </cfRule>
  </conditionalFormatting>
  <conditionalFormatting sqref="L15">
    <cfRule type="cellIs" dxfId="514" priority="608" stopIfTrue="1" operator="greaterThan">
      <formula>0</formula>
    </cfRule>
  </conditionalFormatting>
  <conditionalFormatting sqref="N15">
    <cfRule type="cellIs" dxfId="513" priority="607" stopIfTrue="1" operator="greaterThan">
      <formula>0</formula>
    </cfRule>
  </conditionalFormatting>
  <conditionalFormatting sqref="P15">
    <cfRule type="cellIs" dxfId="512" priority="606" stopIfTrue="1" operator="greaterThan">
      <formula>0</formula>
    </cfRule>
  </conditionalFormatting>
  <conditionalFormatting sqref="R15">
    <cfRule type="cellIs" dxfId="511" priority="605" stopIfTrue="1" operator="greaterThan">
      <formula>0</formula>
    </cfRule>
  </conditionalFormatting>
  <conditionalFormatting sqref="T15">
    <cfRule type="cellIs" dxfId="510" priority="604" stopIfTrue="1" operator="greaterThan">
      <formula>0</formula>
    </cfRule>
  </conditionalFormatting>
  <conditionalFormatting sqref="V15">
    <cfRule type="cellIs" dxfId="509" priority="603" stopIfTrue="1" operator="greaterThan">
      <formula>0</formula>
    </cfRule>
  </conditionalFormatting>
  <conditionalFormatting sqref="X15">
    <cfRule type="cellIs" dxfId="508" priority="602" stopIfTrue="1" operator="greaterThan">
      <formula>0</formula>
    </cfRule>
  </conditionalFormatting>
  <conditionalFormatting sqref="Z15">
    <cfRule type="cellIs" dxfId="507" priority="601" stopIfTrue="1" operator="greaterThan">
      <formula>0</formula>
    </cfRule>
  </conditionalFormatting>
  <conditionalFormatting sqref="AB15">
    <cfRule type="cellIs" dxfId="506" priority="600" stopIfTrue="1" operator="greaterThan">
      <formula>0</formula>
    </cfRule>
  </conditionalFormatting>
  <conditionalFormatting sqref="AD15">
    <cfRule type="cellIs" dxfId="505" priority="599" stopIfTrue="1" operator="greaterThan">
      <formula>0</formula>
    </cfRule>
  </conditionalFormatting>
  <conditionalFormatting sqref="AF15">
    <cfRule type="cellIs" dxfId="504" priority="598" stopIfTrue="1" operator="greaterThan">
      <formula>0</formula>
    </cfRule>
  </conditionalFormatting>
  <conditionalFormatting sqref="AH15">
    <cfRule type="cellIs" dxfId="503" priority="597" stopIfTrue="1" operator="greaterThan">
      <formula>0</formula>
    </cfRule>
  </conditionalFormatting>
  <conditionalFormatting sqref="AJ15">
    <cfRule type="cellIs" dxfId="502" priority="596" stopIfTrue="1" operator="greaterThan">
      <formula>0</formula>
    </cfRule>
  </conditionalFormatting>
  <conditionalFormatting sqref="AL15">
    <cfRule type="cellIs" dxfId="501" priority="595" stopIfTrue="1" operator="greaterThan">
      <formula>0</formula>
    </cfRule>
  </conditionalFormatting>
  <conditionalFormatting sqref="AN15">
    <cfRule type="cellIs" dxfId="500" priority="594" stopIfTrue="1" operator="greaterThan">
      <formula>0</formula>
    </cfRule>
  </conditionalFormatting>
  <conditionalFormatting sqref="AP15">
    <cfRule type="cellIs" dxfId="499" priority="593" stopIfTrue="1" operator="greaterThan">
      <formula>0</formula>
    </cfRule>
  </conditionalFormatting>
  <conditionalFormatting sqref="AR15">
    <cfRule type="cellIs" dxfId="498" priority="592" stopIfTrue="1" operator="greaterThan">
      <formula>0</formula>
    </cfRule>
  </conditionalFormatting>
  <conditionalFormatting sqref="AT15">
    <cfRule type="cellIs" dxfId="497" priority="591" stopIfTrue="1" operator="greaterThan">
      <formula>0</formula>
    </cfRule>
  </conditionalFormatting>
  <conditionalFormatting sqref="AV15">
    <cfRule type="cellIs" dxfId="496" priority="590" stopIfTrue="1" operator="greaterThan">
      <formula>0</formula>
    </cfRule>
  </conditionalFormatting>
  <conditionalFormatting sqref="AX15">
    <cfRule type="cellIs" dxfId="495" priority="589" stopIfTrue="1" operator="greaterThan">
      <formula>0</formula>
    </cfRule>
  </conditionalFormatting>
  <conditionalFormatting sqref="AZ15">
    <cfRule type="cellIs" dxfId="494" priority="588" stopIfTrue="1" operator="greaterThan">
      <formula>0</formula>
    </cfRule>
  </conditionalFormatting>
  <conditionalFormatting sqref="H19">
    <cfRule type="cellIs" dxfId="493" priority="587" stopIfTrue="1" operator="greaterThan">
      <formula>0</formula>
    </cfRule>
  </conditionalFormatting>
  <conditionalFormatting sqref="J19">
    <cfRule type="cellIs" dxfId="492" priority="586" stopIfTrue="1" operator="greaterThan">
      <formula>0</formula>
    </cfRule>
  </conditionalFormatting>
  <conditionalFormatting sqref="L19">
    <cfRule type="cellIs" dxfId="491" priority="585" stopIfTrue="1" operator="greaterThan">
      <formula>0</formula>
    </cfRule>
  </conditionalFormatting>
  <conditionalFormatting sqref="N19">
    <cfRule type="cellIs" dxfId="490" priority="584" stopIfTrue="1" operator="greaterThan">
      <formula>0</formula>
    </cfRule>
  </conditionalFormatting>
  <conditionalFormatting sqref="P19">
    <cfRule type="cellIs" dxfId="489" priority="583" stopIfTrue="1" operator="greaterThan">
      <formula>0</formula>
    </cfRule>
  </conditionalFormatting>
  <conditionalFormatting sqref="R19">
    <cfRule type="cellIs" dxfId="488" priority="582" stopIfTrue="1" operator="greaterThan">
      <formula>0</formula>
    </cfRule>
  </conditionalFormatting>
  <conditionalFormatting sqref="T19">
    <cfRule type="cellIs" dxfId="487" priority="581" stopIfTrue="1" operator="greaterThan">
      <formula>0</formula>
    </cfRule>
  </conditionalFormatting>
  <conditionalFormatting sqref="V19">
    <cfRule type="cellIs" dxfId="486" priority="580" stopIfTrue="1" operator="greaterThan">
      <formula>0</formula>
    </cfRule>
  </conditionalFormatting>
  <conditionalFormatting sqref="X19">
    <cfRule type="cellIs" dxfId="485" priority="579" stopIfTrue="1" operator="greaterThan">
      <formula>0</formula>
    </cfRule>
  </conditionalFormatting>
  <conditionalFormatting sqref="Z19">
    <cfRule type="cellIs" dxfId="484" priority="578" stopIfTrue="1" operator="greaterThan">
      <formula>0</formula>
    </cfRule>
  </conditionalFormatting>
  <conditionalFormatting sqref="AB19">
    <cfRule type="cellIs" dxfId="483" priority="577" stopIfTrue="1" operator="greaterThan">
      <formula>0</formula>
    </cfRule>
  </conditionalFormatting>
  <conditionalFormatting sqref="AD19">
    <cfRule type="cellIs" dxfId="482" priority="576" stopIfTrue="1" operator="greaterThan">
      <formula>0</formula>
    </cfRule>
  </conditionalFormatting>
  <conditionalFormatting sqref="AF19">
    <cfRule type="cellIs" dxfId="481" priority="575" stopIfTrue="1" operator="greaterThan">
      <formula>0</formula>
    </cfRule>
  </conditionalFormatting>
  <conditionalFormatting sqref="AH19">
    <cfRule type="cellIs" dxfId="480" priority="574" stopIfTrue="1" operator="greaterThan">
      <formula>0</formula>
    </cfRule>
  </conditionalFormatting>
  <conditionalFormatting sqref="AJ19">
    <cfRule type="cellIs" dxfId="479" priority="573" stopIfTrue="1" operator="greaterThan">
      <formula>0</formula>
    </cfRule>
  </conditionalFormatting>
  <conditionalFormatting sqref="AL19">
    <cfRule type="cellIs" dxfId="478" priority="572" stopIfTrue="1" operator="greaterThan">
      <formula>0</formula>
    </cfRule>
  </conditionalFormatting>
  <conditionalFormatting sqref="AN19">
    <cfRule type="cellIs" dxfId="477" priority="571" stopIfTrue="1" operator="greaterThan">
      <formula>0</formula>
    </cfRule>
  </conditionalFormatting>
  <conditionalFormatting sqref="AP19">
    <cfRule type="cellIs" dxfId="476" priority="570" stopIfTrue="1" operator="greaterThan">
      <formula>0</formula>
    </cfRule>
  </conditionalFormatting>
  <conditionalFormatting sqref="AR19">
    <cfRule type="cellIs" dxfId="475" priority="569" stopIfTrue="1" operator="greaterThan">
      <formula>0</formula>
    </cfRule>
  </conditionalFormatting>
  <conditionalFormatting sqref="AT19">
    <cfRule type="cellIs" dxfId="474" priority="568" stopIfTrue="1" operator="greaterThan">
      <formula>0</formula>
    </cfRule>
  </conditionalFormatting>
  <conditionalFormatting sqref="AV19">
    <cfRule type="cellIs" dxfId="473" priority="567" stopIfTrue="1" operator="greaterThan">
      <formula>0</formula>
    </cfRule>
  </conditionalFormatting>
  <conditionalFormatting sqref="AX19">
    <cfRule type="cellIs" dxfId="472" priority="566" stopIfTrue="1" operator="greaterThan">
      <formula>0</formula>
    </cfRule>
  </conditionalFormatting>
  <conditionalFormatting sqref="AZ19">
    <cfRule type="cellIs" dxfId="471" priority="565" stopIfTrue="1" operator="greaterThan">
      <formula>0</formula>
    </cfRule>
  </conditionalFormatting>
  <conditionalFormatting sqref="H21">
    <cfRule type="cellIs" dxfId="470" priority="564" stopIfTrue="1" operator="greaterThan">
      <formula>0</formula>
    </cfRule>
  </conditionalFormatting>
  <conditionalFormatting sqref="J21">
    <cfRule type="cellIs" dxfId="469" priority="563" stopIfTrue="1" operator="greaterThan">
      <formula>0</formula>
    </cfRule>
  </conditionalFormatting>
  <conditionalFormatting sqref="L21">
    <cfRule type="cellIs" dxfId="468" priority="562" stopIfTrue="1" operator="greaterThan">
      <formula>0</formula>
    </cfRule>
  </conditionalFormatting>
  <conditionalFormatting sqref="N21">
    <cfRule type="cellIs" dxfId="467" priority="561" stopIfTrue="1" operator="greaterThan">
      <formula>0</formula>
    </cfRule>
  </conditionalFormatting>
  <conditionalFormatting sqref="P21">
    <cfRule type="cellIs" dxfId="466" priority="560" stopIfTrue="1" operator="greaterThan">
      <formula>0</formula>
    </cfRule>
  </conditionalFormatting>
  <conditionalFormatting sqref="R21">
    <cfRule type="cellIs" dxfId="465" priority="559" stopIfTrue="1" operator="greaterThan">
      <formula>0</formula>
    </cfRule>
  </conditionalFormatting>
  <conditionalFormatting sqref="T21">
    <cfRule type="cellIs" dxfId="464" priority="558" stopIfTrue="1" operator="greaterThan">
      <formula>0</formula>
    </cfRule>
  </conditionalFormatting>
  <conditionalFormatting sqref="V21">
    <cfRule type="cellIs" dxfId="463" priority="557" stopIfTrue="1" operator="greaterThan">
      <formula>0</formula>
    </cfRule>
  </conditionalFormatting>
  <conditionalFormatting sqref="X21">
    <cfRule type="cellIs" dxfId="462" priority="556" stopIfTrue="1" operator="greaterThan">
      <formula>0</formula>
    </cfRule>
  </conditionalFormatting>
  <conditionalFormatting sqref="Z21">
    <cfRule type="cellIs" dxfId="461" priority="555" stopIfTrue="1" operator="greaterThan">
      <formula>0</formula>
    </cfRule>
  </conditionalFormatting>
  <conditionalFormatting sqref="AB21">
    <cfRule type="cellIs" dxfId="460" priority="554" stopIfTrue="1" operator="greaterThan">
      <formula>0</formula>
    </cfRule>
  </conditionalFormatting>
  <conditionalFormatting sqref="AD21">
    <cfRule type="cellIs" dxfId="459" priority="553" stopIfTrue="1" operator="greaterThan">
      <formula>0</formula>
    </cfRule>
  </conditionalFormatting>
  <conditionalFormatting sqref="AF21">
    <cfRule type="cellIs" dxfId="458" priority="552" stopIfTrue="1" operator="greaterThan">
      <formula>0</formula>
    </cfRule>
  </conditionalFormatting>
  <conditionalFormatting sqref="AH21">
    <cfRule type="cellIs" dxfId="457" priority="551" stopIfTrue="1" operator="greaterThan">
      <formula>0</formula>
    </cfRule>
  </conditionalFormatting>
  <conditionalFormatting sqref="AJ21">
    <cfRule type="cellIs" dxfId="456" priority="550" stopIfTrue="1" operator="greaterThan">
      <formula>0</formula>
    </cfRule>
  </conditionalFormatting>
  <conditionalFormatting sqref="AL21">
    <cfRule type="cellIs" dxfId="455" priority="549" stopIfTrue="1" operator="greaterThan">
      <formula>0</formula>
    </cfRule>
  </conditionalFormatting>
  <conditionalFormatting sqref="AN21">
    <cfRule type="cellIs" dxfId="454" priority="548" stopIfTrue="1" operator="greaterThan">
      <formula>0</formula>
    </cfRule>
  </conditionalFormatting>
  <conditionalFormatting sqref="AP21">
    <cfRule type="cellIs" dxfId="453" priority="547" stopIfTrue="1" operator="greaterThan">
      <formula>0</formula>
    </cfRule>
  </conditionalFormatting>
  <conditionalFormatting sqref="AR21">
    <cfRule type="cellIs" dxfId="452" priority="546" stopIfTrue="1" operator="greaterThan">
      <formula>0</formula>
    </cfRule>
  </conditionalFormatting>
  <conditionalFormatting sqref="AT21">
    <cfRule type="cellIs" dxfId="451" priority="545" stopIfTrue="1" operator="greaterThan">
      <formula>0</formula>
    </cfRule>
  </conditionalFormatting>
  <conditionalFormatting sqref="AV21">
    <cfRule type="cellIs" dxfId="450" priority="544" stopIfTrue="1" operator="greaterThan">
      <formula>0</formula>
    </cfRule>
  </conditionalFormatting>
  <conditionalFormatting sqref="AX21">
    <cfRule type="cellIs" dxfId="449" priority="543" stopIfTrue="1" operator="greaterThan">
      <formula>0</formula>
    </cfRule>
  </conditionalFormatting>
  <conditionalFormatting sqref="AZ21">
    <cfRule type="cellIs" dxfId="448" priority="542" stopIfTrue="1" operator="greaterThan">
      <formula>0</formula>
    </cfRule>
  </conditionalFormatting>
  <conditionalFormatting sqref="H25">
    <cfRule type="cellIs" dxfId="447" priority="541" stopIfTrue="1" operator="greaterThan">
      <formula>0</formula>
    </cfRule>
  </conditionalFormatting>
  <conditionalFormatting sqref="J25">
    <cfRule type="cellIs" dxfId="446" priority="540" stopIfTrue="1" operator="greaterThan">
      <formula>0</formula>
    </cfRule>
  </conditionalFormatting>
  <conditionalFormatting sqref="L25">
    <cfRule type="cellIs" dxfId="445" priority="539" stopIfTrue="1" operator="greaterThan">
      <formula>0</formula>
    </cfRule>
  </conditionalFormatting>
  <conditionalFormatting sqref="N25">
    <cfRule type="cellIs" dxfId="444" priority="538" stopIfTrue="1" operator="greaterThan">
      <formula>0</formula>
    </cfRule>
  </conditionalFormatting>
  <conditionalFormatting sqref="P25">
    <cfRule type="cellIs" dxfId="443" priority="537" stopIfTrue="1" operator="greaterThan">
      <formula>0</formula>
    </cfRule>
  </conditionalFormatting>
  <conditionalFormatting sqref="R25">
    <cfRule type="cellIs" dxfId="442" priority="536" stopIfTrue="1" operator="greaterThan">
      <formula>0</formula>
    </cfRule>
  </conditionalFormatting>
  <conditionalFormatting sqref="T25">
    <cfRule type="cellIs" dxfId="441" priority="535" stopIfTrue="1" operator="greaterThan">
      <formula>0</formula>
    </cfRule>
  </conditionalFormatting>
  <conditionalFormatting sqref="V25">
    <cfRule type="cellIs" dxfId="440" priority="534" stopIfTrue="1" operator="greaterThan">
      <formula>0</formula>
    </cfRule>
  </conditionalFormatting>
  <conditionalFormatting sqref="X25">
    <cfRule type="cellIs" dxfId="439" priority="533" stopIfTrue="1" operator="greaterThan">
      <formula>0</formula>
    </cfRule>
  </conditionalFormatting>
  <conditionalFormatting sqref="Z25">
    <cfRule type="cellIs" dxfId="438" priority="532" stopIfTrue="1" operator="greaterThan">
      <formula>0</formula>
    </cfRule>
  </conditionalFormatting>
  <conditionalFormatting sqref="AB25">
    <cfRule type="cellIs" dxfId="437" priority="531" stopIfTrue="1" operator="greaterThan">
      <formula>0</formula>
    </cfRule>
  </conditionalFormatting>
  <conditionalFormatting sqref="AD25">
    <cfRule type="cellIs" dxfId="436" priority="530" stopIfTrue="1" operator="greaterThan">
      <formula>0</formula>
    </cfRule>
  </conditionalFormatting>
  <conditionalFormatting sqref="AF25">
    <cfRule type="cellIs" dxfId="435" priority="529" stopIfTrue="1" operator="greaterThan">
      <formula>0</formula>
    </cfRule>
  </conditionalFormatting>
  <conditionalFormatting sqref="AH25">
    <cfRule type="cellIs" dxfId="434" priority="528" stopIfTrue="1" operator="greaterThan">
      <formula>0</formula>
    </cfRule>
  </conditionalFormatting>
  <conditionalFormatting sqref="AJ25">
    <cfRule type="cellIs" dxfId="433" priority="527" stopIfTrue="1" operator="greaterThan">
      <formula>0</formula>
    </cfRule>
  </conditionalFormatting>
  <conditionalFormatting sqref="AL25">
    <cfRule type="cellIs" dxfId="432" priority="526" stopIfTrue="1" operator="greaterThan">
      <formula>0</formula>
    </cfRule>
  </conditionalFormatting>
  <conditionalFormatting sqref="AN25">
    <cfRule type="cellIs" dxfId="431" priority="525" stopIfTrue="1" operator="greaterThan">
      <formula>0</formula>
    </cfRule>
  </conditionalFormatting>
  <conditionalFormatting sqref="AP25">
    <cfRule type="cellIs" dxfId="430" priority="524" stopIfTrue="1" operator="greaterThan">
      <formula>0</formula>
    </cfRule>
  </conditionalFormatting>
  <conditionalFormatting sqref="AR25">
    <cfRule type="cellIs" dxfId="429" priority="523" stopIfTrue="1" operator="greaterThan">
      <formula>0</formula>
    </cfRule>
  </conditionalFormatting>
  <conditionalFormatting sqref="AT25">
    <cfRule type="cellIs" dxfId="428" priority="522" stopIfTrue="1" operator="greaterThan">
      <formula>0</formula>
    </cfRule>
  </conditionalFormatting>
  <conditionalFormatting sqref="AV25">
    <cfRule type="cellIs" dxfId="427" priority="521" stopIfTrue="1" operator="greaterThan">
      <formula>0</formula>
    </cfRule>
  </conditionalFormatting>
  <conditionalFormatting sqref="AX25">
    <cfRule type="cellIs" dxfId="426" priority="520" stopIfTrue="1" operator="greaterThan">
      <formula>0</formula>
    </cfRule>
  </conditionalFormatting>
  <conditionalFormatting sqref="AZ25">
    <cfRule type="cellIs" dxfId="425" priority="519" stopIfTrue="1" operator="greaterThan">
      <formula>0</formula>
    </cfRule>
  </conditionalFormatting>
  <conditionalFormatting sqref="H23">
    <cfRule type="cellIs" dxfId="424" priority="518" stopIfTrue="1" operator="greaterThan">
      <formula>0</formula>
    </cfRule>
  </conditionalFormatting>
  <conditionalFormatting sqref="J23">
    <cfRule type="cellIs" dxfId="423" priority="517" stopIfTrue="1" operator="greaterThan">
      <formula>0</formula>
    </cfRule>
  </conditionalFormatting>
  <conditionalFormatting sqref="L23">
    <cfRule type="cellIs" dxfId="422" priority="516" stopIfTrue="1" operator="greaterThan">
      <formula>0</formula>
    </cfRule>
  </conditionalFormatting>
  <conditionalFormatting sqref="N23">
    <cfRule type="cellIs" dxfId="421" priority="515" stopIfTrue="1" operator="greaterThan">
      <formula>0</formula>
    </cfRule>
  </conditionalFormatting>
  <conditionalFormatting sqref="P23">
    <cfRule type="cellIs" dxfId="420" priority="514" stopIfTrue="1" operator="greaterThan">
      <formula>0</formula>
    </cfRule>
  </conditionalFormatting>
  <conditionalFormatting sqref="R23">
    <cfRule type="cellIs" dxfId="419" priority="513" stopIfTrue="1" operator="greaterThan">
      <formula>0</formula>
    </cfRule>
  </conditionalFormatting>
  <conditionalFormatting sqref="T23">
    <cfRule type="cellIs" dxfId="418" priority="512" stopIfTrue="1" operator="greaterThan">
      <formula>0</formula>
    </cfRule>
  </conditionalFormatting>
  <conditionalFormatting sqref="V23">
    <cfRule type="cellIs" dxfId="417" priority="511" stopIfTrue="1" operator="greaterThan">
      <formula>0</formula>
    </cfRule>
  </conditionalFormatting>
  <conditionalFormatting sqref="X23">
    <cfRule type="cellIs" dxfId="416" priority="510" stopIfTrue="1" operator="greaterThan">
      <formula>0</formula>
    </cfRule>
  </conditionalFormatting>
  <conditionalFormatting sqref="Z23">
    <cfRule type="cellIs" dxfId="415" priority="509" stopIfTrue="1" operator="greaterThan">
      <formula>0</formula>
    </cfRule>
  </conditionalFormatting>
  <conditionalFormatting sqref="AB23">
    <cfRule type="cellIs" dxfId="414" priority="508" stopIfTrue="1" operator="greaterThan">
      <formula>0</formula>
    </cfRule>
  </conditionalFormatting>
  <conditionalFormatting sqref="AD23">
    <cfRule type="cellIs" dxfId="413" priority="507" stopIfTrue="1" operator="greaterThan">
      <formula>0</formula>
    </cfRule>
  </conditionalFormatting>
  <conditionalFormatting sqref="AF23">
    <cfRule type="cellIs" dxfId="412" priority="506" stopIfTrue="1" operator="greaterThan">
      <formula>0</formula>
    </cfRule>
  </conditionalFormatting>
  <conditionalFormatting sqref="AH23">
    <cfRule type="cellIs" dxfId="411" priority="505" stopIfTrue="1" operator="greaterThan">
      <formula>0</formula>
    </cfRule>
  </conditionalFormatting>
  <conditionalFormatting sqref="AJ23">
    <cfRule type="cellIs" dxfId="410" priority="504" stopIfTrue="1" operator="greaterThan">
      <formula>0</formula>
    </cfRule>
  </conditionalFormatting>
  <conditionalFormatting sqref="AL23">
    <cfRule type="cellIs" dxfId="409" priority="503" stopIfTrue="1" operator="greaterThan">
      <formula>0</formula>
    </cfRule>
  </conditionalFormatting>
  <conditionalFormatting sqref="AN23">
    <cfRule type="cellIs" dxfId="408" priority="502" stopIfTrue="1" operator="greaterThan">
      <formula>0</formula>
    </cfRule>
  </conditionalFormatting>
  <conditionalFormatting sqref="AP23">
    <cfRule type="cellIs" dxfId="407" priority="501" stopIfTrue="1" operator="greaterThan">
      <formula>0</formula>
    </cfRule>
  </conditionalFormatting>
  <conditionalFormatting sqref="AR23">
    <cfRule type="cellIs" dxfId="406" priority="500" stopIfTrue="1" operator="greaterThan">
      <formula>0</formula>
    </cfRule>
  </conditionalFormatting>
  <conditionalFormatting sqref="AT23">
    <cfRule type="cellIs" dxfId="405" priority="499" stopIfTrue="1" operator="greaterThan">
      <formula>0</formula>
    </cfRule>
  </conditionalFormatting>
  <conditionalFormatting sqref="AV23">
    <cfRule type="cellIs" dxfId="404" priority="498" stopIfTrue="1" operator="greaterThan">
      <formula>0</formula>
    </cfRule>
  </conditionalFormatting>
  <conditionalFormatting sqref="AX23">
    <cfRule type="cellIs" dxfId="403" priority="497" stopIfTrue="1" operator="greaterThan">
      <formula>0</formula>
    </cfRule>
  </conditionalFormatting>
  <conditionalFormatting sqref="AZ23">
    <cfRule type="cellIs" dxfId="402" priority="496" stopIfTrue="1" operator="greaterThan">
      <formula>0</formula>
    </cfRule>
  </conditionalFormatting>
  <conditionalFormatting sqref="H27">
    <cfRule type="cellIs" dxfId="401" priority="495" stopIfTrue="1" operator="greaterThan">
      <formula>0</formula>
    </cfRule>
  </conditionalFormatting>
  <conditionalFormatting sqref="J27">
    <cfRule type="cellIs" dxfId="400" priority="494" stopIfTrue="1" operator="greaterThan">
      <formula>0</formula>
    </cfRule>
  </conditionalFormatting>
  <conditionalFormatting sqref="L27">
    <cfRule type="cellIs" dxfId="399" priority="493" stopIfTrue="1" operator="greaterThan">
      <formula>0</formula>
    </cfRule>
  </conditionalFormatting>
  <conditionalFormatting sqref="N27">
    <cfRule type="cellIs" dxfId="398" priority="492" stopIfTrue="1" operator="greaterThan">
      <formula>0</formula>
    </cfRule>
  </conditionalFormatting>
  <conditionalFormatting sqref="P27">
    <cfRule type="cellIs" dxfId="397" priority="491" stopIfTrue="1" operator="greaterThan">
      <formula>0</formula>
    </cfRule>
  </conditionalFormatting>
  <conditionalFormatting sqref="R27">
    <cfRule type="cellIs" dxfId="396" priority="490" stopIfTrue="1" operator="greaterThan">
      <formula>0</formula>
    </cfRule>
  </conditionalFormatting>
  <conditionalFormatting sqref="T27">
    <cfRule type="cellIs" dxfId="395" priority="489" stopIfTrue="1" operator="greaterThan">
      <formula>0</formula>
    </cfRule>
  </conditionalFormatting>
  <conditionalFormatting sqref="V27">
    <cfRule type="cellIs" dxfId="394" priority="488" stopIfTrue="1" operator="greaterThan">
      <formula>0</formula>
    </cfRule>
  </conditionalFormatting>
  <conditionalFormatting sqref="X27">
    <cfRule type="cellIs" dxfId="393" priority="487" stopIfTrue="1" operator="greaterThan">
      <formula>0</formula>
    </cfRule>
  </conditionalFormatting>
  <conditionalFormatting sqref="Z27">
    <cfRule type="cellIs" dxfId="392" priority="486" stopIfTrue="1" operator="greaterThan">
      <formula>0</formula>
    </cfRule>
  </conditionalFormatting>
  <conditionalFormatting sqref="AB27">
    <cfRule type="cellIs" dxfId="391" priority="485" stopIfTrue="1" operator="greaterThan">
      <formula>0</formula>
    </cfRule>
  </conditionalFormatting>
  <conditionalFormatting sqref="AD27">
    <cfRule type="cellIs" dxfId="390" priority="484" stopIfTrue="1" operator="greaterThan">
      <formula>0</formula>
    </cfRule>
  </conditionalFormatting>
  <conditionalFormatting sqref="AF27">
    <cfRule type="cellIs" dxfId="389" priority="483" stopIfTrue="1" operator="greaterThan">
      <formula>0</formula>
    </cfRule>
  </conditionalFormatting>
  <conditionalFormatting sqref="AH27">
    <cfRule type="cellIs" dxfId="388" priority="482" stopIfTrue="1" operator="greaterThan">
      <formula>0</formula>
    </cfRule>
  </conditionalFormatting>
  <conditionalFormatting sqref="AJ27">
    <cfRule type="cellIs" dxfId="387" priority="481" stopIfTrue="1" operator="greaterThan">
      <formula>0</formula>
    </cfRule>
  </conditionalFormatting>
  <conditionalFormatting sqref="AL27">
    <cfRule type="cellIs" dxfId="386" priority="480" stopIfTrue="1" operator="greaterThan">
      <formula>0</formula>
    </cfRule>
  </conditionalFormatting>
  <conditionalFormatting sqref="AN27">
    <cfRule type="cellIs" dxfId="385" priority="479" stopIfTrue="1" operator="greaterThan">
      <formula>0</formula>
    </cfRule>
  </conditionalFormatting>
  <conditionalFormatting sqref="AP27">
    <cfRule type="cellIs" dxfId="384" priority="478" stopIfTrue="1" operator="greaterThan">
      <formula>0</formula>
    </cfRule>
  </conditionalFormatting>
  <conditionalFormatting sqref="AR27">
    <cfRule type="cellIs" dxfId="383" priority="477" stopIfTrue="1" operator="greaterThan">
      <formula>0</formula>
    </cfRule>
  </conditionalFormatting>
  <conditionalFormatting sqref="AT27">
    <cfRule type="cellIs" dxfId="382" priority="476" stopIfTrue="1" operator="greaterThan">
      <formula>0</formula>
    </cfRule>
  </conditionalFormatting>
  <conditionalFormatting sqref="AV27">
    <cfRule type="cellIs" dxfId="381" priority="475" stopIfTrue="1" operator="greaterThan">
      <formula>0</formula>
    </cfRule>
  </conditionalFormatting>
  <conditionalFormatting sqref="AX27">
    <cfRule type="cellIs" dxfId="380" priority="474" stopIfTrue="1" operator="greaterThan">
      <formula>0</formula>
    </cfRule>
  </conditionalFormatting>
  <conditionalFormatting sqref="AZ27">
    <cfRule type="cellIs" dxfId="379" priority="473" stopIfTrue="1" operator="greaterThan">
      <formula>0</formula>
    </cfRule>
  </conditionalFormatting>
  <conditionalFormatting sqref="H29">
    <cfRule type="cellIs" dxfId="378" priority="472" stopIfTrue="1" operator="greaterThan">
      <formula>0</formula>
    </cfRule>
  </conditionalFormatting>
  <conditionalFormatting sqref="J29">
    <cfRule type="cellIs" dxfId="377" priority="471" stopIfTrue="1" operator="greaterThan">
      <formula>0</formula>
    </cfRule>
  </conditionalFormatting>
  <conditionalFormatting sqref="L29">
    <cfRule type="cellIs" dxfId="376" priority="470" stopIfTrue="1" operator="greaterThan">
      <formula>0</formula>
    </cfRule>
  </conditionalFormatting>
  <conditionalFormatting sqref="N29">
    <cfRule type="cellIs" dxfId="375" priority="469" stopIfTrue="1" operator="greaterThan">
      <formula>0</formula>
    </cfRule>
  </conditionalFormatting>
  <conditionalFormatting sqref="P29">
    <cfRule type="cellIs" dxfId="374" priority="468" stopIfTrue="1" operator="greaterThan">
      <formula>0</formula>
    </cfRule>
  </conditionalFormatting>
  <conditionalFormatting sqref="R29">
    <cfRule type="cellIs" dxfId="373" priority="467" stopIfTrue="1" operator="greaterThan">
      <formula>0</formula>
    </cfRule>
  </conditionalFormatting>
  <conditionalFormatting sqref="T29">
    <cfRule type="cellIs" dxfId="372" priority="466" stopIfTrue="1" operator="greaterThan">
      <formula>0</formula>
    </cfRule>
  </conditionalFormatting>
  <conditionalFormatting sqref="V29">
    <cfRule type="cellIs" dxfId="371" priority="465" stopIfTrue="1" operator="greaterThan">
      <formula>0</formula>
    </cfRule>
  </conditionalFormatting>
  <conditionalFormatting sqref="X29">
    <cfRule type="cellIs" dxfId="370" priority="464" stopIfTrue="1" operator="greaterThan">
      <formula>0</formula>
    </cfRule>
  </conditionalFormatting>
  <conditionalFormatting sqref="Z29">
    <cfRule type="cellIs" dxfId="369" priority="463" stopIfTrue="1" operator="greaterThan">
      <formula>0</formula>
    </cfRule>
  </conditionalFormatting>
  <conditionalFormatting sqref="AB29">
    <cfRule type="cellIs" dxfId="368" priority="462" stopIfTrue="1" operator="greaterThan">
      <formula>0</formula>
    </cfRule>
  </conditionalFormatting>
  <conditionalFormatting sqref="AD29">
    <cfRule type="cellIs" dxfId="367" priority="461" stopIfTrue="1" operator="greaterThan">
      <formula>0</formula>
    </cfRule>
  </conditionalFormatting>
  <conditionalFormatting sqref="AF29">
    <cfRule type="cellIs" dxfId="366" priority="460" stopIfTrue="1" operator="greaterThan">
      <formula>0</formula>
    </cfRule>
  </conditionalFormatting>
  <conditionalFormatting sqref="AH29">
    <cfRule type="cellIs" dxfId="365" priority="459" stopIfTrue="1" operator="greaterThan">
      <formula>0</formula>
    </cfRule>
  </conditionalFormatting>
  <conditionalFormatting sqref="AJ29">
    <cfRule type="cellIs" dxfId="364" priority="458" stopIfTrue="1" operator="greaterThan">
      <formula>0</formula>
    </cfRule>
  </conditionalFormatting>
  <conditionalFormatting sqref="AL29">
    <cfRule type="cellIs" dxfId="363" priority="457" stopIfTrue="1" operator="greaterThan">
      <formula>0</formula>
    </cfRule>
  </conditionalFormatting>
  <conditionalFormatting sqref="AN29">
    <cfRule type="cellIs" dxfId="362" priority="456" stopIfTrue="1" operator="greaterThan">
      <formula>0</formula>
    </cfRule>
  </conditionalFormatting>
  <conditionalFormatting sqref="AP29">
    <cfRule type="cellIs" dxfId="361" priority="455" stopIfTrue="1" operator="greaterThan">
      <formula>0</formula>
    </cfRule>
  </conditionalFormatting>
  <conditionalFormatting sqref="AR29">
    <cfRule type="cellIs" dxfId="360" priority="454" stopIfTrue="1" operator="greaterThan">
      <formula>0</formula>
    </cfRule>
  </conditionalFormatting>
  <conditionalFormatting sqref="AT29">
    <cfRule type="cellIs" dxfId="359" priority="453" stopIfTrue="1" operator="greaterThan">
      <formula>0</formula>
    </cfRule>
  </conditionalFormatting>
  <conditionalFormatting sqref="AV29">
    <cfRule type="cellIs" dxfId="358" priority="452" stopIfTrue="1" operator="greaterThan">
      <formula>0</formula>
    </cfRule>
  </conditionalFormatting>
  <conditionalFormatting sqref="AX29">
    <cfRule type="cellIs" dxfId="357" priority="451" stopIfTrue="1" operator="greaterThan">
      <formula>0</formula>
    </cfRule>
  </conditionalFormatting>
  <conditionalFormatting sqref="AZ29">
    <cfRule type="cellIs" dxfId="356" priority="450" stopIfTrue="1" operator="greaterThan">
      <formula>0</formula>
    </cfRule>
  </conditionalFormatting>
  <conditionalFormatting sqref="H31">
    <cfRule type="cellIs" dxfId="355" priority="449" stopIfTrue="1" operator="greaterThan">
      <formula>0</formula>
    </cfRule>
  </conditionalFormatting>
  <conditionalFormatting sqref="J31">
    <cfRule type="cellIs" dxfId="354" priority="448" stopIfTrue="1" operator="greaterThan">
      <formula>0</formula>
    </cfRule>
  </conditionalFormatting>
  <conditionalFormatting sqref="L31">
    <cfRule type="cellIs" dxfId="353" priority="447" stopIfTrue="1" operator="greaterThan">
      <formula>0</formula>
    </cfRule>
  </conditionalFormatting>
  <conditionalFormatting sqref="N31">
    <cfRule type="cellIs" dxfId="352" priority="446" stopIfTrue="1" operator="greaterThan">
      <formula>0</formula>
    </cfRule>
  </conditionalFormatting>
  <conditionalFormatting sqref="P31">
    <cfRule type="cellIs" dxfId="351" priority="445" stopIfTrue="1" operator="greaterThan">
      <formula>0</formula>
    </cfRule>
  </conditionalFormatting>
  <conditionalFormatting sqref="R31">
    <cfRule type="cellIs" dxfId="350" priority="444" stopIfTrue="1" operator="greaterThan">
      <formula>0</formula>
    </cfRule>
  </conditionalFormatting>
  <conditionalFormatting sqref="T31">
    <cfRule type="cellIs" dxfId="349" priority="443" stopIfTrue="1" operator="greaterThan">
      <formula>0</formula>
    </cfRule>
  </conditionalFormatting>
  <conditionalFormatting sqref="V31">
    <cfRule type="cellIs" dxfId="348" priority="442" stopIfTrue="1" operator="greaterThan">
      <formula>0</formula>
    </cfRule>
  </conditionalFormatting>
  <conditionalFormatting sqref="X31">
    <cfRule type="cellIs" dxfId="347" priority="441" stopIfTrue="1" operator="greaterThan">
      <formula>0</formula>
    </cfRule>
  </conditionalFormatting>
  <conditionalFormatting sqref="Z31">
    <cfRule type="cellIs" dxfId="346" priority="440" stopIfTrue="1" operator="greaterThan">
      <formula>0</formula>
    </cfRule>
  </conditionalFormatting>
  <conditionalFormatting sqref="AB31">
    <cfRule type="cellIs" dxfId="345" priority="439" stopIfTrue="1" operator="greaterThan">
      <formula>0</formula>
    </cfRule>
  </conditionalFormatting>
  <conditionalFormatting sqref="AD31">
    <cfRule type="cellIs" dxfId="344" priority="438" stopIfTrue="1" operator="greaterThan">
      <formula>0</formula>
    </cfRule>
  </conditionalFormatting>
  <conditionalFormatting sqref="AF31">
    <cfRule type="cellIs" dxfId="343" priority="437" stopIfTrue="1" operator="greaterThan">
      <formula>0</formula>
    </cfRule>
  </conditionalFormatting>
  <conditionalFormatting sqref="AH31">
    <cfRule type="cellIs" dxfId="342" priority="436" stopIfTrue="1" operator="greaterThan">
      <formula>0</formula>
    </cfRule>
  </conditionalFormatting>
  <conditionalFormatting sqref="AJ31">
    <cfRule type="cellIs" dxfId="341" priority="435" stopIfTrue="1" operator="greaterThan">
      <formula>0</formula>
    </cfRule>
  </conditionalFormatting>
  <conditionalFormatting sqref="AL31">
    <cfRule type="cellIs" dxfId="340" priority="434" stopIfTrue="1" operator="greaterThan">
      <formula>0</formula>
    </cfRule>
  </conditionalFormatting>
  <conditionalFormatting sqref="AN31">
    <cfRule type="cellIs" dxfId="339" priority="433" stopIfTrue="1" operator="greaterThan">
      <formula>0</formula>
    </cfRule>
  </conditionalFormatting>
  <conditionalFormatting sqref="AP31">
    <cfRule type="cellIs" dxfId="338" priority="432" stopIfTrue="1" operator="greaterThan">
      <formula>0</formula>
    </cfRule>
  </conditionalFormatting>
  <conditionalFormatting sqref="AR31">
    <cfRule type="cellIs" dxfId="337" priority="431" stopIfTrue="1" operator="greaterThan">
      <formula>0</formula>
    </cfRule>
  </conditionalFormatting>
  <conditionalFormatting sqref="AT31">
    <cfRule type="cellIs" dxfId="336" priority="430" stopIfTrue="1" operator="greaterThan">
      <formula>0</formula>
    </cfRule>
  </conditionalFormatting>
  <conditionalFormatting sqref="AV31">
    <cfRule type="cellIs" dxfId="335" priority="429" stopIfTrue="1" operator="greaterThan">
      <formula>0</formula>
    </cfRule>
  </conditionalFormatting>
  <conditionalFormatting sqref="AX31">
    <cfRule type="cellIs" dxfId="334" priority="428" stopIfTrue="1" operator="greaterThan">
      <formula>0</formula>
    </cfRule>
  </conditionalFormatting>
  <conditionalFormatting sqref="AZ31">
    <cfRule type="cellIs" dxfId="333" priority="427" stopIfTrue="1" operator="greaterThan">
      <formula>0</formula>
    </cfRule>
  </conditionalFormatting>
  <conditionalFormatting sqref="H33">
    <cfRule type="cellIs" dxfId="332" priority="426" stopIfTrue="1" operator="greaterThan">
      <formula>0</formula>
    </cfRule>
  </conditionalFormatting>
  <conditionalFormatting sqref="J33">
    <cfRule type="cellIs" dxfId="331" priority="425" stopIfTrue="1" operator="greaterThan">
      <formula>0</formula>
    </cfRule>
  </conditionalFormatting>
  <conditionalFormatting sqref="L33">
    <cfRule type="cellIs" dxfId="330" priority="424" stopIfTrue="1" operator="greaterThan">
      <formula>0</formula>
    </cfRule>
  </conditionalFormatting>
  <conditionalFormatting sqref="N33">
    <cfRule type="cellIs" dxfId="329" priority="423" stopIfTrue="1" operator="greaterThan">
      <formula>0</formula>
    </cfRule>
  </conditionalFormatting>
  <conditionalFormatting sqref="P33">
    <cfRule type="cellIs" dxfId="328" priority="422" stopIfTrue="1" operator="greaterThan">
      <formula>0</formula>
    </cfRule>
  </conditionalFormatting>
  <conditionalFormatting sqref="R33">
    <cfRule type="cellIs" dxfId="327" priority="421" stopIfTrue="1" operator="greaterThan">
      <formula>0</formula>
    </cfRule>
  </conditionalFormatting>
  <conditionalFormatting sqref="T33">
    <cfRule type="cellIs" dxfId="326" priority="420" stopIfTrue="1" operator="greaterThan">
      <formula>0</formula>
    </cfRule>
  </conditionalFormatting>
  <conditionalFormatting sqref="V33">
    <cfRule type="cellIs" dxfId="325" priority="419" stopIfTrue="1" operator="greaterThan">
      <formula>0</formula>
    </cfRule>
  </conditionalFormatting>
  <conditionalFormatting sqref="X33">
    <cfRule type="cellIs" dxfId="324" priority="418" stopIfTrue="1" operator="greaterThan">
      <formula>0</formula>
    </cfRule>
  </conditionalFormatting>
  <conditionalFormatting sqref="Z33">
    <cfRule type="cellIs" dxfId="323" priority="417" stopIfTrue="1" operator="greaterThan">
      <formula>0</formula>
    </cfRule>
  </conditionalFormatting>
  <conditionalFormatting sqref="AB33">
    <cfRule type="cellIs" dxfId="322" priority="416" stopIfTrue="1" operator="greaterThan">
      <formula>0</formula>
    </cfRule>
  </conditionalFormatting>
  <conditionalFormatting sqref="AD33">
    <cfRule type="cellIs" dxfId="321" priority="415" stopIfTrue="1" operator="greaterThan">
      <formula>0</formula>
    </cfRule>
  </conditionalFormatting>
  <conditionalFormatting sqref="AF33">
    <cfRule type="cellIs" dxfId="320" priority="414" stopIfTrue="1" operator="greaterThan">
      <formula>0</formula>
    </cfRule>
  </conditionalFormatting>
  <conditionalFormatting sqref="AH33">
    <cfRule type="cellIs" dxfId="319" priority="413" stopIfTrue="1" operator="greaterThan">
      <formula>0</formula>
    </cfRule>
  </conditionalFormatting>
  <conditionalFormatting sqref="AJ33">
    <cfRule type="cellIs" dxfId="318" priority="412" stopIfTrue="1" operator="greaterThan">
      <formula>0</formula>
    </cfRule>
  </conditionalFormatting>
  <conditionalFormatting sqref="AL33">
    <cfRule type="cellIs" dxfId="317" priority="411" stopIfTrue="1" operator="greaterThan">
      <formula>0</formula>
    </cfRule>
  </conditionalFormatting>
  <conditionalFormatting sqref="AN33">
    <cfRule type="cellIs" dxfId="316" priority="410" stopIfTrue="1" operator="greaterThan">
      <formula>0</formula>
    </cfRule>
  </conditionalFormatting>
  <conditionalFormatting sqref="AP33">
    <cfRule type="cellIs" dxfId="315" priority="409" stopIfTrue="1" operator="greaterThan">
      <formula>0</formula>
    </cfRule>
  </conditionalFormatting>
  <conditionalFormatting sqref="AR33">
    <cfRule type="cellIs" dxfId="314" priority="408" stopIfTrue="1" operator="greaterThan">
      <formula>0</formula>
    </cfRule>
  </conditionalFormatting>
  <conditionalFormatting sqref="AT33">
    <cfRule type="cellIs" dxfId="313" priority="407" stopIfTrue="1" operator="greaterThan">
      <formula>0</formula>
    </cfRule>
  </conditionalFormatting>
  <conditionalFormatting sqref="AV33">
    <cfRule type="cellIs" dxfId="312" priority="406" stopIfTrue="1" operator="greaterThan">
      <formula>0</formula>
    </cfRule>
  </conditionalFormatting>
  <conditionalFormatting sqref="AX33">
    <cfRule type="cellIs" dxfId="311" priority="405" stopIfTrue="1" operator="greaterThan">
      <formula>0</formula>
    </cfRule>
  </conditionalFormatting>
  <conditionalFormatting sqref="AZ33">
    <cfRule type="cellIs" dxfId="310" priority="404" stopIfTrue="1" operator="greaterThan">
      <formula>0</formula>
    </cfRule>
  </conditionalFormatting>
  <conditionalFormatting sqref="H35">
    <cfRule type="cellIs" dxfId="309" priority="403" stopIfTrue="1" operator="greaterThan">
      <formula>0</formula>
    </cfRule>
  </conditionalFormatting>
  <conditionalFormatting sqref="J35">
    <cfRule type="cellIs" dxfId="308" priority="402" stopIfTrue="1" operator="greaterThan">
      <formula>0</formula>
    </cfRule>
  </conditionalFormatting>
  <conditionalFormatting sqref="L35">
    <cfRule type="cellIs" dxfId="307" priority="401" stopIfTrue="1" operator="greaterThan">
      <formula>0</formula>
    </cfRule>
  </conditionalFormatting>
  <conditionalFormatting sqref="N35">
    <cfRule type="cellIs" dxfId="306" priority="400" stopIfTrue="1" operator="greaterThan">
      <formula>0</formula>
    </cfRule>
  </conditionalFormatting>
  <conditionalFormatting sqref="P35">
    <cfRule type="cellIs" dxfId="305" priority="399" stopIfTrue="1" operator="greaterThan">
      <formula>0</formula>
    </cfRule>
  </conditionalFormatting>
  <conditionalFormatting sqref="R35">
    <cfRule type="cellIs" dxfId="304" priority="398" stopIfTrue="1" operator="greaterThan">
      <formula>0</formula>
    </cfRule>
  </conditionalFormatting>
  <conditionalFormatting sqref="T35">
    <cfRule type="cellIs" dxfId="303" priority="397" stopIfTrue="1" operator="greaterThan">
      <formula>0</formula>
    </cfRule>
  </conditionalFormatting>
  <conditionalFormatting sqref="V35">
    <cfRule type="cellIs" dxfId="302" priority="396" stopIfTrue="1" operator="greaterThan">
      <formula>0</formula>
    </cfRule>
  </conditionalFormatting>
  <conditionalFormatting sqref="X35">
    <cfRule type="cellIs" dxfId="301" priority="395" stopIfTrue="1" operator="greaterThan">
      <formula>0</formula>
    </cfRule>
  </conditionalFormatting>
  <conditionalFormatting sqref="Z35">
    <cfRule type="cellIs" dxfId="300" priority="394" stopIfTrue="1" operator="greaterThan">
      <formula>0</formula>
    </cfRule>
  </conditionalFormatting>
  <conditionalFormatting sqref="AB35">
    <cfRule type="cellIs" dxfId="299" priority="393" stopIfTrue="1" operator="greaterThan">
      <formula>0</formula>
    </cfRule>
  </conditionalFormatting>
  <conditionalFormatting sqref="AD35">
    <cfRule type="cellIs" dxfId="298" priority="392" stopIfTrue="1" operator="greaterThan">
      <formula>0</formula>
    </cfRule>
  </conditionalFormatting>
  <conditionalFormatting sqref="AF35">
    <cfRule type="cellIs" dxfId="297" priority="391" stopIfTrue="1" operator="greaterThan">
      <formula>0</formula>
    </cfRule>
  </conditionalFormatting>
  <conditionalFormatting sqref="AH35">
    <cfRule type="cellIs" dxfId="296" priority="390" stopIfTrue="1" operator="greaterThan">
      <formula>0</formula>
    </cfRule>
  </conditionalFormatting>
  <conditionalFormatting sqref="AJ35">
    <cfRule type="cellIs" dxfId="295" priority="389" stopIfTrue="1" operator="greaterThan">
      <formula>0</formula>
    </cfRule>
  </conditionalFormatting>
  <conditionalFormatting sqref="AL35">
    <cfRule type="cellIs" dxfId="294" priority="388" stopIfTrue="1" operator="greaterThan">
      <formula>0</formula>
    </cfRule>
  </conditionalFormatting>
  <conditionalFormatting sqref="AN35">
    <cfRule type="cellIs" dxfId="293" priority="387" stopIfTrue="1" operator="greaterThan">
      <formula>0</formula>
    </cfRule>
  </conditionalFormatting>
  <conditionalFormatting sqref="AP35">
    <cfRule type="cellIs" dxfId="292" priority="386" stopIfTrue="1" operator="greaterThan">
      <formula>0</formula>
    </cfRule>
  </conditionalFormatting>
  <conditionalFormatting sqref="AR35">
    <cfRule type="cellIs" dxfId="291" priority="385" stopIfTrue="1" operator="greaterThan">
      <formula>0</formula>
    </cfRule>
  </conditionalFormatting>
  <conditionalFormatting sqref="AT35">
    <cfRule type="cellIs" dxfId="290" priority="384" stopIfTrue="1" operator="greaterThan">
      <formula>0</formula>
    </cfRule>
  </conditionalFormatting>
  <conditionalFormatting sqref="AV35">
    <cfRule type="cellIs" dxfId="289" priority="383" stopIfTrue="1" operator="greaterThan">
      <formula>0</formula>
    </cfRule>
  </conditionalFormatting>
  <conditionalFormatting sqref="AX35">
    <cfRule type="cellIs" dxfId="288" priority="382" stopIfTrue="1" operator="greaterThan">
      <formula>0</formula>
    </cfRule>
  </conditionalFormatting>
  <conditionalFormatting sqref="AZ35">
    <cfRule type="cellIs" dxfId="287" priority="381" stopIfTrue="1" operator="greaterThan">
      <formula>0</formula>
    </cfRule>
  </conditionalFormatting>
  <conditionalFormatting sqref="H37">
    <cfRule type="cellIs" dxfId="286" priority="380" stopIfTrue="1" operator="greaterThan">
      <formula>0</formula>
    </cfRule>
  </conditionalFormatting>
  <conditionalFormatting sqref="J37">
    <cfRule type="cellIs" dxfId="285" priority="379" stopIfTrue="1" operator="greaterThan">
      <formula>0</formula>
    </cfRule>
  </conditionalFormatting>
  <conditionalFormatting sqref="L37">
    <cfRule type="cellIs" dxfId="284" priority="378" stopIfTrue="1" operator="greaterThan">
      <formula>0</formula>
    </cfRule>
  </conditionalFormatting>
  <conditionalFormatting sqref="N37">
    <cfRule type="cellIs" dxfId="283" priority="377" stopIfTrue="1" operator="greaterThan">
      <formula>0</formula>
    </cfRule>
  </conditionalFormatting>
  <conditionalFormatting sqref="P37">
    <cfRule type="cellIs" dxfId="282" priority="376" stopIfTrue="1" operator="greaterThan">
      <formula>0</formula>
    </cfRule>
  </conditionalFormatting>
  <conditionalFormatting sqref="R37">
    <cfRule type="cellIs" dxfId="281" priority="375" stopIfTrue="1" operator="greaterThan">
      <formula>0</formula>
    </cfRule>
  </conditionalFormatting>
  <conditionalFormatting sqref="T37">
    <cfRule type="cellIs" dxfId="280" priority="374" stopIfTrue="1" operator="greaterThan">
      <formula>0</formula>
    </cfRule>
  </conditionalFormatting>
  <conditionalFormatting sqref="V37">
    <cfRule type="cellIs" dxfId="279" priority="373" stopIfTrue="1" operator="greaterThan">
      <formula>0</formula>
    </cfRule>
  </conditionalFormatting>
  <conditionalFormatting sqref="X37">
    <cfRule type="cellIs" dxfId="278" priority="372" stopIfTrue="1" operator="greaterThan">
      <formula>0</formula>
    </cfRule>
  </conditionalFormatting>
  <conditionalFormatting sqref="Z37">
    <cfRule type="cellIs" dxfId="277" priority="371" stopIfTrue="1" operator="greaterThan">
      <formula>0</formula>
    </cfRule>
  </conditionalFormatting>
  <conditionalFormatting sqref="AB37">
    <cfRule type="cellIs" dxfId="276" priority="370" stopIfTrue="1" operator="greaterThan">
      <formula>0</formula>
    </cfRule>
  </conditionalFormatting>
  <conditionalFormatting sqref="AD37">
    <cfRule type="cellIs" dxfId="275" priority="369" stopIfTrue="1" operator="greaterThan">
      <formula>0</formula>
    </cfRule>
  </conditionalFormatting>
  <conditionalFormatting sqref="AF37">
    <cfRule type="cellIs" dxfId="274" priority="368" stopIfTrue="1" operator="greaterThan">
      <formula>0</formula>
    </cfRule>
  </conditionalFormatting>
  <conditionalFormatting sqref="AH37">
    <cfRule type="cellIs" dxfId="273" priority="367" stopIfTrue="1" operator="greaterThan">
      <formula>0</formula>
    </cfRule>
  </conditionalFormatting>
  <conditionalFormatting sqref="AJ37">
    <cfRule type="cellIs" dxfId="272" priority="366" stopIfTrue="1" operator="greaterThan">
      <formula>0</formula>
    </cfRule>
  </conditionalFormatting>
  <conditionalFormatting sqref="AL37">
    <cfRule type="cellIs" dxfId="271" priority="365" stopIfTrue="1" operator="greaterThan">
      <formula>0</formula>
    </cfRule>
  </conditionalFormatting>
  <conditionalFormatting sqref="AN37">
    <cfRule type="cellIs" dxfId="270" priority="364" stopIfTrue="1" operator="greaterThan">
      <formula>0</formula>
    </cfRule>
  </conditionalFormatting>
  <conditionalFormatting sqref="AP37">
    <cfRule type="cellIs" dxfId="269" priority="363" stopIfTrue="1" operator="greaterThan">
      <formula>0</formula>
    </cfRule>
  </conditionalFormatting>
  <conditionalFormatting sqref="AR37">
    <cfRule type="cellIs" dxfId="268" priority="362" stopIfTrue="1" operator="greaterThan">
      <formula>0</formula>
    </cfRule>
  </conditionalFormatting>
  <conditionalFormatting sqref="AT37">
    <cfRule type="cellIs" dxfId="267" priority="361" stopIfTrue="1" operator="greaterThan">
      <formula>0</formula>
    </cfRule>
  </conditionalFormatting>
  <conditionalFormatting sqref="AV37">
    <cfRule type="cellIs" dxfId="266" priority="360" stopIfTrue="1" operator="greaterThan">
      <formula>0</formula>
    </cfRule>
  </conditionalFormatting>
  <conditionalFormatting sqref="AX37">
    <cfRule type="cellIs" dxfId="265" priority="359" stopIfTrue="1" operator="greaterThan">
      <formula>0</formula>
    </cfRule>
  </conditionalFormatting>
  <conditionalFormatting sqref="AZ37">
    <cfRule type="cellIs" dxfId="264" priority="358" stopIfTrue="1" operator="greaterThan">
      <formula>0</formula>
    </cfRule>
  </conditionalFormatting>
  <conditionalFormatting sqref="H39">
    <cfRule type="cellIs" dxfId="263" priority="357" stopIfTrue="1" operator="greaterThan">
      <formula>0</formula>
    </cfRule>
  </conditionalFormatting>
  <conditionalFormatting sqref="J39">
    <cfRule type="cellIs" dxfId="262" priority="356" stopIfTrue="1" operator="greaterThan">
      <formula>0</formula>
    </cfRule>
  </conditionalFormatting>
  <conditionalFormatting sqref="L39">
    <cfRule type="cellIs" dxfId="261" priority="355" stopIfTrue="1" operator="greaterThan">
      <formula>0</formula>
    </cfRule>
  </conditionalFormatting>
  <conditionalFormatting sqref="N39">
    <cfRule type="cellIs" dxfId="260" priority="354" stopIfTrue="1" operator="greaterThan">
      <formula>0</formula>
    </cfRule>
  </conditionalFormatting>
  <conditionalFormatting sqref="P39">
    <cfRule type="cellIs" dxfId="259" priority="353" stopIfTrue="1" operator="greaterThan">
      <formula>0</formula>
    </cfRule>
  </conditionalFormatting>
  <conditionalFormatting sqref="R39">
    <cfRule type="cellIs" dxfId="258" priority="352" stopIfTrue="1" operator="greaterThan">
      <formula>0</formula>
    </cfRule>
  </conditionalFormatting>
  <conditionalFormatting sqref="T39">
    <cfRule type="cellIs" dxfId="257" priority="351" stopIfTrue="1" operator="greaterThan">
      <formula>0</formula>
    </cfRule>
  </conditionalFormatting>
  <conditionalFormatting sqref="V39">
    <cfRule type="cellIs" dxfId="256" priority="350" stopIfTrue="1" operator="greaterThan">
      <formula>0</formula>
    </cfRule>
  </conditionalFormatting>
  <conditionalFormatting sqref="X39">
    <cfRule type="cellIs" dxfId="255" priority="349" stopIfTrue="1" operator="greaterThan">
      <formula>0</formula>
    </cfRule>
  </conditionalFormatting>
  <conditionalFormatting sqref="Z39">
    <cfRule type="cellIs" dxfId="254" priority="348" stopIfTrue="1" operator="greaterThan">
      <formula>0</formula>
    </cfRule>
  </conditionalFormatting>
  <conditionalFormatting sqref="AB39">
    <cfRule type="cellIs" dxfId="253" priority="347" stopIfTrue="1" operator="greaterThan">
      <formula>0</formula>
    </cfRule>
  </conditionalFormatting>
  <conditionalFormatting sqref="AD39">
    <cfRule type="cellIs" dxfId="252" priority="346" stopIfTrue="1" operator="greaterThan">
      <formula>0</formula>
    </cfRule>
  </conditionalFormatting>
  <conditionalFormatting sqref="AF39">
    <cfRule type="cellIs" dxfId="251" priority="345" stopIfTrue="1" operator="greaterThan">
      <formula>0</formula>
    </cfRule>
  </conditionalFormatting>
  <conditionalFormatting sqref="AH39">
    <cfRule type="cellIs" dxfId="250" priority="344" stopIfTrue="1" operator="greaterThan">
      <formula>0</formula>
    </cfRule>
  </conditionalFormatting>
  <conditionalFormatting sqref="AJ39">
    <cfRule type="cellIs" dxfId="249" priority="343" stopIfTrue="1" operator="greaterThan">
      <formula>0</formula>
    </cfRule>
  </conditionalFormatting>
  <conditionalFormatting sqref="AL39">
    <cfRule type="cellIs" dxfId="248" priority="342" stopIfTrue="1" operator="greaterThan">
      <formula>0</formula>
    </cfRule>
  </conditionalFormatting>
  <conditionalFormatting sqref="AN39">
    <cfRule type="cellIs" dxfId="247" priority="341" stopIfTrue="1" operator="greaterThan">
      <formula>0</formula>
    </cfRule>
  </conditionalFormatting>
  <conditionalFormatting sqref="AP39">
    <cfRule type="cellIs" dxfId="246" priority="340" stopIfTrue="1" operator="greaterThan">
      <formula>0</formula>
    </cfRule>
  </conditionalFormatting>
  <conditionalFormatting sqref="AR39">
    <cfRule type="cellIs" dxfId="245" priority="339" stopIfTrue="1" operator="greaterThan">
      <formula>0</formula>
    </cfRule>
  </conditionalFormatting>
  <conditionalFormatting sqref="AT39">
    <cfRule type="cellIs" dxfId="244" priority="338" stopIfTrue="1" operator="greaterThan">
      <formula>0</formula>
    </cfRule>
  </conditionalFormatting>
  <conditionalFormatting sqref="AV39">
    <cfRule type="cellIs" dxfId="243" priority="337" stopIfTrue="1" operator="greaterThan">
      <formula>0</formula>
    </cfRule>
  </conditionalFormatting>
  <conditionalFormatting sqref="AX39">
    <cfRule type="cellIs" dxfId="242" priority="336" stopIfTrue="1" operator="greaterThan">
      <formula>0</formula>
    </cfRule>
  </conditionalFormatting>
  <conditionalFormatting sqref="AZ39">
    <cfRule type="cellIs" dxfId="241" priority="335" stopIfTrue="1" operator="greaterThan">
      <formula>0</formula>
    </cfRule>
  </conditionalFormatting>
  <conditionalFormatting sqref="H41">
    <cfRule type="cellIs" dxfId="240" priority="334" stopIfTrue="1" operator="greaterThan">
      <formula>0</formula>
    </cfRule>
  </conditionalFormatting>
  <conditionalFormatting sqref="J41">
    <cfRule type="cellIs" dxfId="239" priority="333" stopIfTrue="1" operator="greaterThan">
      <formula>0</formula>
    </cfRule>
  </conditionalFormatting>
  <conditionalFormatting sqref="L41">
    <cfRule type="cellIs" dxfId="238" priority="332" stopIfTrue="1" operator="greaterThan">
      <formula>0</formula>
    </cfRule>
  </conditionalFormatting>
  <conditionalFormatting sqref="N41">
    <cfRule type="cellIs" dxfId="237" priority="331" stopIfTrue="1" operator="greaterThan">
      <formula>0</formula>
    </cfRule>
  </conditionalFormatting>
  <conditionalFormatting sqref="P41">
    <cfRule type="cellIs" dxfId="236" priority="330" stopIfTrue="1" operator="greaterThan">
      <formula>0</formula>
    </cfRule>
  </conditionalFormatting>
  <conditionalFormatting sqref="R41">
    <cfRule type="cellIs" dxfId="235" priority="329" stopIfTrue="1" operator="greaterThan">
      <formula>0</formula>
    </cfRule>
  </conditionalFormatting>
  <conditionalFormatting sqref="T41">
    <cfRule type="cellIs" dxfId="234" priority="328" stopIfTrue="1" operator="greaterThan">
      <formula>0</formula>
    </cfRule>
  </conditionalFormatting>
  <conditionalFormatting sqref="V41">
    <cfRule type="cellIs" dxfId="233" priority="327" stopIfTrue="1" operator="greaterThan">
      <formula>0</formula>
    </cfRule>
  </conditionalFormatting>
  <conditionalFormatting sqref="X41">
    <cfRule type="cellIs" dxfId="232" priority="326" stopIfTrue="1" operator="greaterThan">
      <formula>0</formula>
    </cfRule>
  </conditionalFormatting>
  <conditionalFormatting sqref="Z41">
    <cfRule type="cellIs" dxfId="231" priority="325" stopIfTrue="1" operator="greaterThan">
      <formula>0</formula>
    </cfRule>
  </conditionalFormatting>
  <conditionalFormatting sqref="AB41">
    <cfRule type="cellIs" dxfId="230" priority="324" stopIfTrue="1" operator="greaterThan">
      <formula>0</formula>
    </cfRule>
  </conditionalFormatting>
  <conditionalFormatting sqref="AD41">
    <cfRule type="cellIs" dxfId="229" priority="323" stopIfTrue="1" operator="greaterThan">
      <formula>0</formula>
    </cfRule>
  </conditionalFormatting>
  <conditionalFormatting sqref="AF41">
    <cfRule type="cellIs" dxfId="228" priority="322" stopIfTrue="1" operator="greaterThan">
      <formula>0</formula>
    </cfRule>
  </conditionalFormatting>
  <conditionalFormatting sqref="AH41">
    <cfRule type="cellIs" dxfId="227" priority="321" stopIfTrue="1" operator="greaterThan">
      <formula>0</formula>
    </cfRule>
  </conditionalFormatting>
  <conditionalFormatting sqref="AJ41">
    <cfRule type="cellIs" dxfId="226" priority="320" stopIfTrue="1" operator="greaterThan">
      <formula>0</formula>
    </cfRule>
  </conditionalFormatting>
  <conditionalFormatting sqref="AL41">
    <cfRule type="cellIs" dxfId="225" priority="319" stopIfTrue="1" operator="greaterThan">
      <formula>0</formula>
    </cfRule>
  </conditionalFormatting>
  <conditionalFormatting sqref="AN41">
    <cfRule type="cellIs" dxfId="224" priority="318" stopIfTrue="1" operator="greaterThan">
      <formula>0</formula>
    </cfRule>
  </conditionalFormatting>
  <conditionalFormatting sqref="AP41">
    <cfRule type="cellIs" dxfId="223" priority="317" stopIfTrue="1" operator="greaterThan">
      <formula>0</formula>
    </cfRule>
  </conditionalFormatting>
  <conditionalFormatting sqref="AR41">
    <cfRule type="cellIs" dxfId="222" priority="316" stopIfTrue="1" operator="greaterThan">
      <formula>0</formula>
    </cfRule>
  </conditionalFormatting>
  <conditionalFormatting sqref="AT41">
    <cfRule type="cellIs" dxfId="221" priority="315" stopIfTrue="1" operator="greaterThan">
      <formula>0</formula>
    </cfRule>
  </conditionalFormatting>
  <conditionalFormatting sqref="AV41">
    <cfRule type="cellIs" dxfId="220" priority="314" stopIfTrue="1" operator="greaterThan">
      <formula>0</formula>
    </cfRule>
  </conditionalFormatting>
  <conditionalFormatting sqref="AX41">
    <cfRule type="cellIs" dxfId="219" priority="313" stopIfTrue="1" operator="greaterThan">
      <formula>0</formula>
    </cfRule>
  </conditionalFormatting>
  <conditionalFormatting sqref="AZ41">
    <cfRule type="cellIs" dxfId="218" priority="312" stopIfTrue="1" operator="greaterThan">
      <formula>0</formula>
    </cfRule>
  </conditionalFormatting>
  <conditionalFormatting sqref="H43">
    <cfRule type="cellIs" dxfId="217" priority="311" stopIfTrue="1" operator="greaterThan">
      <formula>0</formula>
    </cfRule>
  </conditionalFormatting>
  <conditionalFormatting sqref="J43">
    <cfRule type="cellIs" dxfId="216" priority="310" stopIfTrue="1" operator="greaterThan">
      <formula>0</formula>
    </cfRule>
  </conditionalFormatting>
  <conditionalFormatting sqref="L43">
    <cfRule type="cellIs" dxfId="215" priority="309" stopIfTrue="1" operator="greaterThan">
      <formula>0</formula>
    </cfRule>
  </conditionalFormatting>
  <conditionalFormatting sqref="N43">
    <cfRule type="cellIs" dxfId="214" priority="308" stopIfTrue="1" operator="greaterThan">
      <formula>0</formula>
    </cfRule>
  </conditionalFormatting>
  <conditionalFormatting sqref="P43">
    <cfRule type="cellIs" dxfId="213" priority="307" stopIfTrue="1" operator="greaterThan">
      <formula>0</formula>
    </cfRule>
  </conditionalFormatting>
  <conditionalFormatting sqref="R43">
    <cfRule type="cellIs" dxfId="212" priority="306" stopIfTrue="1" operator="greaterThan">
      <formula>0</formula>
    </cfRule>
  </conditionalFormatting>
  <conditionalFormatting sqref="T43">
    <cfRule type="cellIs" dxfId="211" priority="305" stopIfTrue="1" operator="greaterThan">
      <formula>0</formula>
    </cfRule>
  </conditionalFormatting>
  <conditionalFormatting sqref="V43">
    <cfRule type="cellIs" dxfId="210" priority="304" stopIfTrue="1" operator="greaterThan">
      <formula>0</formula>
    </cfRule>
  </conditionalFormatting>
  <conditionalFormatting sqref="X43">
    <cfRule type="cellIs" dxfId="209" priority="303" stopIfTrue="1" operator="greaterThan">
      <formula>0</formula>
    </cfRule>
  </conditionalFormatting>
  <conditionalFormatting sqref="Z43">
    <cfRule type="cellIs" dxfId="208" priority="302" stopIfTrue="1" operator="greaterThan">
      <formula>0</formula>
    </cfRule>
  </conditionalFormatting>
  <conditionalFormatting sqref="AB43">
    <cfRule type="cellIs" dxfId="207" priority="301" stopIfTrue="1" operator="greaterThan">
      <formula>0</formula>
    </cfRule>
  </conditionalFormatting>
  <conditionalFormatting sqref="AD43">
    <cfRule type="cellIs" dxfId="206" priority="300" stopIfTrue="1" operator="greaterThan">
      <formula>0</formula>
    </cfRule>
  </conditionalFormatting>
  <conditionalFormatting sqref="AF43">
    <cfRule type="cellIs" dxfId="205" priority="299" stopIfTrue="1" operator="greaterThan">
      <formula>0</formula>
    </cfRule>
  </conditionalFormatting>
  <conditionalFormatting sqref="AH43">
    <cfRule type="cellIs" dxfId="204" priority="298" stopIfTrue="1" operator="greaterThan">
      <formula>0</formula>
    </cfRule>
  </conditionalFormatting>
  <conditionalFormatting sqref="AJ43">
    <cfRule type="cellIs" dxfId="203" priority="297" stopIfTrue="1" operator="greaterThan">
      <formula>0</formula>
    </cfRule>
  </conditionalFormatting>
  <conditionalFormatting sqref="AL43">
    <cfRule type="cellIs" dxfId="202" priority="296" stopIfTrue="1" operator="greaterThan">
      <formula>0</formula>
    </cfRule>
  </conditionalFormatting>
  <conditionalFormatting sqref="AN43">
    <cfRule type="cellIs" dxfId="201" priority="295" stopIfTrue="1" operator="greaterThan">
      <formula>0</formula>
    </cfRule>
  </conditionalFormatting>
  <conditionalFormatting sqref="AP43">
    <cfRule type="cellIs" dxfId="200" priority="294" stopIfTrue="1" operator="greaterThan">
      <formula>0</formula>
    </cfRule>
  </conditionalFormatting>
  <conditionalFormatting sqref="AR43">
    <cfRule type="cellIs" dxfId="199" priority="293" stopIfTrue="1" operator="greaterThan">
      <formula>0</formula>
    </cfRule>
  </conditionalFormatting>
  <conditionalFormatting sqref="AT43">
    <cfRule type="cellIs" dxfId="198" priority="292" stopIfTrue="1" operator="greaterThan">
      <formula>0</formula>
    </cfRule>
  </conditionalFormatting>
  <conditionalFormatting sqref="AV43">
    <cfRule type="cellIs" dxfId="197" priority="291" stopIfTrue="1" operator="greaterThan">
      <formula>0</formula>
    </cfRule>
  </conditionalFormatting>
  <conditionalFormatting sqref="AX43">
    <cfRule type="cellIs" dxfId="196" priority="290" stopIfTrue="1" operator="greaterThan">
      <formula>0</formula>
    </cfRule>
  </conditionalFormatting>
  <conditionalFormatting sqref="AZ43">
    <cfRule type="cellIs" dxfId="195" priority="289" stopIfTrue="1" operator="greaterThan">
      <formula>0</formula>
    </cfRule>
  </conditionalFormatting>
  <conditionalFormatting sqref="H45">
    <cfRule type="cellIs" dxfId="194" priority="288" stopIfTrue="1" operator="greaterThan">
      <formula>0</formula>
    </cfRule>
  </conditionalFormatting>
  <conditionalFormatting sqref="J45">
    <cfRule type="cellIs" dxfId="193" priority="287" stopIfTrue="1" operator="greaterThan">
      <formula>0</formula>
    </cfRule>
  </conditionalFormatting>
  <conditionalFormatting sqref="L45">
    <cfRule type="cellIs" dxfId="192" priority="286" stopIfTrue="1" operator="greaterThan">
      <formula>0</formula>
    </cfRule>
  </conditionalFormatting>
  <conditionalFormatting sqref="N45">
    <cfRule type="cellIs" dxfId="191" priority="285" stopIfTrue="1" operator="greaterThan">
      <formula>0</formula>
    </cfRule>
  </conditionalFormatting>
  <conditionalFormatting sqref="P45">
    <cfRule type="cellIs" dxfId="190" priority="284" stopIfTrue="1" operator="greaterThan">
      <formula>0</formula>
    </cfRule>
  </conditionalFormatting>
  <conditionalFormatting sqref="R45">
    <cfRule type="cellIs" dxfId="189" priority="283" stopIfTrue="1" operator="greaterThan">
      <formula>0</formula>
    </cfRule>
  </conditionalFormatting>
  <conditionalFormatting sqref="T45">
    <cfRule type="cellIs" dxfId="188" priority="282" stopIfTrue="1" operator="greaterThan">
      <formula>0</formula>
    </cfRule>
  </conditionalFormatting>
  <conditionalFormatting sqref="V45">
    <cfRule type="cellIs" dxfId="187" priority="281" stopIfTrue="1" operator="greaterThan">
      <formula>0</formula>
    </cfRule>
  </conditionalFormatting>
  <conditionalFormatting sqref="X45">
    <cfRule type="cellIs" dxfId="186" priority="280" stopIfTrue="1" operator="greaterThan">
      <formula>0</formula>
    </cfRule>
  </conditionalFormatting>
  <conditionalFormatting sqref="Z45">
    <cfRule type="cellIs" dxfId="185" priority="279" stopIfTrue="1" operator="greaterThan">
      <formula>0</formula>
    </cfRule>
  </conditionalFormatting>
  <conditionalFormatting sqref="AB45">
    <cfRule type="cellIs" dxfId="184" priority="278" stopIfTrue="1" operator="greaterThan">
      <formula>0</formula>
    </cfRule>
  </conditionalFormatting>
  <conditionalFormatting sqref="AD45">
    <cfRule type="cellIs" dxfId="183" priority="277" stopIfTrue="1" operator="greaterThan">
      <formula>0</formula>
    </cfRule>
  </conditionalFormatting>
  <conditionalFormatting sqref="AF45">
    <cfRule type="cellIs" dxfId="182" priority="276" stopIfTrue="1" operator="greaterThan">
      <formula>0</formula>
    </cfRule>
  </conditionalFormatting>
  <conditionalFormatting sqref="AH45">
    <cfRule type="cellIs" dxfId="181" priority="275" stopIfTrue="1" operator="greaterThan">
      <formula>0</formula>
    </cfRule>
  </conditionalFormatting>
  <conditionalFormatting sqref="AJ45">
    <cfRule type="cellIs" dxfId="180" priority="274" stopIfTrue="1" operator="greaterThan">
      <formula>0</formula>
    </cfRule>
  </conditionalFormatting>
  <conditionalFormatting sqref="AL45">
    <cfRule type="cellIs" dxfId="179" priority="273" stopIfTrue="1" operator="greaterThan">
      <formula>0</formula>
    </cfRule>
  </conditionalFormatting>
  <conditionalFormatting sqref="AN45">
    <cfRule type="cellIs" dxfId="178" priority="272" stopIfTrue="1" operator="greaterThan">
      <formula>0</formula>
    </cfRule>
  </conditionalFormatting>
  <conditionalFormatting sqref="AP45">
    <cfRule type="cellIs" dxfId="177" priority="271" stopIfTrue="1" operator="greaterThan">
      <formula>0</formula>
    </cfRule>
  </conditionalFormatting>
  <conditionalFormatting sqref="AR45">
    <cfRule type="cellIs" dxfId="176" priority="270" stopIfTrue="1" operator="greaterThan">
      <formula>0</formula>
    </cfRule>
  </conditionalFormatting>
  <conditionalFormatting sqref="AT45">
    <cfRule type="cellIs" dxfId="175" priority="269" stopIfTrue="1" operator="greaterThan">
      <formula>0</formula>
    </cfRule>
  </conditionalFormatting>
  <conditionalFormatting sqref="AV45">
    <cfRule type="cellIs" dxfId="174" priority="268" stopIfTrue="1" operator="greaterThan">
      <formula>0</formula>
    </cfRule>
  </conditionalFormatting>
  <conditionalFormatting sqref="AX45">
    <cfRule type="cellIs" dxfId="173" priority="267" stopIfTrue="1" operator="greaterThan">
      <formula>0</formula>
    </cfRule>
  </conditionalFormatting>
  <conditionalFormatting sqref="AZ45">
    <cfRule type="cellIs" dxfId="172" priority="266" stopIfTrue="1" operator="greaterThan">
      <formula>0</formula>
    </cfRule>
  </conditionalFormatting>
  <conditionalFormatting sqref="H47">
    <cfRule type="cellIs" dxfId="171" priority="265" stopIfTrue="1" operator="greaterThan">
      <formula>0</formula>
    </cfRule>
  </conditionalFormatting>
  <conditionalFormatting sqref="J47">
    <cfRule type="cellIs" dxfId="170" priority="264" stopIfTrue="1" operator="greaterThan">
      <formula>0</formula>
    </cfRule>
  </conditionalFormatting>
  <conditionalFormatting sqref="L47">
    <cfRule type="cellIs" dxfId="169" priority="263" stopIfTrue="1" operator="greaterThan">
      <formula>0</formula>
    </cfRule>
  </conditionalFormatting>
  <conditionalFormatting sqref="N47">
    <cfRule type="cellIs" dxfId="168" priority="262" stopIfTrue="1" operator="greaterThan">
      <formula>0</formula>
    </cfRule>
  </conditionalFormatting>
  <conditionalFormatting sqref="P47">
    <cfRule type="cellIs" dxfId="167" priority="261" stopIfTrue="1" operator="greaterThan">
      <formula>0</formula>
    </cfRule>
  </conditionalFormatting>
  <conditionalFormatting sqref="R47">
    <cfRule type="cellIs" dxfId="166" priority="260" stopIfTrue="1" operator="greaterThan">
      <formula>0</formula>
    </cfRule>
  </conditionalFormatting>
  <conditionalFormatting sqref="T47">
    <cfRule type="cellIs" dxfId="165" priority="259" stopIfTrue="1" operator="greaterThan">
      <formula>0</formula>
    </cfRule>
  </conditionalFormatting>
  <conditionalFormatting sqref="V47">
    <cfRule type="cellIs" dxfId="164" priority="258" stopIfTrue="1" operator="greaterThan">
      <formula>0</formula>
    </cfRule>
  </conditionalFormatting>
  <conditionalFormatting sqref="X47">
    <cfRule type="cellIs" dxfId="163" priority="257" stopIfTrue="1" operator="greaterThan">
      <formula>0</formula>
    </cfRule>
  </conditionalFormatting>
  <conditionalFormatting sqref="Z47">
    <cfRule type="cellIs" dxfId="162" priority="256" stopIfTrue="1" operator="greaterThan">
      <formula>0</formula>
    </cfRule>
  </conditionalFormatting>
  <conditionalFormatting sqref="AB47">
    <cfRule type="cellIs" dxfId="161" priority="255" stopIfTrue="1" operator="greaterThan">
      <formula>0</formula>
    </cfRule>
  </conditionalFormatting>
  <conditionalFormatting sqref="AD47">
    <cfRule type="cellIs" dxfId="160" priority="254" stopIfTrue="1" operator="greaterThan">
      <formula>0</formula>
    </cfRule>
  </conditionalFormatting>
  <conditionalFormatting sqref="AF47">
    <cfRule type="cellIs" dxfId="159" priority="253" stopIfTrue="1" operator="greaterThan">
      <formula>0</formula>
    </cfRule>
  </conditionalFormatting>
  <conditionalFormatting sqref="AH47">
    <cfRule type="cellIs" dxfId="158" priority="252" stopIfTrue="1" operator="greaterThan">
      <formula>0</formula>
    </cfRule>
  </conditionalFormatting>
  <conditionalFormatting sqref="AJ47">
    <cfRule type="cellIs" dxfId="157" priority="251" stopIfTrue="1" operator="greaterThan">
      <formula>0</formula>
    </cfRule>
  </conditionalFormatting>
  <conditionalFormatting sqref="AL47">
    <cfRule type="cellIs" dxfId="156" priority="250" stopIfTrue="1" operator="greaterThan">
      <formula>0</formula>
    </cfRule>
  </conditionalFormatting>
  <conditionalFormatting sqref="AN47">
    <cfRule type="cellIs" dxfId="155" priority="249" stopIfTrue="1" operator="greaterThan">
      <formula>0</formula>
    </cfRule>
  </conditionalFormatting>
  <conditionalFormatting sqref="AP47">
    <cfRule type="cellIs" dxfId="154" priority="248" stopIfTrue="1" operator="greaterThan">
      <formula>0</formula>
    </cfRule>
  </conditionalFormatting>
  <conditionalFormatting sqref="AR47">
    <cfRule type="cellIs" dxfId="153" priority="247" stopIfTrue="1" operator="greaterThan">
      <formula>0</formula>
    </cfRule>
  </conditionalFormatting>
  <conditionalFormatting sqref="AT47">
    <cfRule type="cellIs" dxfId="152" priority="246" stopIfTrue="1" operator="greaterThan">
      <formula>0</formula>
    </cfRule>
  </conditionalFormatting>
  <conditionalFormatting sqref="AV47">
    <cfRule type="cellIs" dxfId="151" priority="245" stopIfTrue="1" operator="greaterThan">
      <formula>0</formula>
    </cfRule>
  </conditionalFormatting>
  <conditionalFormatting sqref="AX47">
    <cfRule type="cellIs" dxfId="150" priority="244" stopIfTrue="1" operator="greaterThan">
      <formula>0</formula>
    </cfRule>
  </conditionalFormatting>
  <conditionalFormatting sqref="AZ47">
    <cfRule type="cellIs" dxfId="149" priority="243" stopIfTrue="1" operator="greaterThan">
      <formula>0</formula>
    </cfRule>
  </conditionalFormatting>
  <conditionalFormatting sqref="H49">
    <cfRule type="cellIs" dxfId="148" priority="242" stopIfTrue="1" operator="greaterThan">
      <formula>0</formula>
    </cfRule>
  </conditionalFormatting>
  <conditionalFormatting sqref="J49">
    <cfRule type="cellIs" dxfId="147" priority="241" stopIfTrue="1" operator="greaterThan">
      <formula>0</formula>
    </cfRule>
  </conditionalFormatting>
  <conditionalFormatting sqref="L49">
    <cfRule type="cellIs" dxfId="146" priority="240" stopIfTrue="1" operator="greaterThan">
      <formula>0</formula>
    </cfRule>
  </conditionalFormatting>
  <conditionalFormatting sqref="N49">
    <cfRule type="cellIs" dxfId="145" priority="239" stopIfTrue="1" operator="greaterThan">
      <formula>0</formula>
    </cfRule>
  </conditionalFormatting>
  <conditionalFormatting sqref="P49">
    <cfRule type="cellIs" dxfId="144" priority="238" stopIfTrue="1" operator="greaterThan">
      <formula>0</formula>
    </cfRule>
  </conditionalFormatting>
  <conditionalFormatting sqref="R49">
    <cfRule type="cellIs" dxfId="143" priority="237" stopIfTrue="1" operator="greaterThan">
      <formula>0</formula>
    </cfRule>
  </conditionalFormatting>
  <conditionalFormatting sqref="T49">
    <cfRule type="cellIs" dxfId="142" priority="236" stopIfTrue="1" operator="greaterThan">
      <formula>0</formula>
    </cfRule>
  </conditionalFormatting>
  <conditionalFormatting sqref="V49">
    <cfRule type="cellIs" dxfId="141" priority="235" stopIfTrue="1" operator="greaterThan">
      <formula>0</formula>
    </cfRule>
  </conditionalFormatting>
  <conditionalFormatting sqref="X49">
    <cfRule type="cellIs" dxfId="140" priority="234" stopIfTrue="1" operator="greaterThan">
      <formula>0</formula>
    </cfRule>
  </conditionalFormatting>
  <conditionalFormatting sqref="Z49">
    <cfRule type="cellIs" dxfId="139" priority="233" stopIfTrue="1" operator="greaterThan">
      <formula>0</formula>
    </cfRule>
  </conditionalFormatting>
  <conditionalFormatting sqref="AB49">
    <cfRule type="cellIs" dxfId="138" priority="232" stopIfTrue="1" operator="greaterThan">
      <formula>0</formula>
    </cfRule>
  </conditionalFormatting>
  <conditionalFormatting sqref="AD49">
    <cfRule type="cellIs" dxfId="137" priority="231" stopIfTrue="1" operator="greaterThan">
      <formula>0</formula>
    </cfRule>
  </conditionalFormatting>
  <conditionalFormatting sqref="AF49">
    <cfRule type="cellIs" dxfId="136" priority="230" stopIfTrue="1" operator="greaterThan">
      <formula>0</formula>
    </cfRule>
  </conditionalFormatting>
  <conditionalFormatting sqref="AH49">
    <cfRule type="cellIs" dxfId="135" priority="229" stopIfTrue="1" operator="greaterThan">
      <formula>0</formula>
    </cfRule>
  </conditionalFormatting>
  <conditionalFormatting sqref="AJ49">
    <cfRule type="cellIs" dxfId="134" priority="228" stopIfTrue="1" operator="greaterThan">
      <formula>0</formula>
    </cfRule>
  </conditionalFormatting>
  <conditionalFormatting sqref="AL49">
    <cfRule type="cellIs" dxfId="133" priority="227" stopIfTrue="1" operator="greaterThan">
      <formula>0</formula>
    </cfRule>
  </conditionalFormatting>
  <conditionalFormatting sqref="AN49">
    <cfRule type="cellIs" dxfId="132" priority="226" stopIfTrue="1" operator="greaterThan">
      <formula>0</formula>
    </cfRule>
  </conditionalFormatting>
  <conditionalFormatting sqref="AP49">
    <cfRule type="cellIs" dxfId="131" priority="225" stopIfTrue="1" operator="greaterThan">
      <formula>0</formula>
    </cfRule>
  </conditionalFormatting>
  <conditionalFormatting sqref="AR49">
    <cfRule type="cellIs" dxfId="130" priority="224" stopIfTrue="1" operator="greaterThan">
      <formula>0</formula>
    </cfRule>
  </conditionalFormatting>
  <conditionalFormatting sqref="AT49">
    <cfRule type="cellIs" dxfId="129" priority="223" stopIfTrue="1" operator="greaterThan">
      <formula>0</formula>
    </cfRule>
  </conditionalFormatting>
  <conditionalFormatting sqref="AV49">
    <cfRule type="cellIs" dxfId="128" priority="222" stopIfTrue="1" operator="greaterThan">
      <formula>0</formula>
    </cfRule>
  </conditionalFormatting>
  <conditionalFormatting sqref="AX49">
    <cfRule type="cellIs" dxfId="127" priority="221" stopIfTrue="1" operator="greaterThan">
      <formula>0</formula>
    </cfRule>
  </conditionalFormatting>
  <conditionalFormatting sqref="AZ49">
    <cfRule type="cellIs" dxfId="126" priority="220" stopIfTrue="1" operator="greaterThan">
      <formula>0</formula>
    </cfRule>
  </conditionalFormatting>
  <conditionalFormatting sqref="H51">
    <cfRule type="cellIs" dxfId="125" priority="219" stopIfTrue="1" operator="greaterThan">
      <formula>0</formula>
    </cfRule>
  </conditionalFormatting>
  <conditionalFormatting sqref="J51">
    <cfRule type="cellIs" dxfId="124" priority="218" stopIfTrue="1" operator="greaterThan">
      <formula>0</formula>
    </cfRule>
  </conditionalFormatting>
  <conditionalFormatting sqref="L51">
    <cfRule type="cellIs" dxfId="123" priority="217" stopIfTrue="1" operator="greaterThan">
      <formula>0</formula>
    </cfRule>
  </conditionalFormatting>
  <conditionalFormatting sqref="N51">
    <cfRule type="cellIs" dxfId="122" priority="216" stopIfTrue="1" operator="greaterThan">
      <formula>0</formula>
    </cfRule>
  </conditionalFormatting>
  <conditionalFormatting sqref="P51">
    <cfRule type="cellIs" dxfId="121" priority="215" stopIfTrue="1" operator="greaterThan">
      <formula>0</formula>
    </cfRule>
  </conditionalFormatting>
  <conditionalFormatting sqref="R51">
    <cfRule type="cellIs" dxfId="120" priority="214" stopIfTrue="1" operator="greaterThan">
      <formula>0</formula>
    </cfRule>
  </conditionalFormatting>
  <conditionalFormatting sqref="T51">
    <cfRule type="cellIs" dxfId="119" priority="213" stopIfTrue="1" operator="greaterThan">
      <formula>0</formula>
    </cfRule>
  </conditionalFormatting>
  <conditionalFormatting sqref="V51">
    <cfRule type="cellIs" dxfId="118" priority="212" stopIfTrue="1" operator="greaterThan">
      <formula>0</formula>
    </cfRule>
  </conditionalFormatting>
  <conditionalFormatting sqref="X51">
    <cfRule type="cellIs" dxfId="117" priority="211" stopIfTrue="1" operator="greaterThan">
      <formula>0</formula>
    </cfRule>
  </conditionalFormatting>
  <conditionalFormatting sqref="Z51">
    <cfRule type="cellIs" dxfId="116" priority="210" stopIfTrue="1" operator="greaterThan">
      <formula>0</formula>
    </cfRule>
  </conditionalFormatting>
  <conditionalFormatting sqref="AB51">
    <cfRule type="cellIs" dxfId="115" priority="209" stopIfTrue="1" operator="greaterThan">
      <formula>0</formula>
    </cfRule>
  </conditionalFormatting>
  <conditionalFormatting sqref="AD51">
    <cfRule type="cellIs" dxfId="114" priority="208" stopIfTrue="1" operator="greaterThan">
      <formula>0</formula>
    </cfRule>
  </conditionalFormatting>
  <conditionalFormatting sqref="AF51">
    <cfRule type="cellIs" dxfId="113" priority="207" stopIfTrue="1" operator="greaterThan">
      <formula>0</formula>
    </cfRule>
  </conditionalFormatting>
  <conditionalFormatting sqref="AH51">
    <cfRule type="cellIs" dxfId="112" priority="206" stopIfTrue="1" operator="greaterThan">
      <formula>0</formula>
    </cfRule>
  </conditionalFormatting>
  <conditionalFormatting sqref="AJ51">
    <cfRule type="cellIs" dxfId="111" priority="205" stopIfTrue="1" operator="greaterThan">
      <formula>0</formula>
    </cfRule>
  </conditionalFormatting>
  <conditionalFormatting sqref="AL51">
    <cfRule type="cellIs" dxfId="110" priority="204" stopIfTrue="1" operator="greaterThan">
      <formula>0</formula>
    </cfRule>
  </conditionalFormatting>
  <conditionalFormatting sqref="AN51">
    <cfRule type="cellIs" dxfId="109" priority="203" stopIfTrue="1" operator="greaterThan">
      <formula>0</formula>
    </cfRule>
  </conditionalFormatting>
  <conditionalFormatting sqref="AP51">
    <cfRule type="cellIs" dxfId="108" priority="202" stopIfTrue="1" operator="greaterThan">
      <formula>0</formula>
    </cfRule>
  </conditionalFormatting>
  <conditionalFormatting sqref="AR51">
    <cfRule type="cellIs" dxfId="107" priority="201" stopIfTrue="1" operator="greaterThan">
      <formula>0</formula>
    </cfRule>
  </conditionalFormatting>
  <conditionalFormatting sqref="AT51">
    <cfRule type="cellIs" dxfId="106" priority="200" stopIfTrue="1" operator="greaterThan">
      <formula>0</formula>
    </cfRule>
  </conditionalFormatting>
  <conditionalFormatting sqref="AV51">
    <cfRule type="cellIs" dxfId="105" priority="199" stopIfTrue="1" operator="greaterThan">
      <formula>0</formula>
    </cfRule>
  </conditionalFormatting>
  <conditionalFormatting sqref="AX51">
    <cfRule type="cellIs" dxfId="104" priority="198" stopIfTrue="1" operator="greaterThan">
      <formula>0</formula>
    </cfRule>
  </conditionalFormatting>
  <conditionalFormatting sqref="AZ51">
    <cfRule type="cellIs" dxfId="103" priority="197" stopIfTrue="1" operator="greaterThan">
      <formula>0</formula>
    </cfRule>
  </conditionalFormatting>
  <conditionalFormatting sqref="H53 H60">
    <cfRule type="cellIs" dxfId="102" priority="196" stopIfTrue="1" operator="greaterThan">
      <formula>0</formula>
    </cfRule>
  </conditionalFormatting>
  <conditionalFormatting sqref="J53 J60">
    <cfRule type="cellIs" dxfId="101" priority="195" stopIfTrue="1" operator="greaterThan">
      <formula>0</formula>
    </cfRule>
  </conditionalFormatting>
  <conditionalFormatting sqref="L53 L60">
    <cfRule type="cellIs" dxfId="100" priority="194" stopIfTrue="1" operator="greaterThan">
      <formula>0</formula>
    </cfRule>
  </conditionalFormatting>
  <conditionalFormatting sqref="N53 N60">
    <cfRule type="cellIs" dxfId="99" priority="193" stopIfTrue="1" operator="greaterThan">
      <formula>0</formula>
    </cfRule>
  </conditionalFormatting>
  <conditionalFormatting sqref="P53 P60">
    <cfRule type="cellIs" dxfId="98" priority="192" stopIfTrue="1" operator="greaterThan">
      <formula>0</formula>
    </cfRule>
  </conditionalFormatting>
  <conditionalFormatting sqref="R53 R60">
    <cfRule type="cellIs" dxfId="97" priority="191" stopIfTrue="1" operator="greaterThan">
      <formula>0</formula>
    </cfRule>
  </conditionalFormatting>
  <conditionalFormatting sqref="T53 T60">
    <cfRule type="cellIs" dxfId="96" priority="190" stopIfTrue="1" operator="greaterThan">
      <formula>0</formula>
    </cfRule>
  </conditionalFormatting>
  <conditionalFormatting sqref="V53 V60">
    <cfRule type="cellIs" dxfId="95" priority="189" stopIfTrue="1" operator="greaterThan">
      <formula>0</formula>
    </cfRule>
  </conditionalFormatting>
  <conditionalFormatting sqref="X53 X60">
    <cfRule type="cellIs" dxfId="94" priority="188" stopIfTrue="1" operator="greaterThan">
      <formula>0</formula>
    </cfRule>
  </conditionalFormatting>
  <conditionalFormatting sqref="Z53 Z60">
    <cfRule type="cellIs" dxfId="93" priority="187" stopIfTrue="1" operator="greaterThan">
      <formula>0</formula>
    </cfRule>
  </conditionalFormatting>
  <conditionalFormatting sqref="AB53 AB60">
    <cfRule type="cellIs" dxfId="92" priority="186" stopIfTrue="1" operator="greaterThan">
      <formula>0</formula>
    </cfRule>
  </conditionalFormatting>
  <conditionalFormatting sqref="AD53 AD60">
    <cfRule type="cellIs" dxfId="91" priority="185" stopIfTrue="1" operator="greaterThan">
      <formula>0</formula>
    </cfRule>
  </conditionalFormatting>
  <conditionalFormatting sqref="AF53 AF60">
    <cfRule type="cellIs" dxfId="90" priority="184" stopIfTrue="1" operator="greaterThan">
      <formula>0</formula>
    </cfRule>
  </conditionalFormatting>
  <conditionalFormatting sqref="AH53 AH60">
    <cfRule type="cellIs" dxfId="89" priority="183" stopIfTrue="1" operator="greaterThan">
      <formula>0</formula>
    </cfRule>
  </conditionalFormatting>
  <conditionalFormatting sqref="AJ53 AJ60">
    <cfRule type="cellIs" dxfId="88" priority="182" stopIfTrue="1" operator="greaterThan">
      <formula>0</formula>
    </cfRule>
  </conditionalFormatting>
  <conditionalFormatting sqref="AL53 AL60">
    <cfRule type="cellIs" dxfId="87" priority="181" stopIfTrue="1" operator="greaterThan">
      <formula>0</formula>
    </cfRule>
  </conditionalFormatting>
  <conditionalFormatting sqref="AN53 AN60">
    <cfRule type="cellIs" dxfId="86" priority="180" stopIfTrue="1" operator="greaterThan">
      <formula>0</formula>
    </cfRule>
  </conditionalFormatting>
  <conditionalFormatting sqref="AP53 AP60">
    <cfRule type="cellIs" dxfId="85" priority="179" stopIfTrue="1" operator="greaterThan">
      <formula>0</formula>
    </cfRule>
  </conditionalFormatting>
  <conditionalFormatting sqref="AR53 AR60">
    <cfRule type="cellIs" dxfId="84" priority="178" stopIfTrue="1" operator="greaterThan">
      <formula>0</formula>
    </cfRule>
  </conditionalFormatting>
  <conditionalFormatting sqref="AT53 AT60">
    <cfRule type="cellIs" dxfId="83" priority="177" stopIfTrue="1" operator="greaterThan">
      <formula>0</formula>
    </cfRule>
  </conditionalFormatting>
  <conditionalFormatting sqref="AV53 AV60">
    <cfRule type="cellIs" dxfId="82" priority="176" stopIfTrue="1" operator="greaterThan">
      <formula>0</formula>
    </cfRule>
  </conditionalFormatting>
  <conditionalFormatting sqref="AX53 AX60">
    <cfRule type="cellIs" dxfId="81" priority="175" stopIfTrue="1" operator="greaterThan">
      <formula>0</formula>
    </cfRule>
  </conditionalFormatting>
  <conditionalFormatting sqref="AZ53 AZ60">
    <cfRule type="cellIs" dxfId="80" priority="174" stopIfTrue="1" operator="greaterThan">
      <formula>0</formula>
    </cfRule>
  </conditionalFormatting>
  <conditionalFormatting sqref="H13">
    <cfRule type="cellIs" dxfId="79" priority="173" stopIfTrue="1" operator="greaterThan">
      <formula>0</formula>
    </cfRule>
  </conditionalFormatting>
  <conditionalFormatting sqref="J13">
    <cfRule type="cellIs" dxfId="78" priority="172" stopIfTrue="1" operator="greaterThan">
      <formula>0</formula>
    </cfRule>
  </conditionalFormatting>
  <conditionalFormatting sqref="L13">
    <cfRule type="cellIs" dxfId="77" priority="171" stopIfTrue="1" operator="greaterThan">
      <formula>0</formula>
    </cfRule>
  </conditionalFormatting>
  <conditionalFormatting sqref="N13">
    <cfRule type="cellIs" dxfId="76" priority="170" stopIfTrue="1" operator="greaterThan">
      <formula>0</formula>
    </cfRule>
  </conditionalFormatting>
  <conditionalFormatting sqref="P13">
    <cfRule type="cellIs" dxfId="75" priority="169" stopIfTrue="1" operator="greaterThan">
      <formula>0</formula>
    </cfRule>
  </conditionalFormatting>
  <conditionalFormatting sqref="R13">
    <cfRule type="cellIs" dxfId="74" priority="168" stopIfTrue="1" operator="greaterThan">
      <formula>0</formula>
    </cfRule>
  </conditionalFormatting>
  <conditionalFormatting sqref="T13">
    <cfRule type="cellIs" dxfId="73" priority="167" stopIfTrue="1" operator="greaterThan">
      <formula>0</formula>
    </cfRule>
  </conditionalFormatting>
  <conditionalFormatting sqref="V13">
    <cfRule type="cellIs" dxfId="72" priority="166" stopIfTrue="1" operator="greaterThan">
      <formula>0</formula>
    </cfRule>
  </conditionalFormatting>
  <conditionalFormatting sqref="X13">
    <cfRule type="cellIs" dxfId="71" priority="165" stopIfTrue="1" operator="greaterThan">
      <formula>0</formula>
    </cfRule>
  </conditionalFormatting>
  <conditionalFormatting sqref="Z13">
    <cfRule type="cellIs" dxfId="70" priority="164" stopIfTrue="1" operator="greaterThan">
      <formula>0</formula>
    </cfRule>
  </conditionalFormatting>
  <conditionalFormatting sqref="AB13">
    <cfRule type="cellIs" dxfId="69" priority="163" stopIfTrue="1" operator="greaterThan">
      <formula>0</formula>
    </cfRule>
  </conditionalFormatting>
  <conditionalFormatting sqref="AD13">
    <cfRule type="cellIs" dxfId="68" priority="162" stopIfTrue="1" operator="greaterThan">
      <formula>0</formula>
    </cfRule>
  </conditionalFormatting>
  <conditionalFormatting sqref="AF13">
    <cfRule type="cellIs" dxfId="67" priority="161" stopIfTrue="1" operator="greaterThan">
      <formula>0</formula>
    </cfRule>
  </conditionalFormatting>
  <conditionalFormatting sqref="AH13">
    <cfRule type="cellIs" dxfId="66" priority="160" stopIfTrue="1" operator="greaterThan">
      <formula>0</formula>
    </cfRule>
  </conditionalFormatting>
  <conditionalFormatting sqref="AJ13">
    <cfRule type="cellIs" dxfId="65" priority="159" stopIfTrue="1" operator="greaterThan">
      <formula>0</formula>
    </cfRule>
  </conditionalFormatting>
  <conditionalFormatting sqref="AL13">
    <cfRule type="cellIs" dxfId="64" priority="158" stopIfTrue="1" operator="greaterThan">
      <formula>0</formula>
    </cfRule>
  </conditionalFormatting>
  <conditionalFormatting sqref="AN13">
    <cfRule type="cellIs" dxfId="63" priority="157" stopIfTrue="1" operator="greaterThan">
      <formula>0</formula>
    </cfRule>
  </conditionalFormatting>
  <conditionalFormatting sqref="AP13">
    <cfRule type="cellIs" dxfId="62" priority="156" stopIfTrue="1" operator="greaterThan">
      <formula>0</formula>
    </cfRule>
  </conditionalFormatting>
  <conditionalFormatting sqref="AR13">
    <cfRule type="cellIs" dxfId="61" priority="155" stopIfTrue="1" operator="greaterThan">
      <formula>0</formula>
    </cfRule>
  </conditionalFormatting>
  <conditionalFormatting sqref="AT13">
    <cfRule type="cellIs" dxfId="60" priority="154" stopIfTrue="1" operator="greaterThan">
      <formula>0</formula>
    </cfRule>
  </conditionalFormatting>
  <conditionalFormatting sqref="AV13">
    <cfRule type="cellIs" dxfId="59" priority="153" stopIfTrue="1" operator="greaterThan">
      <formula>0</formula>
    </cfRule>
  </conditionalFormatting>
  <conditionalFormatting sqref="AX13">
    <cfRule type="cellIs" dxfId="58" priority="152" stopIfTrue="1" operator="greaterThan">
      <formula>0</formula>
    </cfRule>
  </conditionalFormatting>
  <conditionalFormatting sqref="AZ13">
    <cfRule type="cellIs" dxfId="57" priority="151" stopIfTrue="1" operator="greaterThan">
      <formula>0</formula>
    </cfRule>
  </conditionalFormatting>
  <conditionalFormatting sqref="F58:F59">
    <cfRule type="cellIs" dxfId="56" priority="127" stopIfTrue="1" operator="greaterThan">
      <formula>0</formula>
    </cfRule>
  </conditionalFormatting>
  <conditionalFormatting sqref="E58:E59">
    <cfRule type="cellIs" dxfId="55" priority="126" stopIfTrue="1" operator="greaterThan">
      <formula>0</formula>
    </cfRule>
  </conditionalFormatting>
  <conditionalFormatting sqref="G58:G59">
    <cfRule type="cellIs" dxfId="54" priority="125" stopIfTrue="1" operator="greaterThan">
      <formula>0</formula>
    </cfRule>
  </conditionalFormatting>
  <conditionalFormatting sqref="I58:I59">
    <cfRule type="cellIs" dxfId="53" priority="124" stopIfTrue="1" operator="greaterThan">
      <formula>0</formula>
    </cfRule>
  </conditionalFormatting>
  <conditionalFormatting sqref="K58:K59">
    <cfRule type="cellIs" dxfId="52" priority="123" stopIfTrue="1" operator="greaterThan">
      <formula>0</formula>
    </cfRule>
  </conditionalFormatting>
  <conditionalFormatting sqref="M58:M59">
    <cfRule type="cellIs" dxfId="51" priority="122" stopIfTrue="1" operator="greaterThan">
      <formula>0</formula>
    </cfRule>
  </conditionalFormatting>
  <conditionalFormatting sqref="O58:O59">
    <cfRule type="cellIs" dxfId="50" priority="121" stopIfTrue="1" operator="greaterThan">
      <formula>0</formula>
    </cfRule>
  </conditionalFormatting>
  <conditionalFormatting sqref="Q58:Q59">
    <cfRule type="cellIs" dxfId="49" priority="120" stopIfTrue="1" operator="greaterThan">
      <formula>0</formula>
    </cfRule>
  </conditionalFormatting>
  <conditionalFormatting sqref="S58:S59">
    <cfRule type="cellIs" dxfId="48" priority="119" stopIfTrue="1" operator="greaterThan">
      <formula>0</formula>
    </cfRule>
  </conditionalFormatting>
  <conditionalFormatting sqref="U58:U59">
    <cfRule type="cellIs" dxfId="47" priority="118" stopIfTrue="1" operator="greaterThan">
      <formula>0</formula>
    </cfRule>
  </conditionalFormatting>
  <conditionalFormatting sqref="W58:W59">
    <cfRule type="cellIs" dxfId="46" priority="117" stopIfTrue="1" operator="greaterThan">
      <formula>0</formula>
    </cfRule>
  </conditionalFormatting>
  <conditionalFormatting sqref="Y58:Y59">
    <cfRule type="cellIs" dxfId="45" priority="116" stopIfTrue="1" operator="greaterThan">
      <formula>0</formula>
    </cfRule>
  </conditionalFormatting>
  <conditionalFormatting sqref="AA58:AA59">
    <cfRule type="cellIs" dxfId="44" priority="115" stopIfTrue="1" operator="greaterThan">
      <formula>0</formula>
    </cfRule>
  </conditionalFormatting>
  <conditionalFormatting sqref="AC58:AC59">
    <cfRule type="cellIs" dxfId="43" priority="114" stopIfTrue="1" operator="greaterThan">
      <formula>0</formula>
    </cfRule>
  </conditionalFormatting>
  <conditionalFormatting sqref="AE58:AE59">
    <cfRule type="cellIs" dxfId="42" priority="113" stopIfTrue="1" operator="greaterThan">
      <formula>0</formula>
    </cfRule>
  </conditionalFormatting>
  <conditionalFormatting sqref="AG58:AG59">
    <cfRule type="cellIs" dxfId="41" priority="112" stopIfTrue="1" operator="greaterThan">
      <formula>0</formula>
    </cfRule>
  </conditionalFormatting>
  <conditionalFormatting sqref="AI58:AI59">
    <cfRule type="cellIs" dxfId="40" priority="111" stopIfTrue="1" operator="greaterThan">
      <formula>0</formula>
    </cfRule>
  </conditionalFormatting>
  <conditionalFormatting sqref="AK58:AK59">
    <cfRule type="cellIs" dxfId="39" priority="110" stopIfTrue="1" operator="greaterThan">
      <formula>0</formula>
    </cfRule>
  </conditionalFormatting>
  <conditionalFormatting sqref="AM58:AM59">
    <cfRule type="cellIs" dxfId="38" priority="109" stopIfTrue="1" operator="greaterThan">
      <formula>0</formula>
    </cfRule>
  </conditionalFormatting>
  <conditionalFormatting sqref="AO58:AO59">
    <cfRule type="cellIs" dxfId="37" priority="108" stopIfTrue="1" operator="greaterThan">
      <formula>0</formula>
    </cfRule>
  </conditionalFormatting>
  <conditionalFormatting sqref="AQ58:AQ59">
    <cfRule type="cellIs" dxfId="36" priority="107" stopIfTrue="1" operator="greaterThan">
      <formula>0</formula>
    </cfRule>
  </conditionalFormatting>
  <conditionalFormatting sqref="AS58:AS59">
    <cfRule type="cellIs" dxfId="35" priority="106" stopIfTrue="1" operator="greaterThan">
      <formula>0</formula>
    </cfRule>
  </conditionalFormatting>
  <conditionalFormatting sqref="AU58:AU59">
    <cfRule type="cellIs" dxfId="34" priority="105" stopIfTrue="1" operator="greaterThan">
      <formula>0</formula>
    </cfRule>
  </conditionalFormatting>
  <conditionalFormatting sqref="AW58:AW59">
    <cfRule type="cellIs" dxfId="33" priority="104" stopIfTrue="1" operator="greaterThan">
      <formula>0</formula>
    </cfRule>
  </conditionalFormatting>
  <conditionalFormatting sqref="AY58:AY59">
    <cfRule type="cellIs" dxfId="32" priority="103" stopIfTrue="1" operator="greaterThan">
      <formula>0</formula>
    </cfRule>
  </conditionalFormatting>
  <conditionalFormatting sqref="L59">
    <cfRule type="cellIs" dxfId="31" priority="44" stopIfTrue="1" operator="greaterThan">
      <formula>0</formula>
    </cfRule>
  </conditionalFormatting>
  <conditionalFormatting sqref="H59">
    <cfRule type="cellIs" dxfId="30" priority="46" stopIfTrue="1" operator="greaterThan">
      <formula>0</formula>
    </cfRule>
  </conditionalFormatting>
  <conditionalFormatting sqref="J59">
    <cfRule type="cellIs" dxfId="29" priority="45" stopIfTrue="1" operator="greaterThan">
      <formula>0</formula>
    </cfRule>
  </conditionalFormatting>
  <conditionalFormatting sqref="N59">
    <cfRule type="cellIs" dxfId="28" priority="43" stopIfTrue="1" operator="greaterThan">
      <formula>0</formula>
    </cfRule>
  </conditionalFormatting>
  <conditionalFormatting sqref="P59">
    <cfRule type="cellIs" dxfId="27" priority="42" stopIfTrue="1" operator="greaterThan">
      <formula>0</formula>
    </cfRule>
  </conditionalFormatting>
  <conditionalFormatting sqref="R59">
    <cfRule type="cellIs" dxfId="26" priority="41" stopIfTrue="1" operator="greaterThan">
      <formula>0</formula>
    </cfRule>
  </conditionalFormatting>
  <conditionalFormatting sqref="T59">
    <cfRule type="cellIs" dxfId="25" priority="40" stopIfTrue="1" operator="greaterThan">
      <formula>0</formula>
    </cfRule>
  </conditionalFormatting>
  <conditionalFormatting sqref="V59">
    <cfRule type="cellIs" dxfId="24" priority="39" stopIfTrue="1" operator="greaterThan">
      <formula>0</formula>
    </cfRule>
  </conditionalFormatting>
  <conditionalFormatting sqref="X59">
    <cfRule type="cellIs" dxfId="23" priority="38" stopIfTrue="1" operator="greaterThan">
      <formula>0</formula>
    </cfRule>
  </conditionalFormatting>
  <conditionalFormatting sqref="H58">
    <cfRule type="cellIs" dxfId="22" priority="35" stopIfTrue="1" operator="greaterThan">
      <formula>0</formula>
    </cfRule>
  </conditionalFormatting>
  <conditionalFormatting sqref="J58">
    <cfRule type="cellIs" dxfId="21" priority="34" stopIfTrue="1" operator="greaterThan">
      <formula>0</formula>
    </cfRule>
  </conditionalFormatting>
  <conditionalFormatting sqref="L58">
    <cfRule type="cellIs" dxfId="20" priority="33" stopIfTrue="1" operator="greaterThan">
      <formula>0</formula>
    </cfRule>
  </conditionalFormatting>
  <conditionalFormatting sqref="N58">
    <cfRule type="cellIs" dxfId="19" priority="32" stopIfTrue="1" operator="greaterThan">
      <formula>0</formula>
    </cfRule>
  </conditionalFormatting>
  <conditionalFormatting sqref="P58">
    <cfRule type="cellIs" dxfId="18" priority="31" stopIfTrue="1" operator="greaterThan">
      <formula>0</formula>
    </cfRule>
  </conditionalFormatting>
  <conditionalFormatting sqref="R58">
    <cfRule type="cellIs" dxfId="17" priority="30" stopIfTrue="1" operator="greaterThan">
      <formula>0</formula>
    </cfRule>
  </conditionalFormatting>
  <conditionalFormatting sqref="T58">
    <cfRule type="cellIs" dxfId="16" priority="29" stopIfTrue="1" operator="greaterThan">
      <formula>0</formula>
    </cfRule>
  </conditionalFormatting>
  <conditionalFormatting sqref="V58">
    <cfRule type="cellIs" dxfId="15" priority="28" stopIfTrue="1" operator="greaterThan">
      <formula>0</formula>
    </cfRule>
  </conditionalFormatting>
  <conditionalFormatting sqref="X58">
    <cfRule type="cellIs" dxfId="14" priority="27" stopIfTrue="1" operator="greaterThan">
      <formula>0</formula>
    </cfRule>
  </conditionalFormatting>
  <conditionalFormatting sqref="Z58">
    <cfRule type="cellIs" dxfId="13" priority="26" stopIfTrue="1" operator="greaterThan">
      <formula>0</formula>
    </cfRule>
  </conditionalFormatting>
  <conditionalFormatting sqref="AB58">
    <cfRule type="cellIs" dxfId="12" priority="25" stopIfTrue="1" operator="greaterThan">
      <formula>0</formula>
    </cfRule>
  </conditionalFormatting>
  <conditionalFormatting sqref="AD58">
    <cfRule type="cellIs" dxfId="11" priority="24" stopIfTrue="1" operator="greaterThan">
      <formula>0</formula>
    </cfRule>
  </conditionalFormatting>
  <conditionalFormatting sqref="AF58">
    <cfRule type="cellIs" dxfId="10" priority="23" stopIfTrue="1" operator="greaterThan">
      <formula>0</formula>
    </cfRule>
  </conditionalFormatting>
  <conditionalFormatting sqref="AH58">
    <cfRule type="cellIs" dxfId="9" priority="22" stopIfTrue="1" operator="greaterThan">
      <formula>0</formula>
    </cfRule>
  </conditionalFormatting>
  <conditionalFormatting sqref="AJ58">
    <cfRule type="cellIs" dxfId="8" priority="21" stopIfTrue="1" operator="greaterThan">
      <formula>0</formula>
    </cfRule>
  </conditionalFormatting>
  <conditionalFormatting sqref="AL58">
    <cfRule type="cellIs" dxfId="7" priority="20" stopIfTrue="1" operator="greaterThan">
      <formula>0</formula>
    </cfRule>
  </conditionalFormatting>
  <conditionalFormatting sqref="AN58">
    <cfRule type="cellIs" dxfId="6" priority="19" stopIfTrue="1" operator="greaterThan">
      <formula>0</formula>
    </cfRule>
  </conditionalFormatting>
  <conditionalFormatting sqref="AP58">
    <cfRule type="cellIs" dxfId="5" priority="18" stopIfTrue="1" operator="greaterThan">
      <formula>0</formula>
    </cfRule>
  </conditionalFormatting>
  <conditionalFormatting sqref="AR58">
    <cfRule type="cellIs" dxfId="4" priority="17" stopIfTrue="1" operator="greaterThan">
      <formula>0</formula>
    </cfRule>
  </conditionalFormatting>
  <conditionalFormatting sqref="AT58">
    <cfRule type="cellIs" dxfId="3" priority="16" stopIfTrue="1" operator="greaterThan">
      <formula>0</formula>
    </cfRule>
  </conditionalFormatting>
  <conditionalFormatting sqref="AV58">
    <cfRule type="cellIs" dxfId="2" priority="15" stopIfTrue="1" operator="greaterThan">
      <formula>0</formula>
    </cfRule>
  </conditionalFormatting>
  <conditionalFormatting sqref="AX58">
    <cfRule type="cellIs" dxfId="1" priority="14" stopIfTrue="1" operator="greaterThan">
      <formula>0</formula>
    </cfRule>
  </conditionalFormatting>
  <conditionalFormatting sqref="AZ58">
    <cfRule type="cellIs" dxfId="0" priority="13" stopIfTrue="1" operator="greaterThan">
      <formula>0</formula>
    </cfRule>
  </conditionalFormatting>
  <pageMargins left="0.51181102362204722" right="0.19685039370078741" top="0.78740157480314965" bottom="0.59055118110236227" header="0.31496062992125984" footer="0.31496062992125984"/>
  <pageSetup paperSize="9" scale="54" orientation="landscape" r:id="rId1"/>
  <colBreaks count="2" manualBreakCount="2">
    <brk id="24" max="1048575" man="1"/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</vt:lpstr>
      <vt:lpstr>Resumo</vt:lpstr>
      <vt:lpstr>Cronograma</vt:lpstr>
      <vt:lpstr>Cronograma!Area_de_impressao</vt:lpstr>
      <vt:lpstr>Planilha!Area_de_impressao</vt:lpstr>
      <vt:lpstr>Resumo!Area_de_impressao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Issau Omuro</dc:creator>
  <cp:lastModifiedBy>Amauri Rodrigues</cp:lastModifiedBy>
  <cp:lastPrinted>2019-04-22T17:13:27Z</cp:lastPrinted>
  <dcterms:created xsi:type="dcterms:W3CDTF">2019-03-06T17:17:10Z</dcterms:created>
  <dcterms:modified xsi:type="dcterms:W3CDTF">2019-04-22T17:49:59Z</dcterms:modified>
</cp:coreProperties>
</file>