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 activeTab="1"/>
  </bookViews>
  <sheets>
    <sheet name="PLANILHA ORÇAMENTOS" sheetId="4" r:id="rId1"/>
    <sheet name="PLANILHA RESUMIDA" sheetId="6" r:id="rId2"/>
    <sheet name="CRONOGRAMA FISICO FINANCEIRO" sheetId="7" r:id="rId3"/>
  </sheets>
  <definedNames>
    <definedName name="_xlnm._FilterDatabase" localSheetId="0" hidden="1">'PLANILHA ORÇAMENTOS'!$B$17:$B$200</definedName>
    <definedName name="_xlnm.Print_Area" localSheetId="2">'CRONOGRAMA FISICO FINANCEIRO'!$A$1:$Q$47</definedName>
    <definedName name="_xlnm.Print_Titles" localSheetId="0">'PLANILHA ORÇAMENTOS'!$17:$17</definedName>
  </definedNames>
  <calcPr calcId="145621"/>
</workbook>
</file>

<file path=xl/calcChain.xml><?xml version="1.0" encoding="utf-8"?>
<calcChain xmlns="http://schemas.openxmlformats.org/spreadsheetml/2006/main">
  <c r="G192" i="4" l="1"/>
  <c r="Q38" i="7" l="1"/>
  <c r="B37" i="7"/>
  <c r="G186" i="4"/>
  <c r="G185" i="4"/>
  <c r="G184" i="4" l="1"/>
  <c r="E31" i="6" s="1"/>
  <c r="D37" i="7" s="1"/>
  <c r="F37" i="7" l="1"/>
  <c r="N37" i="7"/>
  <c r="I37" i="7"/>
  <c r="E37" i="7"/>
  <c r="J37" i="7"/>
  <c r="G37" i="7"/>
  <c r="O37" i="7"/>
  <c r="H37" i="7"/>
  <c r="P37" i="7"/>
  <c r="M37" i="7"/>
  <c r="K37" i="7"/>
  <c r="L37" i="7"/>
  <c r="B19" i="7"/>
  <c r="B21" i="7" s="1"/>
  <c r="B23" i="7" s="1"/>
  <c r="B25" i="7" s="1"/>
  <c r="B27" i="7" s="1"/>
  <c r="B29" i="7" s="1"/>
  <c r="B31" i="7" s="1"/>
  <c r="B33" i="7" s="1"/>
  <c r="B35" i="7" s="1"/>
  <c r="G195" i="4" l="1"/>
  <c r="G22" i="4"/>
  <c r="G121" i="4" l="1"/>
  <c r="G120" i="4" s="1"/>
  <c r="C39" i="7" l="1"/>
  <c r="C35" i="7"/>
  <c r="G190" i="4"/>
  <c r="G191" i="4"/>
  <c r="G193" i="4"/>
  <c r="G194" i="4"/>
  <c r="G189" i="4"/>
  <c r="G188" i="4" l="1"/>
  <c r="G164" i="4"/>
  <c r="G163" i="4"/>
  <c r="G162" i="4"/>
  <c r="G161" i="4"/>
  <c r="G160" i="4"/>
  <c r="G159" i="4"/>
  <c r="G182" i="4"/>
  <c r="G105" i="4"/>
  <c r="G106" i="4"/>
  <c r="G107" i="4"/>
  <c r="G108" i="4"/>
  <c r="G111" i="4"/>
  <c r="G112" i="4"/>
  <c r="G115" i="4"/>
  <c r="G116" i="4"/>
  <c r="G117" i="4"/>
  <c r="G118" i="4"/>
  <c r="G124" i="4"/>
  <c r="G125" i="4"/>
  <c r="G126" i="4"/>
  <c r="G127" i="4"/>
  <c r="G128" i="4"/>
  <c r="G129" i="4"/>
  <c r="G130" i="4"/>
  <c r="G131" i="4"/>
  <c r="G132" i="4"/>
  <c r="G135" i="4"/>
  <c r="G136" i="4"/>
  <c r="G139" i="4"/>
  <c r="G140" i="4"/>
  <c r="G141" i="4"/>
  <c r="G142" i="4"/>
  <c r="G143" i="4"/>
  <c r="G144" i="4"/>
  <c r="G145" i="4"/>
  <c r="G148" i="4"/>
  <c r="G149" i="4"/>
  <c r="G150" i="4"/>
  <c r="G151" i="4"/>
  <c r="G152" i="4"/>
  <c r="G153" i="4"/>
  <c r="G154" i="4"/>
  <c r="G155" i="4"/>
  <c r="G156" i="4"/>
  <c r="G157" i="4"/>
  <c r="G158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04" i="4"/>
  <c r="G42" i="4"/>
  <c r="G81" i="4"/>
  <c r="G103" i="4" l="1"/>
  <c r="G110" i="4"/>
  <c r="G134" i="4"/>
  <c r="G166" i="4"/>
  <c r="G123" i="4"/>
  <c r="G114" i="4"/>
  <c r="G138" i="4"/>
  <c r="G147" i="4"/>
  <c r="E32" i="6"/>
  <c r="D39" i="7" s="1"/>
  <c r="C33" i="7"/>
  <c r="C27" i="7"/>
  <c r="C25" i="7"/>
  <c r="C23" i="7"/>
  <c r="C21" i="7"/>
  <c r="C31" i="7" l="1"/>
  <c r="C29" i="7"/>
  <c r="K39" i="7"/>
  <c r="M39" i="7"/>
  <c r="N39" i="7"/>
  <c r="F39" i="7"/>
  <c r="O39" i="7"/>
  <c r="G39" i="7"/>
  <c r="P39" i="7"/>
  <c r="H39" i="7"/>
  <c r="E39" i="7"/>
  <c r="I39" i="7"/>
  <c r="J39" i="7"/>
  <c r="L39" i="7"/>
  <c r="G102" i="4"/>
  <c r="G95" i="4"/>
  <c r="E30" i="6" l="1"/>
  <c r="D35" i="7" s="1"/>
  <c r="J35" i="7" s="1"/>
  <c r="G92" i="4"/>
  <c r="G93" i="4"/>
  <c r="G94" i="4"/>
  <c r="E35" i="7" l="1"/>
  <c r="G35" i="7"/>
  <c r="L35" i="7"/>
  <c r="H35" i="7"/>
  <c r="P35" i="7"/>
  <c r="O35" i="7"/>
  <c r="K35" i="7"/>
  <c r="M35" i="7"/>
  <c r="N35" i="7"/>
  <c r="F35" i="7"/>
  <c r="I35" i="7"/>
  <c r="Q37" i="7"/>
  <c r="G100" i="4"/>
  <c r="G90" i="4"/>
  <c r="G91" i="4"/>
  <c r="G89" i="4"/>
  <c r="G88" i="4" l="1"/>
  <c r="G87" i="4" s="1"/>
  <c r="E28" i="6" s="1"/>
  <c r="D31" i="7" s="1"/>
  <c r="G99" i="4"/>
  <c r="G98" i="4" s="1"/>
  <c r="G79" i="4"/>
  <c r="G80" i="4"/>
  <c r="G78" i="4"/>
  <c r="G74" i="4"/>
  <c r="G64" i="4"/>
  <c r="G65" i="4"/>
  <c r="G66" i="4"/>
  <c r="G67" i="4"/>
  <c r="G68" i="4"/>
  <c r="G69" i="4"/>
  <c r="G63" i="4"/>
  <c r="G62" i="4" l="1"/>
  <c r="G61" i="4" s="1"/>
  <c r="E24" i="6" s="1"/>
  <c r="D23" i="7" s="1"/>
  <c r="G77" i="4"/>
  <c r="G76" i="4" s="1"/>
  <c r="E26" i="6" s="1"/>
  <c r="D27" i="7" s="1"/>
  <c r="J31" i="7"/>
  <c r="G31" i="7"/>
  <c r="O31" i="7"/>
  <c r="L31" i="7"/>
  <c r="K31" i="7"/>
  <c r="H31" i="7"/>
  <c r="P31" i="7"/>
  <c r="F31" i="7"/>
  <c r="N31" i="7"/>
  <c r="M31" i="7"/>
  <c r="E31" i="7"/>
  <c r="I31" i="7"/>
  <c r="G97" i="4"/>
  <c r="E29" i="6" s="1"/>
  <c r="D33" i="7" s="1"/>
  <c r="G85" i="4"/>
  <c r="G57" i="4"/>
  <c r="G58" i="4"/>
  <c r="G59" i="4"/>
  <c r="K27" i="7" l="1"/>
  <c r="O27" i="7"/>
  <c r="L27" i="7"/>
  <c r="G27" i="7"/>
  <c r="E27" i="7"/>
  <c r="J27" i="7"/>
  <c r="I27" i="7"/>
  <c r="N27" i="7"/>
  <c r="F27" i="7"/>
  <c r="P27" i="7"/>
  <c r="H27" i="7"/>
  <c r="M27" i="7"/>
  <c r="G23" i="7"/>
  <c r="L23" i="7"/>
  <c r="N23" i="7"/>
  <c r="I23" i="7"/>
  <c r="K23" i="7"/>
  <c r="M23" i="7"/>
  <c r="P23" i="7"/>
  <c r="J23" i="7"/>
  <c r="H23" i="7"/>
  <c r="O23" i="7"/>
  <c r="E23" i="7"/>
  <c r="F23" i="7"/>
  <c r="I33" i="7"/>
  <c r="N33" i="7"/>
  <c r="J33" i="7"/>
  <c r="F33" i="7"/>
  <c r="L33" i="7"/>
  <c r="E33" i="7"/>
  <c r="O33" i="7"/>
  <c r="K33" i="7"/>
  <c r="P33" i="7"/>
  <c r="G33" i="7"/>
  <c r="M33" i="7"/>
  <c r="H33" i="7"/>
  <c r="G84" i="4"/>
  <c r="G83" i="4" s="1"/>
  <c r="E27" i="6" s="1"/>
  <c r="D29" i="7" s="1"/>
  <c r="G54" i="4"/>
  <c r="G55" i="4"/>
  <c r="G56" i="4"/>
  <c r="G47" i="4"/>
  <c r="G48" i="4"/>
  <c r="G49" i="4"/>
  <c r="G50" i="4"/>
  <c r="G51" i="4"/>
  <c r="G52" i="4"/>
  <c r="G53" i="4"/>
  <c r="E29" i="7" l="1"/>
  <c r="F29" i="7"/>
  <c r="M29" i="7"/>
  <c r="I29" i="7"/>
  <c r="L29" i="7"/>
  <c r="P29" i="7"/>
  <c r="H29" i="7"/>
  <c r="K29" i="7"/>
  <c r="O29" i="7"/>
  <c r="G29" i="7"/>
  <c r="N29" i="7"/>
  <c r="J29" i="7"/>
  <c r="Q40" i="7"/>
  <c r="Q36" i="7"/>
  <c r="Q34" i="7"/>
  <c r="Q32" i="7"/>
  <c r="Q30" i="7"/>
  <c r="Q28" i="7"/>
  <c r="Q26" i="7"/>
  <c r="Q24" i="7"/>
  <c r="Q22" i="7"/>
  <c r="Q20" i="7"/>
  <c r="Q18" i="7" l="1"/>
  <c r="S22" i="7"/>
  <c r="S26" i="7"/>
  <c r="S28" i="7"/>
  <c r="S30" i="7"/>
  <c r="S32" i="7"/>
  <c r="S34" i="7"/>
  <c r="S36" i="7"/>
  <c r="Q31" i="7" l="1"/>
  <c r="S31" i="7" s="1"/>
  <c r="Q33" i="7"/>
  <c r="S33" i="7" s="1"/>
  <c r="Q23" i="7"/>
  <c r="S23" i="7" s="1"/>
  <c r="Q27" i="7"/>
  <c r="S27" i="7" s="1"/>
  <c r="Q29" i="7"/>
  <c r="S29" i="7" s="1"/>
  <c r="Q35" i="7"/>
  <c r="S35" i="7" s="1"/>
  <c r="Q39" i="7"/>
  <c r="S20" i="7"/>
  <c r="S24" i="7"/>
  <c r="S18" i="7"/>
  <c r="G73" i="4" l="1"/>
  <c r="G72" i="4" s="1"/>
  <c r="G71" i="4" l="1"/>
  <c r="E25" i="6" s="1"/>
  <c r="D25" i="7" s="1"/>
  <c r="H25" i="7" l="1"/>
  <c r="P25" i="7"/>
  <c r="F25" i="7"/>
  <c r="E25" i="7"/>
  <c r="L25" i="7"/>
  <c r="N25" i="7"/>
  <c r="J25" i="7"/>
  <c r="K25" i="7"/>
  <c r="I25" i="7"/>
  <c r="O25" i="7"/>
  <c r="M25" i="7"/>
  <c r="G25" i="7"/>
  <c r="G46" i="4"/>
  <c r="G45" i="4" s="1"/>
  <c r="G36" i="4"/>
  <c r="G37" i="4"/>
  <c r="G38" i="4"/>
  <c r="G35" i="4"/>
  <c r="G31" i="4"/>
  <c r="G32" i="4"/>
  <c r="G28" i="4"/>
  <c r="G27" i="4"/>
  <c r="G26" i="4"/>
  <c r="C19" i="7"/>
  <c r="G21" i="4"/>
  <c r="G20" i="4"/>
  <c r="C17" i="7"/>
  <c r="G30" i="4" l="1"/>
  <c r="G34" i="4"/>
  <c r="G19" i="4"/>
  <c r="G18" i="4" s="1"/>
  <c r="G25" i="4"/>
  <c r="Q25" i="7"/>
  <c r="S25" i="7" s="1"/>
  <c r="G44" i="4"/>
  <c r="E23" i="6" s="1"/>
  <c r="D21" i="7" s="1"/>
  <c r="G41" i="4"/>
  <c r="G40" i="4" s="1"/>
  <c r="O21" i="7" l="1"/>
  <c r="M21" i="7"/>
  <c r="P21" i="7"/>
  <c r="I21" i="7"/>
  <c r="G21" i="7"/>
  <c r="H21" i="7"/>
  <c r="J21" i="7"/>
  <c r="L21" i="7"/>
  <c r="K21" i="7"/>
  <c r="E21" i="7"/>
  <c r="F21" i="7"/>
  <c r="N21" i="7"/>
  <c r="E21" i="6"/>
  <c r="D17" i="7" s="1"/>
  <c r="G24" i="4"/>
  <c r="G197" i="4" s="1"/>
  <c r="E17" i="7" l="1"/>
  <c r="L17" i="7"/>
  <c r="M17" i="7"/>
  <c r="F17" i="7"/>
  <c r="K17" i="7"/>
  <c r="I17" i="7"/>
  <c r="P17" i="7"/>
  <c r="H17" i="7"/>
  <c r="J17" i="7"/>
  <c r="N17" i="7"/>
  <c r="O17" i="7"/>
  <c r="G17" i="7"/>
  <c r="Q21" i="7"/>
  <c r="S21" i="7" s="1"/>
  <c r="E22" i="6"/>
  <c r="D19" i="7" s="1"/>
  <c r="G198" i="4"/>
  <c r="G200" i="4" s="1"/>
  <c r="P19" i="7" l="1"/>
  <c r="H19" i="7"/>
  <c r="J19" i="7"/>
  <c r="M19" i="7"/>
  <c r="O19" i="7"/>
  <c r="N19" i="7"/>
  <c r="I19" i="7"/>
  <c r="G19" i="7"/>
  <c r="F19" i="7"/>
  <c r="L19" i="7"/>
  <c r="K19" i="7"/>
  <c r="E19" i="7"/>
  <c r="E44" i="7" s="1"/>
  <c r="D41" i="7"/>
  <c r="D42" i="7" s="1"/>
  <c r="D43" i="7" s="1"/>
  <c r="E34" i="6"/>
  <c r="F31" i="6" s="1"/>
  <c r="Q17" i="7"/>
  <c r="N44" i="7" l="1"/>
  <c r="N45" i="7" s="1"/>
  <c r="N46" i="7" s="1"/>
  <c r="O44" i="7"/>
  <c r="O45" i="7" s="1"/>
  <c r="O46" i="7" s="1"/>
  <c r="H44" i="7"/>
  <c r="H45" i="7" s="1"/>
  <c r="H46" i="7" s="1"/>
  <c r="G44" i="7"/>
  <c r="G45" i="7" s="1"/>
  <c r="G46" i="7" s="1"/>
  <c r="I44" i="7"/>
  <c r="I45" i="7" s="1"/>
  <c r="I46" i="7" s="1"/>
  <c r="M44" i="7"/>
  <c r="M45" i="7" s="1"/>
  <c r="M46" i="7" s="1"/>
  <c r="K44" i="7"/>
  <c r="K45" i="7" s="1"/>
  <c r="K46" i="7" s="1"/>
  <c r="J44" i="7"/>
  <c r="J45" i="7" s="1"/>
  <c r="J46" i="7" s="1"/>
  <c r="L44" i="7"/>
  <c r="L45" i="7" s="1"/>
  <c r="L46" i="7" s="1"/>
  <c r="F44" i="7"/>
  <c r="F45" i="7" s="1"/>
  <c r="F46" i="7" s="1"/>
  <c r="P44" i="7"/>
  <c r="P45" i="7" s="1"/>
  <c r="P46" i="7" s="1"/>
  <c r="F27" i="6"/>
  <c r="F30" i="6"/>
  <c r="F32" i="6"/>
  <c r="F28" i="6"/>
  <c r="F26" i="6"/>
  <c r="F29" i="6"/>
  <c r="F22" i="6"/>
  <c r="F25" i="6"/>
  <c r="F21" i="6"/>
  <c r="E35" i="6"/>
  <c r="E36" i="6" s="1"/>
  <c r="F23" i="6"/>
  <c r="F24" i="6"/>
  <c r="Q19" i="7"/>
  <c r="S19" i="7" s="1"/>
  <c r="E45" i="7"/>
  <c r="E46" i="7" s="1"/>
  <c r="E47" i="7" s="1"/>
  <c r="S17" i="7"/>
  <c r="F47" i="7" l="1"/>
  <c r="G47" i="7" s="1"/>
  <c r="H47" i="7" s="1"/>
  <c r="I47" i="7" s="1"/>
  <c r="J47" i="7" s="1"/>
  <c r="K47" i="7" s="1"/>
  <c r="L47" i="7" s="1"/>
  <c r="M47" i="7" s="1"/>
  <c r="N47" i="7" s="1"/>
  <c r="O47" i="7" s="1"/>
  <c r="P47" i="7" s="1"/>
  <c r="F36" i="6"/>
</calcChain>
</file>

<file path=xl/sharedStrings.xml><?xml version="1.0" encoding="utf-8"?>
<sst xmlns="http://schemas.openxmlformats.org/spreadsheetml/2006/main" count="641" uniqueCount="489">
  <si>
    <t>SERVIÇO TÉCNICO ESPECIALIZADO</t>
  </si>
  <si>
    <t>un</t>
  </si>
  <si>
    <t>01.17</t>
  </si>
  <si>
    <t>Projeto executivo</t>
  </si>
  <si>
    <t>01.17.031</t>
  </si>
  <si>
    <t>Projeto executivo de arquitetura em formato A1</t>
  </si>
  <si>
    <t>01.17.061</t>
  </si>
  <si>
    <t>Projeto executivo de estrutura em formato A0</t>
  </si>
  <si>
    <t>tx</t>
  </si>
  <si>
    <t>m²</t>
  </si>
  <si>
    <t>m</t>
  </si>
  <si>
    <t>m³</t>
  </si>
  <si>
    <t>cj</t>
  </si>
  <si>
    <t>02</t>
  </si>
  <si>
    <t>INÍCIO, APOIO E ADMINISTRAÇÃO DA OBRA</t>
  </si>
  <si>
    <t>02.01</t>
  </si>
  <si>
    <t>Construção provisória</t>
  </si>
  <si>
    <t>Construção provisória em madeira - fornecimento e montagem</t>
  </si>
  <si>
    <t>Sanitário/vestiário provisório em alvenaria</t>
  </si>
  <si>
    <t>02.01.200</t>
  </si>
  <si>
    <t>Desmobilização de construção provisória</t>
  </si>
  <si>
    <t>02.03</t>
  </si>
  <si>
    <t>Tapume, vedação e proteções diversas</t>
  </si>
  <si>
    <t>02.03.060</t>
  </si>
  <si>
    <t>Proteção de fachada com tela de nylon</t>
  </si>
  <si>
    <t>02.03.120</t>
  </si>
  <si>
    <t>Tapume fixo para fechamento de áreas, com portão</t>
  </si>
  <si>
    <t>m²xmês</t>
  </si>
  <si>
    <t>02.05</t>
  </si>
  <si>
    <t>Andaime e balancim</t>
  </si>
  <si>
    <t>02.05.060</t>
  </si>
  <si>
    <t>Montagem e desmontagem de andaime torre metálica com altura até 10 m</t>
  </si>
  <si>
    <t>02.05.090</t>
  </si>
  <si>
    <t>Montagem e desmontagem de andaime tubular fachadeiro com altura até 10 m</t>
  </si>
  <si>
    <t>Andaime torre metálico (1,5 x 1,5 m) com piso metálico</t>
  </si>
  <si>
    <t>mxmês</t>
  </si>
  <si>
    <t>Andaime tubular fachadeiro com piso metálico e sapatas ajustáveis</t>
  </si>
  <si>
    <t>02.08</t>
  </si>
  <si>
    <t>Sinalização de obra</t>
  </si>
  <si>
    <t>02.08.020</t>
  </si>
  <si>
    <t>Placa de identificação para obra</t>
  </si>
  <si>
    <t>02.10.020</t>
  </si>
  <si>
    <t>Locação de obra de edificação</t>
  </si>
  <si>
    <t>03</t>
  </si>
  <si>
    <t>03.01</t>
  </si>
  <si>
    <t>04</t>
  </si>
  <si>
    <t>04.01</t>
  </si>
  <si>
    <t>kg</t>
  </si>
  <si>
    <t>05</t>
  </si>
  <si>
    <t>m³xkm</t>
  </si>
  <si>
    <t>05.10.026</t>
  </si>
  <si>
    <t>Transporte de solo de 1ª e 2ª categoria por caminhão para distâncias superiores ao 20° km</t>
  </si>
  <si>
    <t>06</t>
  </si>
  <si>
    <t>06.01</t>
  </si>
  <si>
    <t>Escavação manual em valas e buracos de solo, exceto rocha</t>
  </si>
  <si>
    <t>06.02.020</t>
  </si>
  <si>
    <t>Escavação manual em solo de 1ª e 2ª categoria em vala ou cava até 1,50 m</t>
  </si>
  <si>
    <t>06.11.040</t>
  </si>
  <si>
    <t>Reaterro manual apiloado sem controle de compactação</t>
  </si>
  <si>
    <t>07</t>
  </si>
  <si>
    <t>07.01</t>
  </si>
  <si>
    <t>07.01.060</t>
  </si>
  <si>
    <t>Escavação e carga mecanizada em solo de 2ª categoria, em campo aberto</t>
  </si>
  <si>
    <t>08</t>
  </si>
  <si>
    <t>08.01</t>
  </si>
  <si>
    <t>08.02.050</t>
  </si>
  <si>
    <t>Cimbramento tubular metálico</t>
  </si>
  <si>
    <t>m³xmês</t>
  </si>
  <si>
    <t>08.02.060</t>
  </si>
  <si>
    <t>Montagem e desmontagem de cimbramento tubular metálico</t>
  </si>
  <si>
    <t>09</t>
  </si>
  <si>
    <t>09.01</t>
  </si>
  <si>
    <t>09.01.020</t>
  </si>
  <si>
    <t>Forma em madeira comum para fundação</t>
  </si>
  <si>
    <t>09.02.040</t>
  </si>
  <si>
    <t>Forma plana em compensado para estrutura aparente</t>
  </si>
  <si>
    <t>10.01.040</t>
  </si>
  <si>
    <t>Armadura em barra de aço CA-50 (A ou B) fyk = 500 MPa</t>
  </si>
  <si>
    <t>10.01.060</t>
  </si>
  <si>
    <t>Armadura em barra de aço CA-60 (A ou B) fyk = 600 MPa</t>
  </si>
  <si>
    <t>10.02.020</t>
  </si>
  <si>
    <t>Armadura em tela soldada de aço</t>
  </si>
  <si>
    <t>11.01.321</t>
  </si>
  <si>
    <t>Concreto usinado, fck = 35,0 MPa - para bombeamento</t>
  </si>
  <si>
    <t>11.16.040</t>
  </si>
  <si>
    <t>Lançamento e adensamento de concreto ou massa em fundação</t>
  </si>
  <si>
    <t>11.18.060</t>
  </si>
  <si>
    <t>Lona plástica</t>
  </si>
  <si>
    <t>12.07.010</t>
  </si>
  <si>
    <t>Taxa de mobilização e desmobilização de equipamentos para execução de estaca tipo Raiz em solo</t>
  </si>
  <si>
    <t>12.07.100</t>
  </si>
  <si>
    <t>Estaca tipo Raiz, diâmetro de 25 cm para 80 t, em solo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</si>
  <si>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</si>
  <si>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</si>
  <si>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</si>
  <si>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</si>
  <si>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17.01.020</t>
  </si>
  <si>
    <t>Argamassa de regularização e/ou proteção</t>
  </si>
  <si>
    <t>17.01.050</t>
  </si>
  <si>
    <t>Regularização de piso com nata de cimento</t>
  </si>
  <si>
    <t>17.01.060</t>
  </si>
  <si>
    <t>Regularização de piso com nata de cimento e bianco</t>
  </si>
  <si>
    <t>17.02.020</t>
  </si>
  <si>
    <t>Chapisco</t>
  </si>
  <si>
    <t>17.02.040</t>
  </si>
  <si>
    <t>Chapisco com bianco</t>
  </si>
  <si>
    <t>17.02.120</t>
  </si>
  <si>
    <t>Emboço comum</t>
  </si>
  <si>
    <t>18.12.020</t>
  </si>
  <si>
    <t>Revestimento em pastilha de porcelana natural ou esmaltada de 5 x 5 cm, assentado e rejuntado com argamassa colante industrializada</t>
  </si>
  <si>
    <t>24.20.270</t>
  </si>
  <si>
    <t>Tela em aço galvanizado fio 16 BWG, malha de 1´ - tipo alambrado</t>
  </si>
  <si>
    <t>Porta veneziana de abrir em alumínio, cor branca</t>
  </si>
  <si>
    <t>32.06.120</t>
  </si>
  <si>
    <t>Argila expandida</t>
  </si>
  <si>
    <t>32.15.030</t>
  </si>
  <si>
    <t>Impermeabilização em manta asfáltica com armadura, tipo III-B, espessura de 3 mm</t>
  </si>
  <si>
    <t>32.15.100</t>
  </si>
  <si>
    <t>Impermeabilização em manta asfáltica plastomérica com armadura, tipo III, espessura de 4 mm, face exposta em geotêxtil com membrana acrílica</t>
  </si>
  <si>
    <t>32.17.040</t>
  </si>
  <si>
    <t>Impermeabilização em argamassa polimérica com reforço em tela poliéster para pressão hidrostática positiva</t>
  </si>
  <si>
    <t>PINTURA</t>
  </si>
  <si>
    <t>Pintura em superfície de concreto/massa/gesso/pedras, inclusive preparo</t>
  </si>
  <si>
    <t>33.10.050</t>
  </si>
  <si>
    <t>Tinta acrílica em massa, inclusive preparo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</si>
  <si>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</si>
  <si>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</si>
  <si>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</si>
  <si>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</si>
  <si>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36.20.010</t>
  </si>
  <si>
    <t>Vergalhão de cobre eletrolítico,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</si>
  <si>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</si>
  <si>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</si>
  <si>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</si>
  <si>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</si>
  <si>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36.20.180</t>
  </si>
  <si>
    <t>Luva isolante de borracha, acima de 10 até 20 kV</t>
  </si>
  <si>
    <t>par</t>
  </si>
  <si>
    <t>36.20.330</t>
  </si>
  <si>
    <t>Luva de couro para proteção de luva isolante</t>
  </si>
  <si>
    <t>36.20.380</t>
  </si>
  <si>
    <t>Tapete de borracha isolante elétrico de 1000 x 1000 mm</t>
  </si>
  <si>
    <t>37.13.530</t>
  </si>
  <si>
    <t>Disjuntor fixo PVO trifásico, 15 kV, 630 A x 350 MVA, com relé de proteção de sobrecorrente e transformadores de corrente</t>
  </si>
  <si>
    <t>Axm</t>
  </si>
  <si>
    <t>37.20.130</t>
  </si>
  <si>
    <t>Banco de medição para transformadores TC/TP, padrão Eletropaulo e/ou Cesp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</si>
  <si>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</si>
  <si>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</si>
  <si>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</si>
  <si>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</si>
  <si>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</si>
  <si>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</si>
  <si>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38.13.060</t>
  </si>
  <si>
    <t>Eletroduto corrugado em polietileno de alta densidade, DN= 150 mm, com acessórios</t>
  </si>
  <si>
    <t>39.04.070</t>
  </si>
  <si>
    <t>Cabo de cobre nu, têmpera mole, classe 2, de 35 mm²</t>
  </si>
  <si>
    <t>39.04.080</t>
  </si>
  <si>
    <t>Cabo de cobre nu, têmpera mole, classe 2, de 50 mm²</t>
  </si>
  <si>
    <t>39.06.060</t>
  </si>
  <si>
    <t>39.06.074</t>
  </si>
  <si>
    <t>39.26.080</t>
  </si>
  <si>
    <t>Cabo de cobre flexível de 35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</si>
  <si>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</si>
  <si>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</si>
  <si>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</si>
  <si>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</si>
  <si>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39.26.120</t>
  </si>
  <si>
    <t>Cabo de cobre flexível de 120 mm², isolamento 0,6/1 kV - isolação HEPR 90°C - baixa emissão de fumaça e gases</t>
  </si>
  <si>
    <t>39.26.140</t>
  </si>
  <si>
    <t>Cabo de cobre flexível de 185 mm², isolamento 0,6/1 kV - isolação HEPR 90°C - baixa emissão de fumaça e gases</t>
  </si>
  <si>
    <t>39.26.150</t>
  </si>
  <si>
    <t>Cabo de cobre flexível de 240 mm², isolamento 0,6/1 kV - isolação HEPR 90°C - baixa emissão de fumaça e gases</t>
  </si>
  <si>
    <t>42.01.020</t>
  </si>
  <si>
    <t>Captor tipo Franklin, h= 300 mm, 4 pontos, 1 descida, acabamento cromado</t>
  </si>
  <si>
    <t>42.01.086</t>
  </si>
  <si>
    <t>Captor tipo terminal aéreo, h= 300 mm em alumínio</t>
  </si>
  <si>
    <t>42.02.020</t>
  </si>
  <si>
    <t>Isolador galvanizado uso geral, reforçado para fixação a 90°</t>
  </si>
  <si>
    <t>42.03.080</t>
  </si>
  <si>
    <t>Isolador galvanizado para mastro de diâmetro 2´, reforçado com 2 descidas</t>
  </si>
  <si>
    <t>42.04.120</t>
  </si>
  <si>
    <t>Mastro simples galvanizado de diâmetro 2´</t>
  </si>
  <si>
    <t>42.05.110</t>
  </si>
  <si>
    <t>Conector cabo/haste de 3/4´</t>
  </si>
  <si>
    <t>42.05.120</t>
  </si>
  <si>
    <t>Conector de emenda em latão para cabo de até 50 mm² com 4 parafusos</t>
  </si>
  <si>
    <t>42.05.190</t>
  </si>
  <si>
    <t>Haste de aterramento de 3/4´ x 3,00 m</t>
  </si>
  <si>
    <t>42.05.250</t>
  </si>
  <si>
    <t>42.05.300</t>
  </si>
  <si>
    <t>Tampa para caixa de inspeção cilíndrica, aço galvanizado</t>
  </si>
  <si>
    <t>42.05.320</t>
  </si>
  <si>
    <t>Caixa de inspeção do terra cilíndrica em PVC rígido, diâmetro de 300 mm - h= 400 mm</t>
  </si>
  <si>
    <t>42.20.130</t>
  </si>
  <si>
    <t>Solda exotérmica conexão cabo-cabo horizontal em X sobreposto, bitola do cabo de 50-50mm² a 95-50mm²</t>
  </si>
  <si>
    <t>42.20.160</t>
  </si>
  <si>
    <t>Solda exotérmica conexão cabo-cabo horizontal em T, bitola do cabo de 50-50mm² a 95-50mm²</t>
  </si>
  <si>
    <t>46.21.110</t>
  </si>
  <si>
    <t>Tubo de aço carbono preto sem costura Schedule 40, DN= 8´ - inclusive conexões</t>
  </si>
  <si>
    <t>Cabo de cobre de 25 mm², isolamento 8,7/15 kV - isolação EPR 90°C</t>
  </si>
  <si>
    <t>Cabo de cobre de 50 mm², isolamento 8,7/15 kV - isolação EPR 90°C</t>
  </si>
  <si>
    <t>02.01.021</t>
  </si>
  <si>
    <t>02.01.171</t>
  </si>
  <si>
    <t>02.05.202</t>
  </si>
  <si>
    <t>02.05.212</t>
  </si>
  <si>
    <t>25.02.211</t>
  </si>
  <si>
    <t>OBRA:</t>
  </si>
  <si>
    <t>CPOS</t>
  </si>
  <si>
    <t>DESCRIÇÃO</t>
  </si>
  <si>
    <t>UNID</t>
  </si>
  <si>
    <t>QTDE</t>
  </si>
  <si>
    <t>R$ UNITÁRIO</t>
  </si>
  <si>
    <t>R$ TOTAL</t>
  </si>
  <si>
    <t>ITEM</t>
  </si>
  <si>
    <t>VALOR</t>
  </si>
  <si>
    <t>%</t>
  </si>
  <si>
    <t>TOTAL</t>
  </si>
  <si>
    <t xml:space="preserve">BDI - </t>
  </si>
  <si>
    <t>REALIZADO</t>
  </si>
  <si>
    <t>VALOR  TOTAL ACUMULADO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</si>
  <si>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</si>
  <si>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</si>
  <si>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</si>
  <si>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</si>
  <si>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</si>
  <si>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</si>
  <si>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</si>
  <si>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</si>
  <si>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</si>
  <si>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</si>
  <si>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</si>
  <si>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</si>
  <si>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DESCRIÇÃO DOS SERVIÇOS</t>
  </si>
  <si>
    <t>CONTRATO</t>
  </si>
  <si>
    <t>VALOR TOTAL</t>
  </si>
  <si>
    <t>VALOR TOTAL COM BDI</t>
  </si>
  <si>
    <t>VALOR  REALIZADO NO MÊS</t>
  </si>
  <si>
    <t>Valor Total</t>
  </si>
  <si>
    <t>MANUTENÇÃO DE PLACA PADRONIZADA DE IDENTIFICAÇÃO VISUAL DE PROGRAMAS E EMPREENDIMENTOS DO GOVERNO DO ESTADO DE SÃO PAULO</t>
  </si>
  <si>
    <t>M²XMÊS</t>
  </si>
  <si>
    <t>FUNDAÇÃO</t>
  </si>
  <si>
    <t>SUPER ESTRUTURA</t>
  </si>
  <si>
    <t>Estacas e Blocos de Fundação</t>
  </si>
  <si>
    <t>Pilares, Vigas e Lajes</t>
  </si>
  <si>
    <t>ALVENARIA</t>
  </si>
  <si>
    <t>REVESTIMENTOS</t>
  </si>
  <si>
    <t>Rervestimentos Internos e externos</t>
  </si>
  <si>
    <t>IMPERMEABILIZAÇÃO</t>
  </si>
  <si>
    <t>Impermeabilização Flexivel com Manta</t>
  </si>
  <si>
    <t>Valor Total com BDI</t>
  </si>
  <si>
    <t>1.1</t>
  </si>
  <si>
    <t>1.1.1</t>
  </si>
  <si>
    <t>1.1.2</t>
  </si>
  <si>
    <t>1.0</t>
  </si>
  <si>
    <t>2.0</t>
  </si>
  <si>
    <t>2.1</t>
  </si>
  <si>
    <t>2.1.1</t>
  </si>
  <si>
    <t>2.1.2</t>
  </si>
  <si>
    <t>2.1.3</t>
  </si>
  <si>
    <t>2.2</t>
  </si>
  <si>
    <t>2.2.1</t>
  </si>
  <si>
    <t>2.2.2</t>
  </si>
  <si>
    <t>2.3</t>
  </si>
  <si>
    <t>2.3.1</t>
  </si>
  <si>
    <t>2.3.2</t>
  </si>
  <si>
    <t>2.3.3</t>
  </si>
  <si>
    <t>2.3.4</t>
  </si>
  <si>
    <t>2.4</t>
  </si>
  <si>
    <t>2.4.1</t>
  </si>
  <si>
    <t>2.4.2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</si>
  <si>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</si>
  <si>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</si>
  <si>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</si>
  <si>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</si>
  <si>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</si>
  <si>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</si>
  <si>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</si>
  <si>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</si>
  <si>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</si>
  <si>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</si>
  <si>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</si>
  <si>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</si>
  <si>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</si>
  <si>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</si>
  <si>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</si>
  <si>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</si>
  <si>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</si>
  <si>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</si>
  <si>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</si>
  <si>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</si>
  <si>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</si>
  <si>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</si>
  <si>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</si>
  <si>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05.01</t>
  </si>
  <si>
    <t>5.1</t>
  </si>
  <si>
    <t>5.1.1</t>
  </si>
  <si>
    <t>5.1.2</t>
  </si>
  <si>
    <t>6.1</t>
  </si>
  <si>
    <t>6.1.1</t>
  </si>
  <si>
    <t>6.1.2</t>
  </si>
  <si>
    <t>6.1.3</t>
  </si>
  <si>
    <t>7.1</t>
  </si>
  <si>
    <t>7.1.1</t>
  </si>
  <si>
    <t>8.1</t>
  </si>
  <si>
    <t>8.1.1</t>
  </si>
  <si>
    <t>8.1.2</t>
  </si>
  <si>
    <t>8.1.3</t>
  </si>
  <si>
    <t>9.1</t>
  </si>
  <si>
    <t>9.1.1</t>
  </si>
  <si>
    <t>9.1.2</t>
  </si>
  <si>
    <t>8.1.4</t>
  </si>
  <si>
    <t>8.1.5</t>
  </si>
  <si>
    <t>8.1.6</t>
  </si>
  <si>
    <t>ESQUADRIAS</t>
  </si>
  <si>
    <t>Esquadrias de Ferreo e Aluminio</t>
  </si>
  <si>
    <t/>
  </si>
  <si>
    <t>8.1.7</t>
  </si>
  <si>
    <t>SISTEMA DE FORÇA</t>
  </si>
  <si>
    <t>PAINÉIS DE MÉDIA TENSÃO</t>
  </si>
  <si>
    <t>PAINEL PMT-CEM-01, CONTENDO EM SEU INTERIOR TODOS OS EQUIPAMENTOS INDICADOS NO DIAGRAMA UNIFILAR</t>
  </si>
  <si>
    <t>UN</t>
  </si>
  <si>
    <t>PAINEL PMT-SE-01, CONTENDO EM SEU INTERIOR TODOS OS EQUIPAMENTOS INDICADOS NO DIAGRAMA UNIFILAR</t>
  </si>
  <si>
    <t>PAINEL PMT-SE-01-INCENDIO, CONTENDO EM SEU INTERIOR TODOS OS EQUIPAMENTOS INDICADOS NO DIAGRAMA UNIFILAR</t>
  </si>
  <si>
    <t>SISTEMA DE RETIFICADORES RET-CEM- ENTRADA - 220VAC - SAÍDA 48VCC ESPECIFICAÇÃO CONFORME DIAGRAMA UNIFILAR E MEMORIAL DESCRITIVO</t>
  </si>
  <si>
    <t>SISTEMA DE RETIFICADORES DO PMT-SE-01 COM BATERIA - ENTRADA - 220VAC - SAÍDA 125VCC ESPECIFICAÇÃO CONFORME DIAGRAMA UNIFILAR E MEMORIAL DESCRITIVO</t>
  </si>
  <si>
    <t>GRUPOS MOTORES-GERADORES</t>
  </si>
  <si>
    <t xml:space="preserve">SISTEMA DE GERAÇÃO COMPOSTO POR:
GRUPO GERADOR 750KVA / 600KW (STAND-BY) E 687 KVA / 550KW (PRIME) + USCA, INCLUINDO:
- ESCAPAMENTO NECESSÁRIO COM SILENCIOSO HOSPITALAR E CATALISADOR.
- CONJUNTO DE 2 ATENUADORES DE RUÍDO, PARA ASPIRAÇÃO E EXAUSTÃO.                                                                                                                                                   - CONJUNTO DE AMORTECEDORES DE VIBRAÇÃO TIPO MOLAS HELICOIDAIS, PARA INSTALAÇÃO ENTRE A BASE METÁLICA DO GRUPO GERADOR E A SUPERFÍCIE DE SUSTENTAÇÃO. </t>
  </si>
  <si>
    <t xml:space="preserve">SISTEMA DE DETECÇÃO AUTOMÁTICA DE FALTA DE FORÇA DE EMERGÊNCIA - DAFFE. UTILIZADO QUANDO O GRUPO GERADOR NÃO ATENDER A TODOS OS ELEVADORES QUE SÃO NORMALMENTE ATENDIDOS PELA REDE. COM ESTE SISTEMA, O QUADRO DE COMANDO DO GRUPO GERADOR FORNECE UM SINAL AO SISTEMA DAFFE DO ELEVADOR, INFORMANDO QUE O MESMO ESTÁ OPERANDO. </t>
  </si>
  <si>
    <t>TRANSFORMADORES DE MÉDIA TENSÃO</t>
  </si>
  <si>
    <t>TRANSFORMADOR Á SECO 750 KVA TRIFÁSICO 0,48 KV / 13,20 KV  - CLASSE 15KV - IP-00 - FATOR K =8</t>
  </si>
  <si>
    <t>TRANSFORMADOR Á SECO 750 KVA TRIFÁSICO 13,20 KV / 0,38 KV  - CLASSE 15KV - IP-00 - FATOR K =8</t>
  </si>
  <si>
    <t>TRANSFORMADOR Á SECO 500 KVA TRIFÁSICO 13,20 KV / 0,38 KV  - CLASSE 15KV - IP-00 - FATOR K =8</t>
  </si>
  <si>
    <t>TRANSFORMADOR Á SECO 1500 KVA TRIFÁSICO 13,20 KV / 0,38 KV  - CLASSE 15KV - IP-00 - FATOR K =8</t>
  </si>
  <si>
    <t>TRANSFORMADORES DE BAIXA TENSÃO</t>
  </si>
  <si>
    <t>TRANSFORMADOR Á SECO 500 KVA TRIFÁSICO 0,38 KV / 0,22 KV  - CLASSE 1KV - IP-23 - FATOR K =8</t>
  </si>
  <si>
    <t>QUADROS GERAIS DE BAIXA TENSÃO</t>
  </si>
  <si>
    <t>QUADRO GERAL DE BAIXA TENSÃO QGBT-SE-01-01+QGBT-SE-01-02. CONTENDO EM SEU INTERIOR TODOS OS EQUIPAMENTOS INDICADOS NO DIAGRAMA UNIFILAR</t>
  </si>
  <si>
    <t>QUADRO GERAL DE BAIXA TENSÃO QGBT-SE-01-03. CONTENDO EM SEU INTERIOR TODOS OS EQUIPAMENTOS INDICADOS NO DIAGRAMA UNIFILAR</t>
  </si>
  <si>
    <t>QUADRO GERAL DE BAIXA TENSÃO QGBT-INCÊNDIO-SE-01. CONTENDO EM SEU INTERIOR TODOS OS EQUIPAMENTOS INDICADOS NO DIAGRAMA UNIFILAR</t>
  </si>
  <si>
    <t>QUADRO GERAL DE BAIXA TENSÃO PBT-N-SE1-PROVISÓRIO. CONTENDO EM SEU INTERIOR TODOS OS EQUIPAMENTOS INDICADOS NO DIAGRAMA UNIFILAR</t>
  </si>
  <si>
    <t>QUADRO GERAL DE BAIXA TENSÃO PBT-E-SE1-PROVISÓRIO. CONTENDO EM SEU INTERIOR TODOS OS EQUIPAMENTOS INDICADOS NO DIAGRAMA UNIFILAR</t>
  </si>
  <si>
    <t>BANCO DE CAPACITOR 100 KVAR COM 05 ESTÁGIOS DE 20 KVAR-380V-TRIFÁSICO (INCORPORADO AO QGBT)</t>
  </si>
  <si>
    <t>BANCO DE CAPACITOR 150 KVAR COM 10 ESTÁGIOS DE 15 KVAR-380V-TRIFÁSICO (INCORPORADO AO QGBT)</t>
  </si>
  <si>
    <t>BANCO DE CAPACITOR 300 KVAR COM 10 ESTÁGIOS DE 30 KVAR-380V-TRIFÁSICO (INCORPORADO AO QGBT)</t>
  </si>
  <si>
    <t>CABOS ALIMENTADORES DE MÉDIA TENSÃO</t>
  </si>
  <si>
    <t>CABOS ALIMENTADORES DE BAIXA TENSÃO</t>
  </si>
  <si>
    <t xml:space="preserve">EQUIPAMENTOS </t>
  </si>
  <si>
    <t>LOCAÇÃO DE GRUPO GERADOR 1000 KVA 380/220V TRIFÁSICO COM GRUPO GERADOR DE 1000 KVA EM REGIME DE STAND-BY</t>
  </si>
  <si>
    <t>HS</t>
  </si>
  <si>
    <t>FORNECIMENTO DE OLEO DIESEL -S10</t>
  </si>
  <si>
    <t>LT</t>
  </si>
  <si>
    <t>GUINDAUTO MUNCK M-640/18 COM LANÇA TELESCOPICA CAPACIDADE 3750 KG</t>
  </si>
  <si>
    <t>PARA - RAIOS PARA EDIFICAÇÃO</t>
  </si>
  <si>
    <t>6.1.4</t>
  </si>
  <si>
    <t>COTAÇÃO</t>
  </si>
  <si>
    <t>10.0</t>
  </si>
  <si>
    <t>10.1</t>
  </si>
  <si>
    <t>10.1.1</t>
  </si>
  <si>
    <t>10.1.2</t>
  </si>
  <si>
    <t>10.1.3</t>
  </si>
  <si>
    <t>10.1.4</t>
  </si>
  <si>
    <t>10.1.5</t>
  </si>
  <si>
    <t>10.2</t>
  </si>
  <si>
    <t>10.2.1</t>
  </si>
  <si>
    <t>10.2.2</t>
  </si>
  <si>
    <t>10.3</t>
  </si>
  <si>
    <t>10.3.1</t>
  </si>
  <si>
    <t>10.3.2</t>
  </si>
  <si>
    <t>10.3.3</t>
  </si>
  <si>
    <t>10.3.4</t>
  </si>
  <si>
    <t>10.4</t>
  </si>
  <si>
    <t>10.4.1</t>
  </si>
  <si>
    <t>10.5</t>
  </si>
  <si>
    <t>10.5.1</t>
  </si>
  <si>
    <t>10.5.2</t>
  </si>
  <si>
    <t>10.5.3</t>
  </si>
  <si>
    <t>10.5.4</t>
  </si>
  <si>
    <t>10.5.5</t>
  </si>
  <si>
    <t>10.5.6</t>
  </si>
  <si>
    <t>10.5.7</t>
  </si>
  <si>
    <t>10.5.8</t>
  </si>
  <si>
    <t>10.5.9</t>
  </si>
  <si>
    <t>10.6</t>
  </si>
  <si>
    <t>10.6.1</t>
  </si>
  <si>
    <t>10.6.2</t>
  </si>
  <si>
    <t>10.7</t>
  </si>
  <si>
    <t>10.7.1</t>
  </si>
  <si>
    <t>10.7.2</t>
  </si>
  <si>
    <t>10.7.3</t>
  </si>
  <si>
    <t>10.7.4</t>
  </si>
  <si>
    <t>10.7.5</t>
  </si>
  <si>
    <t>10.7.6</t>
  </si>
  <si>
    <t>10.7.7</t>
  </si>
  <si>
    <t>10.8</t>
  </si>
  <si>
    <t>10.8.1</t>
  </si>
  <si>
    <t>10.8.2</t>
  </si>
  <si>
    <t>10.8.3</t>
  </si>
  <si>
    <t>10.8.4</t>
  </si>
  <si>
    <t>10.8.5</t>
  </si>
  <si>
    <t>10.8.6</t>
  </si>
  <si>
    <t>10.8.7</t>
  </si>
  <si>
    <t>10.8.8</t>
  </si>
  <si>
    <t>10.8.9</t>
  </si>
  <si>
    <t>10.8.10</t>
  </si>
  <si>
    <t>10.8.11</t>
  </si>
  <si>
    <t>10.8.12</t>
  </si>
  <si>
    <t>10.8.13</t>
  </si>
  <si>
    <t>10.8.14</t>
  </si>
  <si>
    <t>10.8.15</t>
  </si>
  <si>
    <t>10.8.16</t>
  </si>
  <si>
    <t>10.8.17</t>
  </si>
  <si>
    <t>10.9</t>
  </si>
  <si>
    <t>10.9.1</t>
  </si>
  <si>
    <t>10.9.2</t>
  </si>
  <si>
    <t>10.9.3</t>
  </si>
  <si>
    <t>10.9.4</t>
  </si>
  <si>
    <t>10.9.5</t>
  </si>
  <si>
    <t>10.9.6</t>
  </si>
  <si>
    <t>10.9.7</t>
  </si>
  <si>
    <t>10.9.8</t>
  </si>
  <si>
    <t>10.9.9</t>
  </si>
  <si>
    <t>10.9.10</t>
  </si>
  <si>
    <t>10.9.11</t>
  </si>
  <si>
    <t>10.9.12</t>
  </si>
  <si>
    <t>10.9.13</t>
  </si>
  <si>
    <t>10.9.14</t>
  </si>
  <si>
    <t>10.9.15</t>
  </si>
  <si>
    <t>10.9.16</t>
  </si>
  <si>
    <t>ADMINISTRAÇÃO LOCAL</t>
  </si>
  <si>
    <t>CPU 5</t>
  </si>
  <si>
    <t>mês</t>
  </si>
  <si>
    <t>CPU 6</t>
  </si>
  <si>
    <t>Engenheiro instalações elétrica</t>
  </si>
  <si>
    <t>Encarregado - Elétrica</t>
  </si>
  <si>
    <t>Encarregado administrativo</t>
  </si>
  <si>
    <t>CPU 1</t>
  </si>
  <si>
    <t>CPU 2</t>
  </si>
  <si>
    <t>CPU 3</t>
  </si>
  <si>
    <t>CPU 4</t>
  </si>
  <si>
    <t>11.0</t>
  </si>
  <si>
    <t>11.1.1</t>
  </si>
  <si>
    <t>11.1.2</t>
  </si>
  <si>
    <t>Encarregado Geral</t>
  </si>
  <si>
    <t>3.0</t>
  </si>
  <si>
    <t>4.0</t>
  </si>
  <si>
    <t>5.0</t>
  </si>
  <si>
    <t>6.0</t>
  </si>
  <si>
    <t>7.0</t>
  </si>
  <si>
    <t>8.0</t>
  </si>
  <si>
    <t>9.0</t>
  </si>
  <si>
    <t>010</t>
  </si>
  <si>
    <t>011</t>
  </si>
  <si>
    <t>MAO DE OBRA TÉCNICO PARA ACOMPANHAMENTO DE OPERAÇÃO DE MANOBRA</t>
  </si>
  <si>
    <t>Técnico de segurança</t>
  </si>
  <si>
    <t>1.1.3</t>
  </si>
  <si>
    <t xml:space="preserve">Projeto de Aprovação da Concessionária de Energia Eletrica </t>
  </si>
  <si>
    <t>u n</t>
  </si>
  <si>
    <t>Engenheiro Júnior  - Civil</t>
  </si>
  <si>
    <t>Almoxarife</t>
  </si>
  <si>
    <t>CPU 7</t>
  </si>
  <si>
    <t>OBJETO:</t>
  </si>
  <si>
    <t xml:space="preserve">LOCAL:                    </t>
  </si>
  <si>
    <t>CONSTRUÇÃO DE CABINE DE MEDIÇÃO E DE SUBSTAÇÃO DE ENERGIA ELÉTRICA</t>
  </si>
  <si>
    <t>CONSTRUÇÃO DE CABINE DE MEDIÇÃO E DE SUBSTAÇÃO</t>
  </si>
  <si>
    <t>CRONOGRAMA FISICO FINANCEIRO</t>
  </si>
  <si>
    <t>PLANILHA RESUMO</t>
  </si>
  <si>
    <t>RUA CÔNEGO XAVIER 276 - SACOMÃ</t>
  </si>
  <si>
    <t>BDI NO MÊS</t>
  </si>
  <si>
    <t>VALOR TOTAL REALIZADO NO MÊS COM BDI</t>
  </si>
  <si>
    <t>BDI</t>
  </si>
  <si>
    <t xml:space="preserve">PLANILHA ORÇAMENTARIA </t>
  </si>
  <si>
    <t>HOSPITAL HELIÓPOLIS - PROCESSO SS/257711/2019</t>
  </si>
  <si>
    <t>BUS-WAY</t>
  </si>
  <si>
    <t>12.0</t>
  </si>
  <si>
    <t>012</t>
  </si>
  <si>
    <t>BUS WAY</t>
  </si>
  <si>
    <t>01</t>
  </si>
  <si>
    <t>37.16.071</t>
  </si>
  <si>
    <t>Sistema de barramento blindado de 100 a 2500 A, trifásico, barra de cobre</t>
  </si>
  <si>
    <t>Barra condutora chata em alumínio de 3/4´ x 1/4´, inclusive acessórios de fixação</t>
  </si>
  <si>
    <t>12.1.1</t>
  </si>
  <si>
    <t>12.1.2</t>
  </si>
  <si>
    <t>12.1.3</t>
  </si>
  <si>
    <t>12.1.4</t>
  </si>
  <si>
    <t>12.1.5</t>
  </si>
  <si>
    <t>12.1.6</t>
  </si>
  <si>
    <t>12.1.7</t>
  </si>
  <si>
    <t>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</si>
</sst>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[$-416]mmmm\-yy;@"/>
    <numFmt numFmtId="166" formatCode="00\ 00\ 00"/>
  </numFmts>
  <fonts count="3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i/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2">
    <xf numFmtId="0" fontId="0" fillId="0" borderId="0"/>
    <xf numFmtId="0" fontId="4" fillId="2" borderId="0"/>
    <xf numFmtId="43" fontId="4" fillId="2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2" borderId="0"/>
    <xf numFmtId="9" fontId="14" fillId="2" borderId="0" applyFont="0" applyFill="0" applyBorder="0" applyAlignment="0" applyProtection="0"/>
    <xf numFmtId="0" fontId="1" fillId="2" borderId="0"/>
    <xf numFmtId="9" fontId="1" fillId="2" borderId="0" applyFont="0" applyFill="0" applyBorder="0" applyAlignment="0" applyProtection="0"/>
    <xf numFmtId="44" fontId="1" fillId="2" borderId="0" applyFont="0" applyFill="0" applyBorder="0" applyAlignment="0" applyProtection="0"/>
    <xf numFmtId="43" fontId="1" fillId="2" borderId="0" applyFont="0" applyFill="0" applyBorder="0" applyAlignment="0" applyProtection="0"/>
  </cellStyleXfs>
  <cellXfs count="293">
    <xf numFmtId="0" fontId="0" fillId="0" borderId="0" xfId="0"/>
    <xf numFmtId="0" fontId="3" fillId="3" borderId="1" xfId="1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/>
    <xf numFmtId="164" fontId="11" fillId="0" borderId="0" xfId="0" applyNumberFormat="1" applyFont="1"/>
    <xf numFmtId="43" fontId="11" fillId="0" borderId="0" xfId="3" applyFont="1"/>
    <xf numFmtId="43" fontId="0" fillId="0" borderId="0" xfId="0" applyNumberFormat="1"/>
    <xf numFmtId="43" fontId="11" fillId="0" borderId="0" xfId="0" applyNumberFormat="1" applyFont="1"/>
    <xf numFmtId="43" fontId="0" fillId="0" borderId="0" xfId="3" applyFont="1"/>
    <xf numFmtId="165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6" fontId="16" fillId="5" borderId="1" xfId="2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justify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10" fontId="0" fillId="0" borderId="0" xfId="5" applyNumberFormat="1" applyFont="1"/>
    <xf numFmtId="0" fontId="5" fillId="4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5" fillId="4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44" fontId="0" fillId="0" borderId="0" xfId="4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0" fillId="0" borderId="0" xfId="0" applyNumberFormat="1"/>
    <xf numFmtId="1" fontId="0" fillId="0" borderId="0" xfId="0" applyNumberFormat="1"/>
    <xf numFmtId="1" fontId="23" fillId="0" borderId="1" xfId="0" applyNumberFormat="1" applyFont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1" fontId="7" fillId="0" borderId="0" xfId="0" applyNumberFormat="1" applyFont="1"/>
    <xf numFmtId="4" fontId="7" fillId="0" borderId="0" xfId="0" applyNumberFormat="1" applyFont="1"/>
    <xf numFmtId="1" fontId="11" fillId="0" borderId="0" xfId="0" applyNumberFormat="1" applyFont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4" fontId="11" fillId="0" borderId="0" xfId="3" applyNumberFormat="1" applyFont="1"/>
    <xf numFmtId="4" fontId="13" fillId="0" borderId="1" xfId="3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11" fillId="0" borderId="0" xfId="0" applyNumberFormat="1" applyFont="1"/>
    <xf numFmtId="0" fontId="25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Alignment="1">
      <alignment wrapText="1"/>
    </xf>
    <xf numFmtId="0" fontId="1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left" vertical="top" wrapText="1"/>
    </xf>
    <xf numFmtId="0" fontId="16" fillId="0" borderId="1" xfId="0" applyFont="1" applyBorder="1" applyAlignment="1">
      <alignment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3" fontId="0" fillId="0" borderId="1" xfId="3" applyFont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 wrapText="1"/>
    </xf>
    <xf numFmtId="43" fontId="16" fillId="0" borderId="1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3" fontId="3" fillId="3" borderId="1" xfId="2" applyFont="1" applyFill="1" applyBorder="1" applyAlignment="1">
      <alignment horizontal="right" vertical="center" wrapText="1"/>
    </xf>
    <xf numFmtId="43" fontId="0" fillId="0" borderId="0" xfId="0" applyNumberFormat="1" applyAlignment="1">
      <alignment horizontal="right" vertical="center"/>
    </xf>
    <xf numFmtId="43" fontId="2" fillId="4" borderId="1" xfId="1" applyNumberFormat="1" applyFont="1" applyFill="1" applyBorder="1" applyAlignment="1">
      <alignment horizontal="right" vertical="center" wrapText="1"/>
    </xf>
    <xf numFmtId="43" fontId="18" fillId="0" borderId="1" xfId="3" applyFont="1" applyBorder="1" applyAlignment="1">
      <alignment horizontal="right" vertical="center"/>
    </xf>
    <xf numFmtId="43" fontId="0" fillId="0" borderId="0" xfId="3" applyFont="1" applyAlignment="1">
      <alignment horizontal="right" vertical="center"/>
    </xf>
    <xf numFmtId="43" fontId="8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0" xfId="0" applyNumberFormat="1" applyFont="1" applyBorder="1"/>
    <xf numFmtId="4" fontId="7" fillId="0" borderId="0" xfId="4" applyNumberFormat="1" applyFont="1" applyBorder="1"/>
    <xf numFmtId="0" fontId="7" fillId="0" borderId="0" xfId="0" applyFont="1" applyBorder="1"/>
    <xf numFmtId="4" fontId="24" fillId="0" borderId="14" xfId="4" applyNumberFormat="1" applyFont="1" applyBorder="1"/>
    <xf numFmtId="1" fontId="7" fillId="0" borderId="15" xfId="0" applyNumberFormat="1" applyFont="1" applyBorder="1"/>
    <xf numFmtId="4" fontId="24" fillId="0" borderId="16" xfId="4" applyNumberFormat="1" applyFont="1" applyBorder="1"/>
    <xf numFmtId="10" fontId="7" fillId="0" borderId="17" xfId="5" applyNumberFormat="1" applyFont="1" applyBorder="1"/>
    <xf numFmtId="1" fontId="7" fillId="0" borderId="18" xfId="0" applyNumberFormat="1" applyFont="1" applyBorder="1"/>
    <xf numFmtId="10" fontId="7" fillId="0" borderId="19" xfId="5" applyNumberFormat="1" applyFont="1" applyBorder="1"/>
    <xf numFmtId="1" fontId="7" fillId="0" borderId="20" xfId="0" applyNumberFormat="1" applyFont="1" applyBorder="1"/>
    <xf numFmtId="4" fontId="24" fillId="0" borderId="21" xfId="4" applyNumberFormat="1" applyFont="1" applyBorder="1"/>
    <xf numFmtId="10" fontId="7" fillId="0" borderId="22" xfId="5" applyNumberFormat="1" applyFont="1" applyBorder="1"/>
    <xf numFmtId="10" fontId="7" fillId="0" borderId="4" xfId="5" quotePrefix="1" applyNumberFormat="1" applyFont="1" applyBorder="1" applyAlignment="1">
      <alignment horizontal="center"/>
    </xf>
    <xf numFmtId="0" fontId="7" fillId="0" borderId="26" xfId="0" applyFont="1" applyBorder="1"/>
    <xf numFmtId="0" fontId="7" fillId="0" borderId="27" xfId="0" applyFont="1" applyBorder="1"/>
    <xf numFmtId="10" fontId="7" fillId="0" borderId="28" xfId="5" applyNumberFormat="1" applyFont="1" applyBorder="1"/>
    <xf numFmtId="4" fontId="7" fillId="0" borderId="29" xfId="4" applyNumberFormat="1" applyFont="1" applyBorder="1"/>
    <xf numFmtId="4" fontId="7" fillId="0" borderId="30" xfId="4" applyNumberFormat="1" applyFont="1" applyBorder="1"/>
    <xf numFmtId="4" fontId="7" fillId="0" borderId="31" xfId="4" applyNumberFormat="1" applyFont="1" applyBorder="1"/>
    <xf numFmtId="0" fontId="3" fillId="3" borderId="3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0" fontId="18" fillId="0" borderId="0" xfId="5" applyNumberFormat="1" applyFont="1" applyBorder="1" applyAlignment="1">
      <alignment horizontal="center" vertical="center"/>
    </xf>
    <xf numFmtId="10" fontId="18" fillId="0" borderId="0" xfId="5" applyNumberFormat="1" applyFont="1" applyBorder="1" applyAlignment="1">
      <alignment horizontal="right" vertical="center"/>
    </xf>
    <xf numFmtId="43" fontId="18" fillId="0" borderId="0" xfId="3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3" fontId="19" fillId="5" borderId="0" xfId="11" applyFont="1" applyFill="1" applyBorder="1" applyAlignment="1">
      <alignment horizontal="center" vertical="center" wrapText="1"/>
    </xf>
    <xf numFmtId="43" fontId="20" fillId="6" borderId="0" xfId="11" applyFont="1" applyFill="1" applyBorder="1" applyAlignment="1">
      <alignment horizontal="left" vertical="center" wrapText="1"/>
    </xf>
    <xf numFmtId="43" fontId="20" fillId="6" borderId="0" xfId="11" applyFont="1" applyFill="1" applyBorder="1" applyAlignment="1">
      <alignment horizontal="center" vertical="center" wrapText="1"/>
    </xf>
    <xf numFmtId="43" fontId="0" fillId="0" borderId="0" xfId="3" applyFont="1" applyBorder="1" applyAlignment="1">
      <alignment horizontal="right" vertical="center"/>
    </xf>
    <xf numFmtId="0" fontId="0" fillId="0" borderId="0" xfId="0" applyBorder="1"/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3" borderId="37" xfId="1" applyFont="1" applyFill="1" applyBorder="1" applyAlignment="1">
      <alignment horizontal="center" vertical="center" wrapText="1"/>
    </xf>
    <xf numFmtId="0" fontId="3" fillId="3" borderId="38" xfId="1" applyFont="1" applyFill="1" applyBorder="1" applyAlignment="1">
      <alignment horizontal="center" vertical="center" wrapText="1"/>
    </xf>
    <xf numFmtId="0" fontId="3" fillId="3" borderId="39" xfId="1" applyFont="1" applyFill="1" applyBorder="1" applyAlignment="1">
      <alignment horizontal="center" vertical="center" wrapText="1"/>
    </xf>
    <xf numFmtId="0" fontId="0" fillId="0" borderId="34" xfId="0" applyFont="1" applyBorder="1" applyAlignment="1">
      <alignment wrapText="1"/>
    </xf>
    <xf numFmtId="0" fontId="0" fillId="0" borderId="35" xfId="0" applyFont="1" applyBorder="1" applyAlignment="1">
      <alignment wrapText="1"/>
    </xf>
    <xf numFmtId="0" fontId="0" fillId="0" borderId="36" xfId="0" applyFont="1" applyBorder="1" applyAlignment="1">
      <alignment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3" fontId="0" fillId="0" borderId="37" xfId="3" applyFont="1" applyBorder="1" applyAlignment="1">
      <alignment horizontal="right" vertical="center"/>
    </xf>
    <xf numFmtId="43" fontId="0" fillId="0" borderId="38" xfId="3" applyFont="1" applyBorder="1" applyAlignment="1">
      <alignment horizontal="right" vertical="center"/>
    </xf>
    <xf numFmtId="43" fontId="0" fillId="2" borderId="39" xfId="2" applyFont="1" applyBorder="1" applyAlignment="1">
      <alignment horizontal="right" vertical="center"/>
    </xf>
    <xf numFmtId="43" fontId="0" fillId="0" borderId="34" xfId="3" applyFont="1" applyBorder="1" applyAlignment="1">
      <alignment horizontal="right" vertical="center"/>
    </xf>
    <xf numFmtId="43" fontId="0" fillId="0" borderId="35" xfId="3" applyFont="1" applyBorder="1" applyAlignment="1">
      <alignment horizontal="right" vertical="center"/>
    </xf>
    <xf numFmtId="43" fontId="0" fillId="0" borderId="36" xfId="3" applyFont="1" applyBorder="1" applyAlignment="1">
      <alignment horizontal="right" vertical="center"/>
    </xf>
    <xf numFmtId="43" fontId="0" fillId="0" borderId="39" xfId="3" applyFont="1" applyBorder="1" applyAlignment="1">
      <alignment horizontal="right" vertical="center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166" fontId="16" fillId="5" borderId="39" xfId="2" applyNumberFormat="1" applyFont="1" applyFill="1" applyBorder="1" applyAlignment="1">
      <alignment horizontal="center" vertical="center" wrapText="1"/>
    </xf>
    <xf numFmtId="0" fontId="17" fillId="5" borderId="36" xfId="0" applyFont="1" applyFill="1" applyBorder="1" applyAlignment="1" applyProtection="1">
      <alignment horizontal="justify" vertical="center" wrapText="1"/>
    </xf>
    <xf numFmtId="0" fontId="17" fillId="2" borderId="39" xfId="0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3" fontId="0" fillId="0" borderId="3" xfId="3" applyFont="1" applyBorder="1" applyAlignment="1">
      <alignment horizontal="right" vertical="center"/>
    </xf>
    <xf numFmtId="0" fontId="3" fillId="3" borderId="42" xfId="1" applyFont="1" applyFill="1" applyBorder="1" applyAlignment="1">
      <alignment horizontal="center" vertical="center" wrapText="1"/>
    </xf>
    <xf numFmtId="0" fontId="3" fillId="3" borderId="43" xfId="1" applyFont="1" applyFill="1" applyBorder="1" applyAlignment="1">
      <alignment horizontal="center"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14" fillId="3" borderId="38" xfId="1" applyFont="1" applyFill="1" applyBorder="1" applyAlignment="1">
      <alignment horizontal="center" vertical="center" wrapText="1"/>
    </xf>
    <xf numFmtId="0" fontId="14" fillId="3" borderId="39" xfId="1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vertical="center" wrapText="1"/>
    </xf>
    <xf numFmtId="0" fontId="16" fillId="0" borderId="38" xfId="0" applyFont="1" applyBorder="1" applyAlignment="1">
      <alignment horizontal="center" vertical="center"/>
    </xf>
    <xf numFmtId="43" fontId="16" fillId="0" borderId="38" xfId="3" applyFont="1" applyBorder="1" applyAlignment="1">
      <alignment horizontal="right" vertical="center"/>
    </xf>
    <xf numFmtId="43" fontId="16" fillId="0" borderId="35" xfId="3" applyFont="1" applyBorder="1" applyAlignment="1">
      <alignment horizontal="right" vertical="center"/>
    </xf>
    <xf numFmtId="43" fontId="16" fillId="0" borderId="36" xfId="3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43" fontId="16" fillId="6" borderId="34" xfId="11" applyFont="1" applyFill="1" applyBorder="1" applyAlignment="1">
      <alignment horizontal="left" vertical="center" wrapText="1"/>
    </xf>
    <xf numFmtId="43" fontId="16" fillId="6" borderId="35" xfId="11" applyFont="1" applyFill="1" applyBorder="1" applyAlignment="1">
      <alignment horizontal="left" vertical="center" wrapText="1"/>
    </xf>
    <xf numFmtId="43" fontId="16" fillId="6" borderId="36" xfId="11" applyFont="1" applyFill="1" applyBorder="1" applyAlignment="1">
      <alignment horizontal="left" vertical="center" wrapText="1"/>
    </xf>
    <xf numFmtId="43" fontId="21" fillId="5" borderId="34" xfId="11" applyFont="1" applyFill="1" applyBorder="1" applyAlignment="1">
      <alignment horizontal="center" vertical="center" wrapText="1"/>
    </xf>
    <xf numFmtId="43" fontId="21" fillId="5" borderId="35" xfId="11" applyFont="1" applyFill="1" applyBorder="1" applyAlignment="1">
      <alignment horizontal="center" vertical="center" wrapText="1"/>
    </xf>
    <xf numFmtId="43" fontId="21" fillId="5" borderId="36" xfId="11" applyFont="1" applyFill="1" applyBorder="1" applyAlignment="1">
      <alignment horizontal="center" vertical="center" wrapText="1"/>
    </xf>
    <xf numFmtId="43" fontId="16" fillId="6" borderId="34" xfId="11" applyFont="1" applyFill="1" applyBorder="1" applyAlignment="1">
      <alignment horizontal="center" vertical="center" wrapText="1"/>
    </xf>
    <xf numFmtId="43" fontId="16" fillId="6" borderId="35" xfId="11" applyFont="1" applyFill="1" applyBorder="1" applyAlignment="1">
      <alignment horizontal="center" vertical="center" wrapText="1"/>
    </xf>
    <xf numFmtId="43" fontId="16" fillId="6" borderId="36" xfId="11" applyFont="1" applyFill="1" applyBorder="1" applyAlignment="1">
      <alignment horizontal="center" vertical="center" wrapText="1"/>
    </xf>
    <xf numFmtId="43" fontId="0" fillId="2" borderId="34" xfId="2" applyFont="1" applyBorder="1" applyAlignment="1">
      <alignment horizontal="right" vertical="center"/>
    </xf>
    <xf numFmtId="43" fontId="0" fillId="2" borderId="35" xfId="2" applyFont="1" applyBorder="1" applyAlignment="1">
      <alignment horizontal="right" vertical="center"/>
    </xf>
    <xf numFmtId="43" fontId="0" fillId="2" borderId="36" xfId="2" applyFont="1" applyBorder="1" applyAlignment="1">
      <alignment horizontal="right" vertical="center"/>
    </xf>
    <xf numFmtId="43" fontId="18" fillId="0" borderId="4" xfId="3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10" fontId="18" fillId="0" borderId="2" xfId="5" applyNumberFormat="1" applyFont="1" applyBorder="1" applyAlignment="1">
      <alignment horizontal="left" vertical="center"/>
    </xf>
    <xf numFmtId="10" fontId="18" fillId="0" borderId="4" xfId="5" applyNumberFormat="1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27" fillId="0" borderId="1" xfId="1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49" fontId="27" fillId="0" borderId="1" xfId="1" applyNumberFormat="1" applyFont="1" applyFill="1" applyBorder="1" applyAlignment="1">
      <alignment horizontal="center" vertical="center" wrapText="1"/>
    </xf>
    <xf numFmtId="0" fontId="28" fillId="0" borderId="1" xfId="1" applyNumberFormat="1" applyFont="1" applyFill="1" applyBorder="1" applyAlignment="1">
      <alignment horizontal="center" vertical="center" wrapText="1"/>
    </xf>
    <xf numFmtId="43" fontId="27" fillId="0" borderId="1" xfId="1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43" fontId="29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43" fontId="13" fillId="2" borderId="1" xfId="3" applyFont="1" applyFill="1" applyBorder="1" applyAlignment="1">
      <alignment horizontal="left" vertical="center" wrapText="1"/>
    </xf>
    <xf numFmtId="10" fontId="13" fillId="2" borderId="1" xfId="3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10" fontId="20" fillId="4" borderId="1" xfId="0" applyNumberFormat="1" applyFont="1" applyFill="1" applyBorder="1" applyAlignment="1">
      <alignment horizontal="left" vertical="center"/>
    </xf>
    <xf numFmtId="10" fontId="13" fillId="4" borderId="9" xfId="0" applyNumberFormat="1" applyFont="1" applyFill="1" applyBorder="1" applyAlignment="1">
      <alignment horizontal="left" vertical="center"/>
    </xf>
    <xf numFmtId="4" fontId="20" fillId="0" borderId="0" xfId="3" applyNumberFormat="1" applyFont="1" applyAlignment="1">
      <alignment horizontal="center" vertical="center"/>
    </xf>
    <xf numFmtId="4" fontId="13" fillId="0" borderId="1" xfId="4" applyNumberFormat="1" applyFont="1" applyBorder="1" applyAlignment="1">
      <alignment horizontal="center" vertical="center"/>
    </xf>
    <xf numFmtId="4" fontId="13" fillId="2" borderId="1" xfId="4" applyNumberFormat="1" applyFont="1" applyFill="1" applyBorder="1" applyAlignment="1">
      <alignment horizontal="center" vertical="center" wrapText="1"/>
    </xf>
    <xf numFmtId="4" fontId="20" fillId="4" borderId="5" xfId="3" applyNumberFormat="1" applyFont="1" applyFill="1" applyBorder="1" applyAlignment="1">
      <alignment horizontal="center" vertical="center"/>
    </xf>
    <xf numFmtId="4" fontId="20" fillId="4" borderId="1" xfId="3" applyNumberFormat="1" applyFont="1" applyFill="1" applyBorder="1" applyAlignment="1">
      <alignment horizontal="center" vertical="center"/>
    </xf>
    <xf numFmtId="4" fontId="13" fillId="4" borderId="9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4" fontId="30" fillId="0" borderId="34" xfId="0" applyNumberFormat="1" applyFont="1" applyBorder="1" applyAlignment="1">
      <alignment horizontal="right" vertical="center"/>
    </xf>
    <xf numFmtId="4" fontId="20" fillId="0" borderId="1" xfId="5" applyNumberFormat="1" applyFont="1" applyBorder="1" applyAlignment="1">
      <alignment horizontal="right" vertical="center"/>
    </xf>
    <xf numFmtId="10" fontId="30" fillId="0" borderId="36" xfId="5" applyNumberFormat="1" applyFont="1" applyBorder="1" applyAlignment="1">
      <alignment horizontal="right" vertical="center"/>
    </xf>
    <xf numFmtId="10" fontId="20" fillId="0" borderId="1" xfId="5" applyNumberFormat="1" applyFont="1" applyBorder="1" applyAlignment="1">
      <alignment horizontal="right" vertical="center"/>
    </xf>
    <xf numFmtId="4" fontId="30" fillId="0" borderId="37" xfId="0" applyNumberFormat="1" applyFont="1" applyBorder="1" applyAlignment="1">
      <alignment horizontal="right" vertical="center"/>
    </xf>
    <xf numFmtId="10" fontId="30" fillId="0" borderId="39" xfId="5" applyNumberFormat="1" applyFont="1" applyBorder="1" applyAlignment="1">
      <alignment horizontal="right" vertical="center"/>
    </xf>
    <xf numFmtId="10" fontId="20" fillId="0" borderId="1" xfId="5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10" fontId="31" fillId="2" borderId="1" xfId="7" applyNumberFormat="1" applyFont="1" applyFill="1" applyBorder="1" applyAlignment="1">
      <alignment horizontal="right" vertical="center"/>
    </xf>
    <xf numFmtId="10" fontId="31" fillId="2" borderId="1" xfId="5" applyNumberFormat="1" applyFont="1" applyFill="1" applyBorder="1" applyAlignment="1">
      <alignment horizontal="right" vertical="center"/>
    </xf>
    <xf numFmtId="44" fontId="13" fillId="0" borderId="1" xfId="4" applyFont="1" applyBorder="1" applyAlignment="1">
      <alignment horizontal="right" vertical="center"/>
    </xf>
    <xf numFmtId="164" fontId="20" fillId="4" borderId="5" xfId="0" applyNumberFormat="1" applyFont="1" applyFill="1" applyBorder="1" applyAlignment="1">
      <alignment horizontal="right" vertical="center"/>
    </xf>
    <xf numFmtId="164" fontId="20" fillId="4" borderId="13" xfId="0" applyNumberFormat="1" applyFont="1" applyFill="1" applyBorder="1" applyAlignment="1">
      <alignment horizontal="right" vertical="center"/>
    </xf>
    <xf numFmtId="164" fontId="20" fillId="4" borderId="1" xfId="0" applyNumberFormat="1" applyFont="1" applyFill="1" applyBorder="1" applyAlignment="1">
      <alignment horizontal="right" vertical="center"/>
    </xf>
    <xf numFmtId="164" fontId="20" fillId="4" borderId="8" xfId="0" applyNumberFormat="1" applyFont="1" applyFill="1" applyBorder="1" applyAlignment="1">
      <alignment horizontal="right" vertical="center"/>
    </xf>
    <xf numFmtId="164" fontId="13" fillId="4" borderId="9" xfId="0" applyNumberFormat="1" applyFont="1" applyFill="1" applyBorder="1" applyAlignment="1">
      <alignment horizontal="right" vertical="center"/>
    </xf>
    <xf numFmtId="164" fontId="13" fillId="4" borderId="10" xfId="0" applyNumberFormat="1" applyFont="1" applyFill="1" applyBorder="1" applyAlignment="1">
      <alignment horizontal="right" vertical="center"/>
    </xf>
    <xf numFmtId="43" fontId="20" fillId="0" borderId="0" xfId="0" applyNumberFormat="1" applyFont="1" applyAlignment="1">
      <alignment horizontal="right" vertical="center"/>
    </xf>
    <xf numFmtId="43" fontId="20" fillId="0" borderId="0" xfId="3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3" fillId="3" borderId="44" xfId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44" xfId="0" applyBorder="1" applyAlignment="1">
      <alignment horizontal="center" vertical="center"/>
    </xf>
    <xf numFmtId="43" fontId="0" fillId="0" borderId="44" xfId="3" applyFont="1" applyBorder="1" applyAlignment="1">
      <alignment horizontal="right" vertical="center"/>
    </xf>
    <xf numFmtId="43" fontId="0" fillId="0" borderId="5" xfId="3" applyFont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" fontId="27" fillId="0" borderId="1" xfId="1" applyNumberFormat="1" applyFont="1" applyFill="1" applyBorder="1" applyAlignment="1">
      <alignment horizontal="center" vertical="center" wrapText="1"/>
    </xf>
    <xf numFmtId="4" fontId="2" fillId="4" borderId="1" xfId="1" applyNumberFormat="1" applyFont="1" applyFill="1" applyBorder="1" applyAlignment="1">
      <alignment horizontal="right" vertical="center" wrapText="1"/>
    </xf>
    <xf numFmtId="4" fontId="0" fillId="0" borderId="34" xfId="3" applyNumberFormat="1" applyFont="1" applyBorder="1" applyAlignment="1">
      <alignment horizontal="right" vertical="center"/>
    </xf>
    <xf numFmtId="4" fontId="0" fillId="0" borderId="35" xfId="3" applyNumberFormat="1" applyFont="1" applyBorder="1" applyAlignment="1">
      <alignment horizontal="right" vertical="center"/>
    </xf>
    <xf numFmtId="4" fontId="0" fillId="2" borderId="36" xfId="2" applyNumberFormat="1" applyFont="1" applyBorder="1" applyAlignment="1">
      <alignment horizontal="right" vertical="center"/>
    </xf>
    <xf numFmtId="4" fontId="0" fillId="0" borderId="1" xfId="3" applyNumberFormat="1" applyFont="1" applyBorder="1" applyAlignment="1">
      <alignment horizontal="right" vertical="center"/>
    </xf>
    <xf numFmtId="4" fontId="27" fillId="0" borderId="1" xfId="3" applyNumberFormat="1" applyFont="1" applyFill="1" applyBorder="1" applyAlignment="1">
      <alignment horizontal="center" vertical="center" wrapText="1"/>
    </xf>
    <xf numFmtId="4" fontId="2" fillId="4" borderId="1" xfId="3" applyNumberFormat="1" applyFont="1" applyFill="1" applyBorder="1" applyAlignment="1">
      <alignment horizontal="right" vertical="center" wrapText="1"/>
    </xf>
    <xf numFmtId="4" fontId="0" fillId="0" borderId="36" xfId="3" applyNumberFormat="1" applyFont="1" applyBorder="1" applyAlignment="1">
      <alignment horizontal="right" vertical="center"/>
    </xf>
    <xf numFmtId="4" fontId="0" fillId="0" borderId="34" xfId="0" applyNumberFormat="1" applyBorder="1" applyAlignment="1">
      <alignment horizontal="right" vertical="center"/>
    </xf>
    <xf numFmtId="4" fontId="0" fillId="0" borderId="36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35" xfId="0" applyNumberFormat="1" applyBorder="1" applyAlignment="1">
      <alignment horizontal="right" vertical="center"/>
    </xf>
    <xf numFmtId="4" fontId="0" fillId="0" borderId="37" xfId="3" applyNumberFormat="1" applyFont="1" applyBorder="1" applyAlignment="1">
      <alignment horizontal="right" vertical="center"/>
    </xf>
    <xf numFmtId="4" fontId="0" fillId="0" borderId="39" xfId="3" applyNumberFormat="1" applyFont="1" applyBorder="1" applyAlignment="1">
      <alignment horizontal="right" vertical="center"/>
    </xf>
    <xf numFmtId="4" fontId="16" fillId="0" borderId="35" xfId="3" applyNumberFormat="1" applyFont="1" applyBorder="1" applyAlignment="1">
      <alignment horizontal="right" vertical="center"/>
    </xf>
    <xf numFmtId="4" fontId="16" fillId="0" borderId="36" xfId="3" applyNumberFormat="1" applyFont="1" applyBorder="1" applyAlignment="1">
      <alignment horizontal="right" vertical="center"/>
    </xf>
    <xf numFmtId="4" fontId="16" fillId="0" borderId="1" xfId="3" applyNumberFormat="1" applyFont="1" applyBorder="1" applyAlignment="1">
      <alignment horizontal="right" vertical="center"/>
    </xf>
    <xf numFmtId="4" fontId="0" fillId="0" borderId="5" xfId="3" applyNumberFormat="1" applyFont="1" applyBorder="1" applyAlignment="1">
      <alignment horizontal="right" vertical="center"/>
    </xf>
    <xf numFmtId="4" fontId="0" fillId="2" borderId="34" xfId="2" applyNumberFormat="1" applyFont="1" applyBorder="1" applyAlignment="1">
      <alignment horizontal="right" vertical="center"/>
    </xf>
    <xf numFmtId="4" fontId="0" fillId="2" borderId="35" xfId="2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18" fillId="0" borderId="3" xfId="0" applyNumberFormat="1" applyFont="1" applyBorder="1" applyAlignment="1">
      <alignment horizontal="left" vertical="center"/>
    </xf>
    <xf numFmtId="4" fontId="18" fillId="0" borderId="3" xfId="5" applyNumberFormat="1" applyFont="1" applyBorder="1" applyAlignment="1">
      <alignment horizontal="left" vertical="center"/>
    </xf>
    <xf numFmtId="4" fontId="18" fillId="0" borderId="0" xfId="5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" fontId="7" fillId="0" borderId="45" xfId="0" applyNumberFormat="1" applyFont="1" applyBorder="1"/>
    <xf numFmtId="4" fontId="24" fillId="0" borderId="46" xfId="4" applyNumberFormat="1" applyFont="1" applyBorder="1"/>
    <xf numFmtId="0" fontId="27" fillId="0" borderId="1" xfId="1" quotePrefix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7" fillId="0" borderId="47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/>
    </xf>
    <xf numFmtId="0" fontId="7" fillId="0" borderId="16" xfId="0" applyFont="1" applyBorder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/>
    <xf numFmtId="0" fontId="7" fillId="0" borderId="21" xfId="0" applyFont="1" applyBorder="1"/>
    <xf numFmtId="4" fontId="7" fillId="0" borderId="23" xfId="4" applyNumberFormat="1" applyFont="1" applyBorder="1" applyAlignment="1">
      <alignment horizontal="center"/>
    </xf>
    <xf numFmtId="4" fontId="7" fillId="0" borderId="24" xfId="4" applyNumberFormat="1" applyFont="1" applyBorder="1" applyAlignment="1">
      <alignment horizontal="center"/>
    </xf>
    <xf numFmtId="4" fontId="7" fillId="0" borderId="25" xfId="4" applyNumberFormat="1" applyFont="1" applyBorder="1" applyAlignment="1">
      <alignment horizontal="center"/>
    </xf>
    <xf numFmtId="0" fontId="7" fillId="0" borderId="2" xfId="0" quotePrefix="1" applyFont="1" applyBorder="1" applyAlignment="1">
      <alignment horizontal="left" vertical="center"/>
    </xf>
    <xf numFmtId="0" fontId="7" fillId="0" borderId="3" xfId="0" quotePrefix="1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" fontId="20" fillId="0" borderId="6" xfId="4" applyNumberFormat="1" applyFont="1" applyBorder="1" applyAlignment="1">
      <alignment horizontal="center" vertical="center"/>
    </xf>
    <xf numFmtId="4" fontId="20" fillId="0" borderId="5" xfId="4" applyNumberFormat="1" applyFont="1" applyBorder="1" applyAlignment="1">
      <alignment horizontal="center" vertical="center"/>
    </xf>
    <xf numFmtId="4" fontId="20" fillId="0" borderId="12" xfId="4" applyNumberFormat="1" applyFont="1" applyBorder="1" applyAlignment="1">
      <alignment horizontal="center" vertical="center"/>
    </xf>
    <xf numFmtId="43" fontId="20" fillId="2" borderId="12" xfId="3" applyFont="1" applyFill="1" applyBorder="1" applyAlignment="1">
      <alignment horizontal="left" vertical="center" wrapText="1"/>
    </xf>
    <xf numFmtId="43" fontId="20" fillId="2" borderId="5" xfId="3" applyFont="1" applyFill="1" applyBorder="1" applyAlignment="1">
      <alignment horizontal="left" vertical="center" wrapText="1"/>
    </xf>
    <xf numFmtId="1" fontId="10" fillId="4" borderId="7" xfId="0" applyNumberFormat="1" applyFont="1" applyFill="1" applyBorder="1" applyAlignment="1">
      <alignment horizontal="center" vertical="center" textRotation="90" wrapText="1"/>
    </xf>
    <xf numFmtId="1" fontId="10" fillId="4" borderId="11" xfId="0" applyNumberFormat="1" applyFont="1" applyFill="1" applyBorder="1" applyAlignment="1">
      <alignment horizontal="center" vertical="center" textRotation="90" wrapText="1"/>
    </xf>
    <xf numFmtId="1" fontId="9" fillId="0" borderId="12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</cellXfs>
  <cellStyles count="12">
    <cellStyle name="Moeda" xfId="4" builtinId="4"/>
    <cellStyle name="Moeda 2" xfId="10"/>
    <cellStyle name="Normal" xfId="0" builtinId="0"/>
    <cellStyle name="Normal 2" xfId="1"/>
    <cellStyle name="Normal 3" xfId="6"/>
    <cellStyle name="Normal 4" xfId="8"/>
    <cellStyle name="Porcentagem" xfId="5" builtinId="5"/>
    <cellStyle name="Porcentagem 2" xfId="9"/>
    <cellStyle name="Porcentagem 3" xfId="7"/>
    <cellStyle name="Vírgula" xfId="3" builtinId="3"/>
    <cellStyle name="Vírgula 2" xfId="2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view="pageBreakPreview" topLeftCell="A166" zoomScale="80" zoomScaleNormal="100" zoomScaleSheetLayoutView="80" workbookViewId="0">
      <selection activeCell="B181" sqref="B181"/>
    </sheetView>
  </sheetViews>
  <sheetFormatPr defaultRowHeight="15" x14ac:dyDescent="0.25"/>
  <cols>
    <col min="1" max="1" width="7.140625" style="4" bestFit="1" customWidth="1"/>
    <col min="2" max="2" width="11.85546875" style="4" customWidth="1"/>
    <col min="3" max="3" width="107.28515625" style="56" customWidth="1"/>
    <col min="4" max="4" width="10.140625" style="4" customWidth="1"/>
    <col min="5" max="5" width="11.28515625" style="262" bestFit="1" customWidth="1"/>
    <col min="6" max="6" width="16.140625" style="79" bestFit="1" customWidth="1"/>
    <col min="7" max="7" width="20.140625" style="79" bestFit="1" customWidth="1"/>
    <col min="9" max="9" width="14.85546875" customWidth="1"/>
    <col min="10" max="10" width="18.85546875" customWidth="1"/>
    <col min="11" max="11" width="14.28515625" bestFit="1" customWidth="1"/>
  </cols>
  <sheetData>
    <row r="1" spans="1:9" ht="18.75" customHeight="1" x14ac:dyDescent="0.25">
      <c r="C1" s="57"/>
      <c r="D1" s="25"/>
      <c r="E1" s="235"/>
      <c r="F1" s="26"/>
      <c r="G1" s="26"/>
    </row>
    <row r="2" spans="1:9" ht="18" x14ac:dyDescent="0.25">
      <c r="C2" s="57"/>
      <c r="D2" s="25"/>
      <c r="E2" s="235"/>
      <c r="F2" s="26"/>
      <c r="G2" s="26"/>
    </row>
    <row r="3" spans="1:9" ht="18" x14ac:dyDescent="0.25">
      <c r="C3" s="57"/>
      <c r="D3" s="25"/>
      <c r="E3" s="235"/>
      <c r="F3" s="26"/>
      <c r="G3" s="26"/>
    </row>
    <row r="4" spans="1:9" ht="18" x14ac:dyDescent="0.25">
      <c r="C4" s="57"/>
      <c r="D4" s="25"/>
      <c r="E4" s="235"/>
      <c r="F4" s="26"/>
      <c r="G4" s="26"/>
    </row>
    <row r="5" spans="1:9" ht="18" x14ac:dyDescent="0.25">
      <c r="C5" s="57"/>
      <c r="D5" s="25"/>
      <c r="E5" s="235"/>
      <c r="F5" s="26"/>
      <c r="G5" s="26"/>
    </row>
    <row r="6" spans="1:9" x14ac:dyDescent="0.25">
      <c r="C6" s="58"/>
      <c r="D6" s="28"/>
      <c r="E6" s="236"/>
      <c r="F6" s="29"/>
      <c r="G6" s="29"/>
    </row>
    <row r="7" spans="1:9" x14ac:dyDescent="0.25">
      <c r="C7" s="58"/>
      <c r="D7" s="28"/>
      <c r="E7" s="236"/>
      <c r="F7" s="29"/>
      <c r="G7" s="29"/>
    </row>
    <row r="8" spans="1:9" x14ac:dyDescent="0.25">
      <c r="A8" s="30" t="s">
        <v>207</v>
      </c>
      <c r="B8" s="25"/>
      <c r="C8" s="60" t="s">
        <v>472</v>
      </c>
      <c r="D8" s="25"/>
      <c r="E8" s="235"/>
      <c r="F8" s="26"/>
      <c r="G8" s="26"/>
    </row>
    <row r="9" spans="1:9" x14ac:dyDescent="0.25">
      <c r="A9" s="30" t="s">
        <v>461</v>
      </c>
      <c r="B9" s="25"/>
      <c r="C9" s="61" t="s">
        <v>463</v>
      </c>
      <c r="D9" s="25"/>
      <c r="E9" s="235"/>
      <c r="F9" s="26"/>
      <c r="G9" s="26"/>
    </row>
    <row r="10" spans="1:9" x14ac:dyDescent="0.25">
      <c r="A10" s="30" t="s">
        <v>462</v>
      </c>
      <c r="B10" s="25"/>
      <c r="C10" s="60" t="s">
        <v>467</v>
      </c>
      <c r="D10" s="25"/>
      <c r="E10" s="235"/>
      <c r="F10" s="26"/>
      <c r="G10" s="26"/>
    </row>
    <row r="11" spans="1:9" x14ac:dyDescent="0.25">
      <c r="A11" s="25"/>
      <c r="B11" s="25"/>
      <c r="C11" s="59"/>
      <c r="D11" s="28"/>
      <c r="E11" s="236"/>
      <c r="F11" s="29"/>
      <c r="G11" s="29"/>
      <c r="H11" s="31"/>
      <c r="I11" s="31"/>
    </row>
    <row r="12" spans="1:9" x14ac:dyDescent="0.25">
      <c r="A12" s="25"/>
      <c r="B12" s="25"/>
      <c r="C12" s="59"/>
      <c r="D12" s="28"/>
      <c r="E12" s="236"/>
      <c r="F12" s="29"/>
      <c r="G12" s="29"/>
      <c r="H12" s="27"/>
      <c r="I12" s="27"/>
    </row>
    <row r="13" spans="1:9" ht="15.75" x14ac:dyDescent="0.25">
      <c r="A13" s="25"/>
      <c r="B13" s="25"/>
      <c r="C13" s="62" t="s">
        <v>471</v>
      </c>
      <c r="D13" s="28"/>
      <c r="E13" s="236"/>
      <c r="F13" s="29"/>
      <c r="G13" s="29"/>
      <c r="H13" s="27"/>
      <c r="I13" s="27"/>
    </row>
    <row r="14" spans="1:9" ht="15.75" x14ac:dyDescent="0.25">
      <c r="A14" s="25"/>
      <c r="B14" s="25"/>
      <c r="C14" s="62"/>
      <c r="D14" s="28"/>
      <c r="E14" s="236"/>
      <c r="F14" s="29"/>
      <c r="G14" s="29"/>
      <c r="H14" s="31"/>
      <c r="I14" s="31"/>
    </row>
    <row r="15" spans="1:9" ht="15.75" x14ac:dyDescent="0.25">
      <c r="A15" s="25"/>
      <c r="B15" s="25"/>
      <c r="C15" s="62"/>
      <c r="D15" s="28"/>
      <c r="E15" s="236"/>
      <c r="F15" s="29"/>
      <c r="G15" s="29"/>
      <c r="H15" s="31"/>
      <c r="I15" s="31"/>
    </row>
    <row r="17" spans="1:9" s="55" customFormat="1" x14ac:dyDescent="0.25">
      <c r="A17" s="69" t="s">
        <v>214</v>
      </c>
      <c r="B17" s="69" t="s">
        <v>208</v>
      </c>
      <c r="C17" s="63" t="s">
        <v>209</v>
      </c>
      <c r="D17" s="72" t="s">
        <v>210</v>
      </c>
      <c r="E17" s="266" t="s">
        <v>211</v>
      </c>
      <c r="F17" s="85" t="s">
        <v>212</v>
      </c>
      <c r="G17" s="86" t="s">
        <v>213</v>
      </c>
    </row>
    <row r="18" spans="1:9" s="193" customFormat="1" ht="18.75" x14ac:dyDescent="0.25">
      <c r="A18" s="188" t="s">
        <v>254</v>
      </c>
      <c r="B18" s="265" t="s">
        <v>477</v>
      </c>
      <c r="C18" s="191" t="s">
        <v>0</v>
      </c>
      <c r="D18" s="188"/>
      <c r="E18" s="237"/>
      <c r="F18" s="188"/>
      <c r="G18" s="192">
        <f>G19</f>
        <v>0</v>
      </c>
      <c r="I18" s="194"/>
    </row>
    <row r="19" spans="1:9" x14ac:dyDescent="0.25">
      <c r="A19" s="66" t="s">
        <v>251</v>
      </c>
      <c r="B19" s="66" t="s">
        <v>2</v>
      </c>
      <c r="C19" s="21" t="s">
        <v>3</v>
      </c>
      <c r="D19" s="66"/>
      <c r="E19" s="238"/>
      <c r="F19" s="77"/>
      <c r="G19" s="82">
        <f>SUM(G20:G22)</f>
        <v>0</v>
      </c>
    </row>
    <row r="20" spans="1:9" x14ac:dyDescent="0.25">
      <c r="A20" s="121" t="s">
        <v>252</v>
      </c>
      <c r="B20" s="124" t="s">
        <v>4</v>
      </c>
      <c r="C20" s="127" t="s">
        <v>5</v>
      </c>
      <c r="D20" s="130" t="s">
        <v>1</v>
      </c>
      <c r="E20" s="239">
        <v>15</v>
      </c>
      <c r="F20" s="133"/>
      <c r="G20" s="136">
        <f>E20*F20</f>
        <v>0</v>
      </c>
    </row>
    <row r="21" spans="1:9" x14ac:dyDescent="0.25">
      <c r="A21" s="122" t="s">
        <v>253</v>
      </c>
      <c r="B21" s="125" t="s">
        <v>6</v>
      </c>
      <c r="C21" s="128" t="s">
        <v>7</v>
      </c>
      <c r="D21" s="131" t="s">
        <v>1</v>
      </c>
      <c r="E21" s="240">
        <v>10</v>
      </c>
      <c r="F21" s="134"/>
      <c r="G21" s="137">
        <f>E21*F21</f>
        <v>0</v>
      </c>
      <c r="I21" s="8"/>
    </row>
    <row r="22" spans="1:9" x14ac:dyDescent="0.25">
      <c r="A22" s="123" t="s">
        <v>455</v>
      </c>
      <c r="B22" s="126" t="s">
        <v>355</v>
      </c>
      <c r="C22" s="129" t="s">
        <v>456</v>
      </c>
      <c r="D22" s="132" t="s">
        <v>457</v>
      </c>
      <c r="E22" s="241">
        <v>1</v>
      </c>
      <c r="F22" s="135"/>
      <c r="G22" s="138">
        <f>E22*F22</f>
        <v>0</v>
      </c>
      <c r="I22" s="8"/>
    </row>
    <row r="23" spans="1:9" x14ac:dyDescent="0.25">
      <c r="A23" s="70"/>
      <c r="B23" s="67"/>
      <c r="C23" s="22"/>
      <c r="D23" s="70"/>
      <c r="E23" s="242"/>
      <c r="F23" s="76"/>
      <c r="G23" s="76"/>
    </row>
    <row r="24" spans="1:9" s="193" customFormat="1" ht="18.75" x14ac:dyDescent="0.25">
      <c r="A24" s="189" t="s">
        <v>255</v>
      </c>
      <c r="B24" s="265" t="s">
        <v>13</v>
      </c>
      <c r="C24" s="191" t="s">
        <v>14</v>
      </c>
      <c r="D24" s="188"/>
      <c r="E24" s="243"/>
      <c r="F24" s="188"/>
      <c r="G24" s="192">
        <f>G25+G30+G34+G40</f>
        <v>0</v>
      </c>
    </row>
    <row r="25" spans="1:9" x14ac:dyDescent="0.25">
      <c r="A25" s="66" t="s">
        <v>256</v>
      </c>
      <c r="B25" s="66" t="s">
        <v>15</v>
      </c>
      <c r="C25" s="19" t="s">
        <v>16</v>
      </c>
      <c r="D25" s="66"/>
      <c r="E25" s="244"/>
      <c r="F25" s="77"/>
      <c r="G25" s="82">
        <f>SUM(G26:G28)</f>
        <v>0</v>
      </c>
    </row>
    <row r="26" spans="1:9" x14ac:dyDescent="0.25">
      <c r="A26" s="121" t="s">
        <v>257</v>
      </c>
      <c r="B26" s="124" t="s">
        <v>202</v>
      </c>
      <c r="C26" s="140" t="s">
        <v>17</v>
      </c>
      <c r="D26" s="130" t="s">
        <v>9</v>
      </c>
      <c r="E26" s="239">
        <v>50</v>
      </c>
      <c r="F26" s="133"/>
      <c r="G26" s="136">
        <f>E26*F26</f>
        <v>0</v>
      </c>
    </row>
    <row r="27" spans="1:9" x14ac:dyDescent="0.25">
      <c r="A27" s="122" t="s">
        <v>258</v>
      </c>
      <c r="B27" s="125" t="s">
        <v>203</v>
      </c>
      <c r="C27" s="141" t="s">
        <v>18</v>
      </c>
      <c r="D27" s="131" t="s">
        <v>9</v>
      </c>
      <c r="E27" s="240">
        <v>30</v>
      </c>
      <c r="F27" s="134"/>
      <c r="G27" s="137">
        <f>E27*F27</f>
        <v>0</v>
      </c>
    </row>
    <row r="28" spans="1:9" x14ac:dyDescent="0.25">
      <c r="A28" s="123" t="s">
        <v>259</v>
      </c>
      <c r="B28" s="126" t="s">
        <v>19</v>
      </c>
      <c r="C28" s="142" t="s">
        <v>20</v>
      </c>
      <c r="D28" s="132" t="s">
        <v>9</v>
      </c>
      <c r="E28" s="245">
        <v>80</v>
      </c>
      <c r="F28" s="139"/>
      <c r="G28" s="138">
        <f>E28*F28</f>
        <v>0</v>
      </c>
    </row>
    <row r="29" spans="1:9" x14ac:dyDescent="0.25">
      <c r="A29" s="70"/>
      <c r="B29" s="67"/>
      <c r="C29" s="20"/>
      <c r="D29" s="70"/>
      <c r="E29" s="242"/>
      <c r="F29" s="76"/>
      <c r="G29" s="76"/>
    </row>
    <row r="30" spans="1:9" x14ac:dyDescent="0.25">
      <c r="A30" s="66" t="s">
        <v>260</v>
      </c>
      <c r="B30" s="66" t="s">
        <v>21</v>
      </c>
      <c r="C30" s="19" t="s">
        <v>22</v>
      </c>
      <c r="D30" s="66"/>
      <c r="E30" s="244"/>
      <c r="F30" s="77"/>
      <c r="G30" s="82">
        <f>SUM(G31:G32)</f>
        <v>0</v>
      </c>
    </row>
    <row r="31" spans="1:9" x14ac:dyDescent="0.25">
      <c r="A31" s="121" t="s">
        <v>261</v>
      </c>
      <c r="B31" s="124" t="s">
        <v>23</v>
      </c>
      <c r="C31" s="143" t="s">
        <v>24</v>
      </c>
      <c r="D31" s="130" t="s">
        <v>9</v>
      </c>
      <c r="E31" s="239">
        <v>1001.26</v>
      </c>
      <c r="F31" s="133"/>
      <c r="G31" s="136">
        <f>E31*F31</f>
        <v>0</v>
      </c>
    </row>
    <row r="32" spans="1:9" x14ac:dyDescent="0.25">
      <c r="A32" s="123" t="s">
        <v>262</v>
      </c>
      <c r="B32" s="126" t="s">
        <v>25</v>
      </c>
      <c r="C32" s="144" t="s">
        <v>26</v>
      </c>
      <c r="D32" s="132" t="s">
        <v>9</v>
      </c>
      <c r="E32" s="245">
        <v>220</v>
      </c>
      <c r="F32" s="139"/>
      <c r="G32" s="138">
        <f>E32*F32</f>
        <v>0</v>
      </c>
    </row>
    <row r="33" spans="1:9" x14ac:dyDescent="0.25">
      <c r="A33" s="70"/>
      <c r="B33" s="67"/>
      <c r="C33" s="14"/>
      <c r="D33" s="70"/>
      <c r="E33" s="242"/>
      <c r="F33" s="76"/>
      <c r="G33" s="76"/>
    </row>
    <row r="34" spans="1:9" x14ac:dyDescent="0.25">
      <c r="A34" s="66" t="s">
        <v>263</v>
      </c>
      <c r="B34" s="66" t="s">
        <v>28</v>
      </c>
      <c r="C34" s="19" t="s">
        <v>29</v>
      </c>
      <c r="D34" s="66"/>
      <c r="E34" s="244"/>
      <c r="F34" s="77"/>
      <c r="G34" s="82">
        <f>SUM(G35:G38)</f>
        <v>0</v>
      </c>
    </row>
    <row r="35" spans="1:9" x14ac:dyDescent="0.25">
      <c r="A35" s="121" t="s">
        <v>264</v>
      </c>
      <c r="B35" s="124" t="s">
        <v>30</v>
      </c>
      <c r="C35" s="140" t="s">
        <v>31</v>
      </c>
      <c r="D35" s="130" t="s">
        <v>10</v>
      </c>
      <c r="E35" s="239">
        <v>708</v>
      </c>
      <c r="F35" s="133"/>
      <c r="G35" s="136">
        <f>E35*F35</f>
        <v>0</v>
      </c>
      <c r="I35" s="8"/>
    </row>
    <row r="36" spans="1:9" x14ac:dyDescent="0.25">
      <c r="A36" s="122" t="s">
        <v>265</v>
      </c>
      <c r="B36" s="125" t="s">
        <v>32</v>
      </c>
      <c r="C36" s="141" t="s">
        <v>33</v>
      </c>
      <c r="D36" s="131" t="s">
        <v>9</v>
      </c>
      <c r="E36" s="240">
        <v>769.56</v>
      </c>
      <c r="F36" s="134"/>
      <c r="G36" s="137">
        <f>E36*F36</f>
        <v>0</v>
      </c>
    </row>
    <row r="37" spans="1:9" x14ac:dyDescent="0.25">
      <c r="A37" s="122" t="s">
        <v>266</v>
      </c>
      <c r="B37" s="125" t="s">
        <v>204</v>
      </c>
      <c r="C37" s="141" t="s">
        <v>34</v>
      </c>
      <c r="D37" s="131" t="s">
        <v>35</v>
      </c>
      <c r="E37" s="240">
        <v>2124</v>
      </c>
      <c r="F37" s="134"/>
      <c r="G37" s="137">
        <f>E37*F37</f>
        <v>0</v>
      </c>
    </row>
    <row r="38" spans="1:9" x14ac:dyDescent="0.25">
      <c r="A38" s="123" t="s">
        <v>267</v>
      </c>
      <c r="B38" s="126" t="s">
        <v>205</v>
      </c>
      <c r="C38" s="142" t="s">
        <v>36</v>
      </c>
      <c r="D38" s="132" t="s">
        <v>27</v>
      </c>
      <c r="E38" s="245">
        <v>2308.6799999999998</v>
      </c>
      <c r="F38" s="139"/>
      <c r="G38" s="138">
        <f>E38*F38</f>
        <v>0</v>
      </c>
    </row>
    <row r="39" spans="1:9" x14ac:dyDescent="0.25">
      <c r="A39" s="70"/>
      <c r="B39" s="67"/>
      <c r="C39" s="20"/>
      <c r="D39" s="70"/>
      <c r="E39" s="242"/>
      <c r="F39" s="76"/>
      <c r="G39" s="76"/>
    </row>
    <row r="40" spans="1:9" x14ac:dyDescent="0.25">
      <c r="A40" s="66" t="s">
        <v>268</v>
      </c>
      <c r="B40" s="66" t="s">
        <v>37</v>
      </c>
      <c r="C40" s="19" t="s">
        <v>38</v>
      </c>
      <c r="D40" s="66"/>
      <c r="E40" s="238"/>
      <c r="F40" s="77"/>
      <c r="G40" s="82">
        <f>SUM(G41:G42)</f>
        <v>0</v>
      </c>
    </row>
    <row r="41" spans="1:9" x14ac:dyDescent="0.25">
      <c r="A41" s="121" t="s">
        <v>269</v>
      </c>
      <c r="B41" s="124" t="s">
        <v>39</v>
      </c>
      <c r="C41" s="140" t="s">
        <v>40</v>
      </c>
      <c r="D41" s="130" t="s">
        <v>9</v>
      </c>
      <c r="E41" s="246">
        <v>21</v>
      </c>
      <c r="F41" s="133"/>
      <c r="G41" s="136">
        <f>E41*F41</f>
        <v>0</v>
      </c>
    </row>
    <row r="42" spans="1:9" ht="25.5" x14ac:dyDescent="0.25">
      <c r="A42" s="123" t="s">
        <v>270</v>
      </c>
      <c r="B42" s="145"/>
      <c r="C42" s="146" t="s">
        <v>239</v>
      </c>
      <c r="D42" s="147" t="s">
        <v>240</v>
      </c>
      <c r="E42" s="247">
        <v>252</v>
      </c>
      <c r="F42" s="139"/>
      <c r="G42" s="138">
        <f>E42*F42</f>
        <v>0</v>
      </c>
    </row>
    <row r="43" spans="1:9" x14ac:dyDescent="0.25">
      <c r="A43" s="70"/>
      <c r="B43" s="15"/>
      <c r="C43" s="16"/>
      <c r="D43" s="17"/>
      <c r="E43" s="248"/>
      <c r="F43" s="76"/>
      <c r="G43" s="76"/>
    </row>
    <row r="44" spans="1:9" s="193" customFormat="1" ht="18.75" x14ac:dyDescent="0.25">
      <c r="A44" s="189" t="s">
        <v>444</v>
      </c>
      <c r="B44" s="189" t="s">
        <v>43</v>
      </c>
      <c r="C44" s="191" t="s">
        <v>241</v>
      </c>
      <c r="D44" s="188"/>
      <c r="E44" s="237"/>
      <c r="F44" s="188"/>
      <c r="G44" s="192">
        <f>G45</f>
        <v>0</v>
      </c>
    </row>
    <row r="45" spans="1:9" x14ac:dyDescent="0.25">
      <c r="A45" s="66" t="s">
        <v>271</v>
      </c>
      <c r="B45" s="66" t="s">
        <v>44</v>
      </c>
      <c r="C45" s="19" t="s">
        <v>243</v>
      </c>
      <c r="D45" s="66"/>
      <c r="E45" s="238"/>
      <c r="F45" s="77"/>
      <c r="G45" s="82">
        <f>SUM(G46:G59)</f>
        <v>0</v>
      </c>
    </row>
    <row r="46" spans="1:9" x14ac:dyDescent="0.25">
      <c r="A46" s="121" t="s">
        <v>272</v>
      </c>
      <c r="B46" s="124" t="s">
        <v>41</v>
      </c>
      <c r="C46" s="143" t="s">
        <v>42</v>
      </c>
      <c r="D46" s="130" t="s">
        <v>9</v>
      </c>
      <c r="E46" s="239">
        <v>618</v>
      </c>
      <c r="F46" s="133"/>
      <c r="G46" s="136">
        <f t="shared" ref="G46:G59" si="0">E46*F46</f>
        <v>0</v>
      </c>
    </row>
    <row r="47" spans="1:9" x14ac:dyDescent="0.25">
      <c r="A47" s="122" t="s">
        <v>273</v>
      </c>
      <c r="B47" s="125" t="s">
        <v>88</v>
      </c>
      <c r="C47" s="148" t="s">
        <v>89</v>
      </c>
      <c r="D47" s="131" t="s">
        <v>8</v>
      </c>
      <c r="E47" s="240">
        <v>1</v>
      </c>
      <c r="F47" s="134"/>
      <c r="G47" s="137">
        <f t="shared" si="0"/>
        <v>0</v>
      </c>
    </row>
    <row r="48" spans="1:9" x14ac:dyDescent="0.25">
      <c r="A48" s="122" t="s">
        <v>274</v>
      </c>
      <c r="B48" s="125" t="s">
        <v>90</v>
      </c>
      <c r="C48" s="148" t="s">
        <v>91</v>
      </c>
      <c r="D48" s="131" t="s">
        <v>10</v>
      </c>
      <c r="E48" s="240">
        <v>655</v>
      </c>
      <c r="F48" s="134"/>
      <c r="G48" s="137">
        <f t="shared" si="0"/>
        <v>0</v>
      </c>
    </row>
    <row r="49" spans="1:7" x14ac:dyDescent="0.25">
      <c r="A49" s="122" t="s">
        <v>275</v>
      </c>
      <c r="B49" s="125" t="s">
        <v>50</v>
      </c>
      <c r="C49" s="148" t="s">
        <v>51</v>
      </c>
      <c r="D49" s="131" t="s">
        <v>49</v>
      </c>
      <c r="E49" s="240">
        <v>2183.4</v>
      </c>
      <c r="F49" s="134"/>
      <c r="G49" s="137">
        <f t="shared" si="0"/>
        <v>0</v>
      </c>
    </row>
    <row r="50" spans="1:7" x14ac:dyDescent="0.25">
      <c r="A50" s="122" t="s">
        <v>276</v>
      </c>
      <c r="B50" s="125" t="s">
        <v>55</v>
      </c>
      <c r="C50" s="148" t="s">
        <v>56</v>
      </c>
      <c r="D50" s="131" t="s">
        <v>11</v>
      </c>
      <c r="E50" s="240">
        <v>39.49</v>
      </c>
      <c r="F50" s="134"/>
      <c r="G50" s="137">
        <f t="shared" si="0"/>
        <v>0</v>
      </c>
    </row>
    <row r="51" spans="1:7" x14ac:dyDescent="0.25">
      <c r="A51" s="122" t="s">
        <v>277</v>
      </c>
      <c r="B51" s="125" t="s">
        <v>61</v>
      </c>
      <c r="C51" s="148" t="s">
        <v>62</v>
      </c>
      <c r="D51" s="131" t="s">
        <v>11</v>
      </c>
      <c r="E51" s="240">
        <v>69.680000000000007</v>
      </c>
      <c r="F51" s="134"/>
      <c r="G51" s="137">
        <f t="shared" si="0"/>
        <v>0</v>
      </c>
    </row>
    <row r="52" spans="1:7" x14ac:dyDescent="0.25">
      <c r="A52" s="122" t="s">
        <v>278</v>
      </c>
      <c r="B52" s="125" t="s">
        <v>72</v>
      </c>
      <c r="C52" s="148" t="s">
        <v>73</v>
      </c>
      <c r="D52" s="131" t="s">
        <v>9</v>
      </c>
      <c r="E52" s="240">
        <v>152.57</v>
      </c>
      <c r="F52" s="134"/>
      <c r="G52" s="137">
        <f t="shared" si="0"/>
        <v>0</v>
      </c>
    </row>
    <row r="53" spans="1:7" x14ac:dyDescent="0.25">
      <c r="A53" s="149" t="s">
        <v>279</v>
      </c>
      <c r="B53" s="125" t="s">
        <v>57</v>
      </c>
      <c r="C53" s="148" t="s">
        <v>58</v>
      </c>
      <c r="D53" s="131" t="s">
        <v>11</v>
      </c>
      <c r="E53" s="240">
        <v>18.89</v>
      </c>
      <c r="F53" s="134"/>
      <c r="G53" s="137">
        <f t="shared" si="0"/>
        <v>0</v>
      </c>
    </row>
    <row r="54" spans="1:7" x14ac:dyDescent="0.25">
      <c r="A54" s="122" t="s">
        <v>280</v>
      </c>
      <c r="B54" s="125" t="s">
        <v>86</v>
      </c>
      <c r="C54" s="148" t="s">
        <v>87</v>
      </c>
      <c r="D54" s="131" t="s">
        <v>9</v>
      </c>
      <c r="E54" s="240">
        <v>288.29000000000002</v>
      </c>
      <c r="F54" s="134"/>
      <c r="G54" s="137">
        <f t="shared" si="0"/>
        <v>0</v>
      </c>
    </row>
    <row r="55" spans="1:7" x14ac:dyDescent="0.25">
      <c r="A55" s="122" t="s">
        <v>281</v>
      </c>
      <c r="B55" s="125" t="s">
        <v>80</v>
      </c>
      <c r="C55" s="148" t="s">
        <v>81</v>
      </c>
      <c r="D55" s="131" t="s">
        <v>47</v>
      </c>
      <c r="E55" s="240">
        <v>1268.47</v>
      </c>
      <c r="F55" s="134"/>
      <c r="G55" s="137">
        <f t="shared" si="0"/>
        <v>0</v>
      </c>
    </row>
    <row r="56" spans="1:7" x14ac:dyDescent="0.25">
      <c r="A56" s="122" t="s">
        <v>282</v>
      </c>
      <c r="B56" s="125" t="s">
        <v>76</v>
      </c>
      <c r="C56" s="148" t="s">
        <v>77</v>
      </c>
      <c r="D56" s="131" t="s">
        <v>47</v>
      </c>
      <c r="E56" s="240">
        <v>8673.32</v>
      </c>
      <c r="F56" s="134"/>
      <c r="G56" s="137">
        <f t="shared" si="0"/>
        <v>0</v>
      </c>
    </row>
    <row r="57" spans="1:7" x14ac:dyDescent="0.25">
      <c r="A57" s="122" t="s">
        <v>283</v>
      </c>
      <c r="B57" s="125" t="s">
        <v>78</v>
      </c>
      <c r="C57" s="148" t="s">
        <v>79</v>
      </c>
      <c r="D57" s="131" t="s">
        <v>47</v>
      </c>
      <c r="E57" s="240">
        <v>963.7</v>
      </c>
      <c r="F57" s="134"/>
      <c r="G57" s="137">
        <f t="shared" si="0"/>
        <v>0</v>
      </c>
    </row>
    <row r="58" spans="1:7" x14ac:dyDescent="0.25">
      <c r="A58" s="122" t="s">
        <v>284</v>
      </c>
      <c r="B58" s="125" t="s">
        <v>82</v>
      </c>
      <c r="C58" s="148" t="s">
        <v>83</v>
      </c>
      <c r="D58" s="131" t="s">
        <v>11</v>
      </c>
      <c r="E58" s="240">
        <v>86.82</v>
      </c>
      <c r="F58" s="134"/>
      <c r="G58" s="137">
        <f t="shared" si="0"/>
        <v>0</v>
      </c>
    </row>
    <row r="59" spans="1:7" x14ac:dyDescent="0.25">
      <c r="A59" s="123" t="s">
        <v>285</v>
      </c>
      <c r="B59" s="126" t="s">
        <v>84</v>
      </c>
      <c r="C59" s="144" t="s">
        <v>85</v>
      </c>
      <c r="D59" s="132" t="s">
        <v>11</v>
      </c>
      <c r="E59" s="245">
        <v>86.82</v>
      </c>
      <c r="F59" s="139"/>
      <c r="G59" s="138">
        <f t="shared" si="0"/>
        <v>0</v>
      </c>
    </row>
    <row r="60" spans="1:7" x14ac:dyDescent="0.25">
      <c r="A60" s="70"/>
      <c r="B60" s="67"/>
      <c r="C60" s="14"/>
      <c r="D60" s="70"/>
      <c r="E60" s="248"/>
      <c r="F60" s="76"/>
      <c r="G60" s="76"/>
    </row>
    <row r="61" spans="1:7" s="193" customFormat="1" ht="18.75" x14ac:dyDescent="0.25">
      <c r="A61" s="189" t="s">
        <v>445</v>
      </c>
      <c r="B61" s="190" t="s">
        <v>45</v>
      </c>
      <c r="C61" s="191" t="s">
        <v>242</v>
      </c>
      <c r="D61" s="188"/>
      <c r="E61" s="237"/>
      <c r="F61" s="188"/>
      <c r="G61" s="192">
        <f>G62</f>
        <v>0</v>
      </c>
    </row>
    <row r="62" spans="1:7" x14ac:dyDescent="0.25">
      <c r="A62" s="66" t="s">
        <v>286</v>
      </c>
      <c r="B62" s="66" t="s">
        <v>46</v>
      </c>
      <c r="C62" s="19" t="s">
        <v>244</v>
      </c>
      <c r="D62" s="66"/>
      <c r="E62" s="238"/>
      <c r="F62" s="77"/>
      <c r="G62" s="82">
        <f>SUM(G63:G69)</f>
        <v>0</v>
      </c>
    </row>
    <row r="63" spans="1:7" x14ac:dyDescent="0.25">
      <c r="A63" s="121" t="s">
        <v>287</v>
      </c>
      <c r="B63" s="124" t="s">
        <v>74</v>
      </c>
      <c r="C63" s="140" t="s">
        <v>75</v>
      </c>
      <c r="D63" s="130" t="s">
        <v>9</v>
      </c>
      <c r="E63" s="239">
        <v>1807.8</v>
      </c>
      <c r="F63" s="133"/>
      <c r="G63" s="136">
        <f t="shared" ref="G63:G69" si="1">E63*F63</f>
        <v>0</v>
      </c>
    </row>
    <row r="64" spans="1:7" x14ac:dyDescent="0.25">
      <c r="A64" s="122" t="s">
        <v>288</v>
      </c>
      <c r="B64" s="125" t="s">
        <v>76</v>
      </c>
      <c r="C64" s="141" t="s">
        <v>77</v>
      </c>
      <c r="D64" s="131" t="s">
        <v>47</v>
      </c>
      <c r="E64" s="240">
        <v>27127.85</v>
      </c>
      <c r="F64" s="134"/>
      <c r="G64" s="137">
        <f t="shared" si="1"/>
        <v>0</v>
      </c>
    </row>
    <row r="65" spans="1:7" x14ac:dyDescent="0.25">
      <c r="A65" s="122" t="s">
        <v>289</v>
      </c>
      <c r="B65" s="125" t="s">
        <v>78</v>
      </c>
      <c r="C65" s="141" t="s">
        <v>79</v>
      </c>
      <c r="D65" s="131" t="s">
        <v>47</v>
      </c>
      <c r="E65" s="240">
        <v>3014.2</v>
      </c>
      <c r="F65" s="134"/>
      <c r="G65" s="137">
        <f t="shared" si="1"/>
        <v>0</v>
      </c>
    </row>
    <row r="66" spans="1:7" x14ac:dyDescent="0.25">
      <c r="A66" s="122" t="s">
        <v>290</v>
      </c>
      <c r="B66" s="125" t="s">
        <v>82</v>
      </c>
      <c r="C66" s="141" t="s">
        <v>83</v>
      </c>
      <c r="D66" s="131" t="s">
        <v>11</v>
      </c>
      <c r="E66" s="240">
        <v>271.55</v>
      </c>
      <c r="F66" s="134"/>
      <c r="G66" s="137">
        <f t="shared" si="1"/>
        <v>0</v>
      </c>
    </row>
    <row r="67" spans="1:7" x14ac:dyDescent="0.25">
      <c r="A67" s="122" t="s">
        <v>291</v>
      </c>
      <c r="B67" s="125" t="s">
        <v>84</v>
      </c>
      <c r="C67" s="141" t="s">
        <v>85</v>
      </c>
      <c r="D67" s="131" t="s">
        <v>11</v>
      </c>
      <c r="E67" s="240">
        <v>271.55</v>
      </c>
      <c r="F67" s="134"/>
      <c r="G67" s="137">
        <f t="shared" si="1"/>
        <v>0</v>
      </c>
    </row>
    <row r="68" spans="1:7" x14ac:dyDescent="0.25">
      <c r="A68" s="122" t="s">
        <v>292</v>
      </c>
      <c r="B68" s="125" t="s">
        <v>65</v>
      </c>
      <c r="C68" s="141" t="s">
        <v>66</v>
      </c>
      <c r="D68" s="131" t="s">
        <v>67</v>
      </c>
      <c r="E68" s="249">
        <v>4322.2</v>
      </c>
      <c r="F68" s="134"/>
      <c r="G68" s="137">
        <f t="shared" si="1"/>
        <v>0</v>
      </c>
    </row>
    <row r="69" spans="1:7" x14ac:dyDescent="0.25">
      <c r="A69" s="123" t="s">
        <v>293</v>
      </c>
      <c r="B69" s="126" t="s">
        <v>68</v>
      </c>
      <c r="C69" s="142" t="s">
        <v>69</v>
      </c>
      <c r="D69" s="132" t="s">
        <v>11</v>
      </c>
      <c r="E69" s="247">
        <v>1080.55</v>
      </c>
      <c r="F69" s="139"/>
      <c r="G69" s="138">
        <f t="shared" si="1"/>
        <v>0</v>
      </c>
    </row>
    <row r="70" spans="1:7" x14ac:dyDescent="0.25">
      <c r="A70" s="70"/>
      <c r="B70" s="67"/>
      <c r="C70" s="20"/>
      <c r="D70" s="70"/>
      <c r="E70" s="248"/>
      <c r="F70" s="76"/>
      <c r="G70" s="76"/>
    </row>
    <row r="71" spans="1:7" s="193" customFormat="1" ht="18.75" x14ac:dyDescent="0.25">
      <c r="A71" s="189" t="s">
        <v>446</v>
      </c>
      <c r="B71" s="190" t="s">
        <v>48</v>
      </c>
      <c r="C71" s="191" t="s">
        <v>245</v>
      </c>
      <c r="D71" s="188"/>
      <c r="E71" s="237"/>
      <c r="F71" s="188"/>
      <c r="G71" s="192">
        <f>G72</f>
        <v>0</v>
      </c>
    </row>
    <row r="72" spans="1:7" x14ac:dyDescent="0.25">
      <c r="A72" s="66" t="s">
        <v>295</v>
      </c>
      <c r="B72" s="66" t="s">
        <v>294</v>
      </c>
      <c r="C72" s="19" t="s">
        <v>54</v>
      </c>
      <c r="D72" s="66"/>
      <c r="E72" s="238"/>
      <c r="F72" s="77"/>
      <c r="G72" s="82">
        <f>G73+G74</f>
        <v>0</v>
      </c>
    </row>
    <row r="73" spans="1:7" x14ac:dyDescent="0.25">
      <c r="A73" s="121" t="s">
        <v>296</v>
      </c>
      <c r="B73" s="124" t="s">
        <v>92</v>
      </c>
      <c r="C73" s="143" t="s">
        <v>93</v>
      </c>
      <c r="D73" s="130" t="s">
        <v>9</v>
      </c>
      <c r="E73" s="246">
        <v>1600</v>
      </c>
      <c r="F73" s="133"/>
      <c r="G73" s="136">
        <f>E73*F73</f>
        <v>0</v>
      </c>
    </row>
    <row r="74" spans="1:7" x14ac:dyDescent="0.25">
      <c r="A74" s="123" t="s">
        <v>297</v>
      </c>
      <c r="B74" s="126" t="s">
        <v>94</v>
      </c>
      <c r="C74" s="144" t="s">
        <v>95</v>
      </c>
      <c r="D74" s="132" t="s">
        <v>9</v>
      </c>
      <c r="E74" s="247">
        <v>791.77</v>
      </c>
      <c r="F74" s="139"/>
      <c r="G74" s="138">
        <f>E74*F74</f>
        <v>0</v>
      </c>
    </row>
    <row r="75" spans="1:7" x14ac:dyDescent="0.25">
      <c r="A75" s="70"/>
      <c r="B75" s="67"/>
      <c r="C75" s="14"/>
      <c r="D75" s="70"/>
      <c r="E75" s="248"/>
      <c r="F75" s="76"/>
      <c r="G75" s="76"/>
    </row>
    <row r="76" spans="1:7" s="193" customFormat="1" ht="18.75" x14ac:dyDescent="0.25">
      <c r="A76" s="189" t="s">
        <v>447</v>
      </c>
      <c r="B76" s="190" t="s">
        <v>52</v>
      </c>
      <c r="C76" s="191" t="s">
        <v>246</v>
      </c>
      <c r="D76" s="191"/>
      <c r="E76" s="237"/>
      <c r="F76" s="188"/>
      <c r="G76" s="192">
        <f>G77</f>
        <v>0</v>
      </c>
    </row>
    <row r="77" spans="1:7" x14ac:dyDescent="0.25">
      <c r="A77" s="66" t="s">
        <v>298</v>
      </c>
      <c r="B77" s="66" t="s">
        <v>53</v>
      </c>
      <c r="C77" s="19" t="s">
        <v>247</v>
      </c>
      <c r="D77" s="73"/>
      <c r="E77" s="238"/>
      <c r="F77" s="77"/>
      <c r="G77" s="82">
        <f>SUM(G78:G81)</f>
        <v>0</v>
      </c>
    </row>
    <row r="78" spans="1:7" x14ac:dyDescent="0.25">
      <c r="A78" s="121" t="s">
        <v>299</v>
      </c>
      <c r="B78" s="124" t="s">
        <v>102</v>
      </c>
      <c r="C78" s="140" t="s">
        <v>103</v>
      </c>
      <c r="D78" s="150" t="s">
        <v>9</v>
      </c>
      <c r="E78" s="246">
        <v>3782.28</v>
      </c>
      <c r="F78" s="133"/>
      <c r="G78" s="136">
        <f>E78*F78</f>
        <v>0</v>
      </c>
    </row>
    <row r="79" spans="1:7" x14ac:dyDescent="0.25">
      <c r="A79" s="122" t="s">
        <v>300</v>
      </c>
      <c r="B79" s="125" t="s">
        <v>104</v>
      </c>
      <c r="C79" s="141" t="s">
        <v>105</v>
      </c>
      <c r="D79" s="151" t="s">
        <v>9</v>
      </c>
      <c r="E79" s="249">
        <v>1001.26</v>
      </c>
      <c r="F79" s="134"/>
      <c r="G79" s="137">
        <f>E79*F79</f>
        <v>0</v>
      </c>
    </row>
    <row r="80" spans="1:7" x14ac:dyDescent="0.25">
      <c r="A80" s="122" t="s">
        <v>301</v>
      </c>
      <c r="B80" s="125" t="s">
        <v>106</v>
      </c>
      <c r="C80" s="141" t="s">
        <v>107</v>
      </c>
      <c r="D80" s="151" t="s">
        <v>9</v>
      </c>
      <c r="E80" s="249">
        <v>4783.54</v>
      </c>
      <c r="F80" s="134"/>
      <c r="G80" s="137">
        <f>E80*F80</f>
        <v>0</v>
      </c>
    </row>
    <row r="81" spans="1:7" ht="30" x14ac:dyDescent="0.25">
      <c r="A81" s="123" t="s">
        <v>354</v>
      </c>
      <c r="B81" s="126" t="s">
        <v>108</v>
      </c>
      <c r="C81" s="142" t="s">
        <v>109</v>
      </c>
      <c r="D81" s="152" t="s">
        <v>9</v>
      </c>
      <c r="E81" s="247">
        <v>1001.26</v>
      </c>
      <c r="F81" s="139"/>
      <c r="G81" s="138">
        <f>E81*F81</f>
        <v>0</v>
      </c>
    </row>
    <row r="82" spans="1:7" x14ac:dyDescent="0.25">
      <c r="A82" s="70"/>
      <c r="B82" s="67"/>
      <c r="C82" s="20"/>
      <c r="D82" s="71"/>
      <c r="E82" s="248"/>
      <c r="F82" s="76"/>
      <c r="G82" s="76"/>
    </row>
    <row r="83" spans="1:7" s="193" customFormat="1" ht="18.75" x14ac:dyDescent="0.25">
      <c r="A83" s="189" t="s">
        <v>448</v>
      </c>
      <c r="B83" s="190" t="s">
        <v>59</v>
      </c>
      <c r="C83" s="191" t="s">
        <v>121</v>
      </c>
      <c r="D83" s="191"/>
      <c r="E83" s="237"/>
      <c r="F83" s="188"/>
      <c r="G83" s="192">
        <f>G84</f>
        <v>0</v>
      </c>
    </row>
    <row r="84" spans="1:7" x14ac:dyDescent="0.25">
      <c r="A84" s="66" t="s">
        <v>302</v>
      </c>
      <c r="B84" s="66" t="s">
        <v>60</v>
      </c>
      <c r="C84" s="64" t="s">
        <v>122</v>
      </c>
      <c r="D84" s="74"/>
      <c r="E84" s="238"/>
      <c r="F84" s="77"/>
      <c r="G84" s="82">
        <f>G85</f>
        <v>0</v>
      </c>
    </row>
    <row r="85" spans="1:7" x14ac:dyDescent="0.25">
      <c r="A85" s="70" t="s">
        <v>303</v>
      </c>
      <c r="B85" s="106" t="s">
        <v>123</v>
      </c>
      <c r="C85" s="20" t="s">
        <v>124</v>
      </c>
      <c r="D85" s="153" t="s">
        <v>9</v>
      </c>
      <c r="E85" s="248">
        <v>4421.25</v>
      </c>
      <c r="F85" s="154"/>
      <c r="G85" s="76">
        <f>E85*F85</f>
        <v>0</v>
      </c>
    </row>
    <row r="86" spans="1:7" x14ac:dyDescent="0.25">
      <c r="A86" s="70"/>
      <c r="B86" s="67"/>
      <c r="C86" s="20"/>
      <c r="D86" s="71"/>
      <c r="E86" s="248"/>
      <c r="F86" s="76"/>
      <c r="G86" s="76"/>
    </row>
    <row r="87" spans="1:7" s="193" customFormat="1" ht="18.75" x14ac:dyDescent="0.25">
      <c r="A87" s="189" t="s">
        <v>449</v>
      </c>
      <c r="B87" s="190" t="s">
        <v>63</v>
      </c>
      <c r="C87" s="191" t="s">
        <v>248</v>
      </c>
      <c r="D87" s="191"/>
      <c r="E87" s="237"/>
      <c r="F87" s="188"/>
      <c r="G87" s="192">
        <f>G88</f>
        <v>0</v>
      </c>
    </row>
    <row r="88" spans="1:7" x14ac:dyDescent="0.25">
      <c r="A88" s="66" t="s">
        <v>304</v>
      </c>
      <c r="B88" s="66" t="s">
        <v>64</v>
      </c>
      <c r="C88" s="64" t="s">
        <v>249</v>
      </c>
      <c r="D88" s="74"/>
      <c r="E88" s="238"/>
      <c r="F88" s="77"/>
      <c r="G88" s="82">
        <f>SUM(G89:G95)</f>
        <v>0</v>
      </c>
    </row>
    <row r="89" spans="1:7" ht="30" x14ac:dyDescent="0.25">
      <c r="A89" s="121" t="s">
        <v>305</v>
      </c>
      <c r="B89" s="124" t="s">
        <v>117</v>
      </c>
      <c r="C89" s="143" t="s">
        <v>118</v>
      </c>
      <c r="D89" s="130" t="s">
        <v>9</v>
      </c>
      <c r="E89" s="246">
        <v>410.77</v>
      </c>
      <c r="F89" s="133"/>
      <c r="G89" s="136">
        <f t="shared" ref="G89:G95" si="2">E89*F89</f>
        <v>0</v>
      </c>
    </row>
    <row r="90" spans="1:7" x14ac:dyDescent="0.25">
      <c r="A90" s="122" t="s">
        <v>306</v>
      </c>
      <c r="B90" s="125" t="s">
        <v>98</v>
      </c>
      <c r="C90" s="148" t="s">
        <v>99</v>
      </c>
      <c r="D90" s="131" t="s">
        <v>9</v>
      </c>
      <c r="E90" s="249">
        <v>410.77</v>
      </c>
      <c r="F90" s="134"/>
      <c r="G90" s="137">
        <f t="shared" si="2"/>
        <v>0</v>
      </c>
    </row>
    <row r="91" spans="1:7" x14ac:dyDescent="0.25">
      <c r="A91" s="122" t="s">
        <v>307</v>
      </c>
      <c r="B91" s="125" t="s">
        <v>96</v>
      </c>
      <c r="C91" s="148" t="s">
        <v>97</v>
      </c>
      <c r="D91" s="131" t="s">
        <v>11</v>
      </c>
      <c r="E91" s="249">
        <v>28.75</v>
      </c>
      <c r="F91" s="134"/>
      <c r="G91" s="137">
        <f t="shared" si="2"/>
        <v>0</v>
      </c>
    </row>
    <row r="92" spans="1:7" x14ac:dyDescent="0.25">
      <c r="A92" s="122" t="s">
        <v>311</v>
      </c>
      <c r="B92" s="125" t="s">
        <v>119</v>
      </c>
      <c r="C92" s="148" t="s">
        <v>120</v>
      </c>
      <c r="D92" s="131" t="s">
        <v>9</v>
      </c>
      <c r="E92" s="249">
        <v>274.12</v>
      </c>
      <c r="F92" s="134"/>
      <c r="G92" s="137">
        <f t="shared" si="2"/>
        <v>0</v>
      </c>
    </row>
    <row r="93" spans="1:7" x14ac:dyDescent="0.25">
      <c r="A93" s="122" t="s">
        <v>312</v>
      </c>
      <c r="B93" s="125" t="s">
        <v>115</v>
      </c>
      <c r="C93" s="148" t="s">
        <v>116</v>
      </c>
      <c r="D93" s="131" t="s">
        <v>9</v>
      </c>
      <c r="E93" s="249">
        <v>109.12</v>
      </c>
      <c r="F93" s="134"/>
      <c r="G93" s="137">
        <f t="shared" si="2"/>
        <v>0</v>
      </c>
    </row>
    <row r="94" spans="1:7" x14ac:dyDescent="0.25">
      <c r="A94" s="122" t="s">
        <v>313</v>
      </c>
      <c r="B94" s="125" t="s">
        <v>100</v>
      </c>
      <c r="C94" s="148" t="s">
        <v>101</v>
      </c>
      <c r="D94" s="131" t="s">
        <v>9</v>
      </c>
      <c r="E94" s="249">
        <v>410.77</v>
      </c>
      <c r="F94" s="134"/>
      <c r="G94" s="137">
        <f t="shared" si="2"/>
        <v>0</v>
      </c>
    </row>
    <row r="95" spans="1:7" x14ac:dyDescent="0.25">
      <c r="A95" s="123" t="s">
        <v>317</v>
      </c>
      <c r="B95" s="126" t="s">
        <v>113</v>
      </c>
      <c r="C95" s="144" t="s">
        <v>114</v>
      </c>
      <c r="D95" s="132" t="s">
        <v>11</v>
      </c>
      <c r="E95" s="247">
        <v>34.26</v>
      </c>
      <c r="F95" s="139"/>
      <c r="G95" s="138">
        <f t="shared" si="2"/>
        <v>0</v>
      </c>
    </row>
    <row r="96" spans="1:7" x14ac:dyDescent="0.25">
      <c r="A96" s="70"/>
      <c r="B96" s="67"/>
      <c r="C96" s="14"/>
      <c r="D96" s="70"/>
      <c r="E96" s="248"/>
      <c r="F96" s="76"/>
      <c r="G96" s="76"/>
    </row>
    <row r="97" spans="1:7" s="193" customFormat="1" ht="18.75" x14ac:dyDescent="0.25">
      <c r="A97" s="189" t="s">
        <v>450</v>
      </c>
      <c r="B97" s="190" t="s">
        <v>70</v>
      </c>
      <c r="C97" s="191" t="s">
        <v>314</v>
      </c>
      <c r="D97" s="188"/>
      <c r="E97" s="237"/>
      <c r="F97" s="188"/>
      <c r="G97" s="192">
        <f>G98</f>
        <v>0</v>
      </c>
    </row>
    <row r="98" spans="1:7" x14ac:dyDescent="0.25">
      <c r="A98" s="66" t="s">
        <v>308</v>
      </c>
      <c r="B98" s="66" t="s">
        <v>71</v>
      </c>
      <c r="C98" s="19" t="s">
        <v>315</v>
      </c>
      <c r="D98" s="66"/>
      <c r="E98" s="238"/>
      <c r="F98" s="77"/>
      <c r="G98" s="82">
        <f>SUM(G99:G100)</f>
        <v>0</v>
      </c>
    </row>
    <row r="99" spans="1:7" x14ac:dyDescent="0.25">
      <c r="A99" s="121" t="s">
        <v>309</v>
      </c>
      <c r="B99" s="155" t="s">
        <v>206</v>
      </c>
      <c r="C99" s="140" t="s">
        <v>112</v>
      </c>
      <c r="D99" s="130" t="s">
        <v>9</v>
      </c>
      <c r="E99" s="246">
        <v>73.040000000000006</v>
      </c>
      <c r="F99" s="133"/>
      <c r="G99" s="136">
        <f>E99*F99</f>
        <v>0</v>
      </c>
    </row>
    <row r="100" spans="1:7" x14ac:dyDescent="0.25">
      <c r="A100" s="123" t="s">
        <v>310</v>
      </c>
      <c r="B100" s="156" t="s">
        <v>110</v>
      </c>
      <c r="C100" s="142" t="s">
        <v>111</v>
      </c>
      <c r="D100" s="132" t="s">
        <v>9</v>
      </c>
      <c r="E100" s="247">
        <v>40.4</v>
      </c>
      <c r="F100" s="139"/>
      <c r="G100" s="138">
        <f>E100*F100</f>
        <v>0</v>
      </c>
    </row>
    <row r="101" spans="1:7" x14ac:dyDescent="0.25">
      <c r="A101" s="70"/>
      <c r="B101" s="67"/>
      <c r="C101" s="20"/>
      <c r="D101" s="70"/>
      <c r="E101" s="248"/>
      <c r="F101" s="76"/>
      <c r="G101" s="76"/>
    </row>
    <row r="102" spans="1:7" s="193" customFormat="1" ht="18.75" x14ac:dyDescent="0.25">
      <c r="A102" s="190" t="s">
        <v>356</v>
      </c>
      <c r="B102" s="190" t="s">
        <v>451</v>
      </c>
      <c r="C102" s="191" t="s">
        <v>318</v>
      </c>
      <c r="D102" s="188"/>
      <c r="E102" s="237"/>
      <c r="F102" s="188"/>
      <c r="G102" s="192">
        <f>G103+G110+G114+G120+G123+G134+G138+G147+G166</f>
        <v>0</v>
      </c>
    </row>
    <row r="103" spans="1:7" x14ac:dyDescent="0.25">
      <c r="A103" s="66" t="s">
        <v>357</v>
      </c>
      <c r="B103" s="66"/>
      <c r="C103" s="19" t="s">
        <v>319</v>
      </c>
      <c r="D103" s="66"/>
      <c r="E103" s="238"/>
      <c r="F103" s="77"/>
      <c r="G103" s="82">
        <f>SUM(G104:G108)</f>
        <v>0</v>
      </c>
    </row>
    <row r="104" spans="1:7" x14ac:dyDescent="0.25">
      <c r="A104" s="121" t="s">
        <v>358</v>
      </c>
      <c r="B104" s="124"/>
      <c r="C104" s="143" t="s">
        <v>320</v>
      </c>
      <c r="D104" s="130" t="s">
        <v>321</v>
      </c>
      <c r="E104" s="239">
        <v>1</v>
      </c>
      <c r="F104" s="133"/>
      <c r="G104" s="136">
        <f>E104*F104</f>
        <v>0</v>
      </c>
    </row>
    <row r="105" spans="1:7" x14ac:dyDescent="0.25">
      <c r="A105" s="122" t="s">
        <v>359</v>
      </c>
      <c r="B105" s="125"/>
      <c r="C105" s="148" t="s">
        <v>322</v>
      </c>
      <c r="D105" s="131" t="s">
        <v>321</v>
      </c>
      <c r="E105" s="240">
        <v>1</v>
      </c>
      <c r="F105" s="134"/>
      <c r="G105" s="137">
        <f t="shared" ref="G105:G173" si="3">E105*F105</f>
        <v>0</v>
      </c>
    </row>
    <row r="106" spans="1:7" ht="30" x14ac:dyDescent="0.25">
      <c r="A106" s="122" t="s">
        <v>360</v>
      </c>
      <c r="B106" s="125"/>
      <c r="C106" s="148" t="s">
        <v>323</v>
      </c>
      <c r="D106" s="131" t="s">
        <v>321</v>
      </c>
      <c r="E106" s="240">
        <v>1</v>
      </c>
      <c r="F106" s="134"/>
      <c r="G106" s="137">
        <f t="shared" si="3"/>
        <v>0</v>
      </c>
    </row>
    <row r="107" spans="1:7" ht="30" x14ac:dyDescent="0.25">
      <c r="A107" s="122" t="s">
        <v>361</v>
      </c>
      <c r="B107" s="125"/>
      <c r="C107" s="148" t="s">
        <v>324</v>
      </c>
      <c r="D107" s="131" t="s">
        <v>321</v>
      </c>
      <c r="E107" s="240">
        <v>1</v>
      </c>
      <c r="F107" s="134"/>
      <c r="G107" s="137">
        <f t="shared" si="3"/>
        <v>0</v>
      </c>
    </row>
    <row r="108" spans="1:7" ht="30" x14ac:dyDescent="0.25">
      <c r="A108" s="123" t="s">
        <v>362</v>
      </c>
      <c r="B108" s="126"/>
      <c r="C108" s="144" t="s">
        <v>325</v>
      </c>
      <c r="D108" s="132" t="s">
        <v>321</v>
      </c>
      <c r="E108" s="245">
        <v>1</v>
      </c>
      <c r="F108" s="139"/>
      <c r="G108" s="138">
        <f t="shared" si="3"/>
        <v>0</v>
      </c>
    </row>
    <row r="109" spans="1:7" x14ac:dyDescent="0.25">
      <c r="A109" s="70"/>
      <c r="B109" s="67"/>
      <c r="C109" s="14"/>
      <c r="D109" s="70"/>
      <c r="E109" s="242"/>
      <c r="F109" s="76"/>
      <c r="G109" s="76"/>
    </row>
    <row r="110" spans="1:7" x14ac:dyDescent="0.25">
      <c r="A110" s="66" t="s">
        <v>363</v>
      </c>
      <c r="B110" s="66"/>
      <c r="C110" s="19" t="s">
        <v>326</v>
      </c>
      <c r="D110" s="66" t="s">
        <v>316</v>
      </c>
      <c r="E110" s="238"/>
      <c r="F110" s="77"/>
      <c r="G110" s="82">
        <f>SUM(G111:G112)</f>
        <v>0</v>
      </c>
    </row>
    <row r="111" spans="1:7" ht="90" x14ac:dyDescent="0.25">
      <c r="A111" s="121" t="s">
        <v>364</v>
      </c>
      <c r="B111" s="119"/>
      <c r="C111" s="157" t="s">
        <v>327</v>
      </c>
      <c r="D111" s="121" t="s">
        <v>321</v>
      </c>
      <c r="E111" s="250">
        <v>4</v>
      </c>
      <c r="F111" s="136"/>
      <c r="G111" s="136">
        <f t="shared" si="3"/>
        <v>0</v>
      </c>
    </row>
    <row r="112" spans="1:7" ht="60" x14ac:dyDescent="0.25">
      <c r="A112" s="123" t="s">
        <v>365</v>
      </c>
      <c r="B112" s="120"/>
      <c r="C112" s="158" t="s">
        <v>328</v>
      </c>
      <c r="D112" s="123" t="s">
        <v>321</v>
      </c>
      <c r="E112" s="251">
        <v>4</v>
      </c>
      <c r="F112" s="138"/>
      <c r="G112" s="138">
        <f t="shared" si="3"/>
        <v>0</v>
      </c>
    </row>
    <row r="113" spans="1:7" x14ac:dyDescent="0.25">
      <c r="A113" s="70"/>
      <c r="B113" s="67"/>
      <c r="C113" s="20"/>
      <c r="D113" s="70"/>
      <c r="E113" s="242"/>
      <c r="F113" s="76"/>
      <c r="G113" s="76"/>
    </row>
    <row r="114" spans="1:7" x14ac:dyDescent="0.25">
      <c r="A114" s="66" t="s">
        <v>366</v>
      </c>
      <c r="B114" s="66"/>
      <c r="C114" s="19" t="s">
        <v>329</v>
      </c>
      <c r="D114" s="66" t="s">
        <v>316</v>
      </c>
      <c r="E114" s="238"/>
      <c r="F114" s="77"/>
      <c r="G114" s="82">
        <f>SUM(G115:G118)</f>
        <v>0</v>
      </c>
    </row>
    <row r="115" spans="1:7" x14ac:dyDescent="0.25">
      <c r="A115" s="121" t="s">
        <v>367</v>
      </c>
      <c r="B115" s="124"/>
      <c r="C115" s="140" t="s">
        <v>330</v>
      </c>
      <c r="D115" s="130" t="s">
        <v>321</v>
      </c>
      <c r="E115" s="239">
        <v>4</v>
      </c>
      <c r="F115" s="133"/>
      <c r="G115" s="136">
        <f t="shared" si="3"/>
        <v>0</v>
      </c>
    </row>
    <row r="116" spans="1:7" x14ac:dyDescent="0.25">
      <c r="A116" s="122" t="s">
        <v>368</v>
      </c>
      <c r="B116" s="125"/>
      <c r="C116" s="141" t="s">
        <v>331</v>
      </c>
      <c r="D116" s="131" t="s">
        <v>321</v>
      </c>
      <c r="E116" s="240">
        <v>1</v>
      </c>
      <c r="F116" s="134"/>
      <c r="G116" s="137">
        <f t="shared" si="3"/>
        <v>0</v>
      </c>
    </row>
    <row r="117" spans="1:7" x14ac:dyDescent="0.25">
      <c r="A117" s="122" t="s">
        <v>369</v>
      </c>
      <c r="B117" s="125"/>
      <c r="C117" s="141" t="s">
        <v>332</v>
      </c>
      <c r="D117" s="131" t="s">
        <v>321</v>
      </c>
      <c r="E117" s="240">
        <v>2</v>
      </c>
      <c r="F117" s="134"/>
      <c r="G117" s="137">
        <f t="shared" si="3"/>
        <v>0</v>
      </c>
    </row>
    <row r="118" spans="1:7" x14ac:dyDescent="0.25">
      <c r="A118" s="123" t="s">
        <v>370</v>
      </c>
      <c r="B118" s="126"/>
      <c r="C118" s="142" t="s">
        <v>333</v>
      </c>
      <c r="D118" s="132" t="s">
        <v>321</v>
      </c>
      <c r="E118" s="245">
        <v>2</v>
      </c>
      <c r="F118" s="139"/>
      <c r="G118" s="138">
        <f t="shared" si="3"/>
        <v>0</v>
      </c>
    </row>
    <row r="119" spans="1:7" x14ac:dyDescent="0.25">
      <c r="A119" s="70"/>
      <c r="B119" s="67"/>
      <c r="C119" s="20"/>
      <c r="D119" s="70"/>
      <c r="E119" s="242"/>
      <c r="F119" s="76"/>
      <c r="G119" s="76"/>
    </row>
    <row r="120" spans="1:7" x14ac:dyDescent="0.25">
      <c r="A120" s="66" t="s">
        <v>371</v>
      </c>
      <c r="B120" s="66"/>
      <c r="C120" s="19" t="s">
        <v>334</v>
      </c>
      <c r="D120" s="66" t="s">
        <v>316</v>
      </c>
      <c r="E120" s="238"/>
      <c r="F120" s="77"/>
      <c r="G120" s="82">
        <f>SUM(G121)</f>
        <v>0</v>
      </c>
    </row>
    <row r="121" spans="1:7" x14ac:dyDescent="0.25">
      <c r="A121" s="70" t="s">
        <v>372</v>
      </c>
      <c r="B121" s="106"/>
      <c r="C121" s="20" t="s">
        <v>335</v>
      </c>
      <c r="D121" s="113" t="s">
        <v>321</v>
      </c>
      <c r="E121" s="242">
        <v>2</v>
      </c>
      <c r="F121" s="154"/>
      <c r="G121" s="76">
        <f t="shared" ref="G121" si="4">E121*F121</f>
        <v>0</v>
      </c>
    </row>
    <row r="122" spans="1:7" x14ac:dyDescent="0.25">
      <c r="A122" s="70"/>
      <c r="B122" s="67"/>
      <c r="C122" s="20"/>
      <c r="D122" s="70"/>
      <c r="E122" s="242"/>
      <c r="F122" s="76"/>
      <c r="G122" s="76"/>
    </row>
    <row r="123" spans="1:7" x14ac:dyDescent="0.25">
      <c r="A123" s="66" t="s">
        <v>373</v>
      </c>
      <c r="B123" s="66"/>
      <c r="C123" s="19" t="s">
        <v>336</v>
      </c>
      <c r="D123" s="66"/>
      <c r="E123" s="238"/>
      <c r="F123" s="77"/>
      <c r="G123" s="82">
        <f>SUM(G124:G132)</f>
        <v>0</v>
      </c>
    </row>
    <row r="124" spans="1:7" ht="30" x14ac:dyDescent="0.25">
      <c r="A124" s="121" t="s">
        <v>374</v>
      </c>
      <c r="B124" s="124"/>
      <c r="C124" s="143" t="s">
        <v>337</v>
      </c>
      <c r="D124" s="130" t="s">
        <v>321</v>
      </c>
      <c r="E124" s="239">
        <v>1</v>
      </c>
      <c r="F124" s="133"/>
      <c r="G124" s="136">
        <f t="shared" si="3"/>
        <v>0</v>
      </c>
    </row>
    <row r="125" spans="1:7" ht="30" x14ac:dyDescent="0.25">
      <c r="A125" s="122" t="s">
        <v>375</v>
      </c>
      <c r="B125" s="125"/>
      <c r="C125" s="148" t="s">
        <v>338</v>
      </c>
      <c r="D125" s="131" t="s">
        <v>321</v>
      </c>
      <c r="E125" s="240">
        <v>1</v>
      </c>
      <c r="F125" s="134"/>
      <c r="G125" s="137">
        <f t="shared" si="3"/>
        <v>0</v>
      </c>
    </row>
    <row r="126" spans="1:7" ht="30" x14ac:dyDescent="0.25">
      <c r="A126" s="122" t="s">
        <v>376</v>
      </c>
      <c r="B126" s="125"/>
      <c r="C126" s="148" t="s">
        <v>339</v>
      </c>
      <c r="D126" s="131" t="s">
        <v>321</v>
      </c>
      <c r="E126" s="240">
        <v>1</v>
      </c>
      <c r="F126" s="134"/>
      <c r="G126" s="137">
        <f t="shared" si="3"/>
        <v>0</v>
      </c>
    </row>
    <row r="127" spans="1:7" ht="30" x14ac:dyDescent="0.25">
      <c r="A127" s="122" t="s">
        <v>377</v>
      </c>
      <c r="B127" s="125"/>
      <c r="C127" s="148" t="s">
        <v>340</v>
      </c>
      <c r="D127" s="131" t="s">
        <v>321</v>
      </c>
      <c r="E127" s="240">
        <v>1</v>
      </c>
      <c r="F127" s="134"/>
      <c r="G127" s="137">
        <f t="shared" si="3"/>
        <v>0</v>
      </c>
    </row>
    <row r="128" spans="1:7" ht="30" x14ac:dyDescent="0.25">
      <c r="A128" s="122" t="s">
        <v>378</v>
      </c>
      <c r="B128" s="125"/>
      <c r="C128" s="148" t="s">
        <v>341</v>
      </c>
      <c r="D128" s="131" t="s">
        <v>321</v>
      </c>
      <c r="E128" s="240">
        <v>1</v>
      </c>
      <c r="F128" s="134"/>
      <c r="G128" s="137">
        <f t="shared" si="3"/>
        <v>0</v>
      </c>
    </row>
    <row r="129" spans="1:9" x14ac:dyDescent="0.25">
      <c r="A129" s="122" t="s">
        <v>379</v>
      </c>
      <c r="B129" s="125"/>
      <c r="C129" s="148" t="s">
        <v>342</v>
      </c>
      <c r="D129" s="131" t="s">
        <v>321</v>
      </c>
      <c r="E129" s="240">
        <v>1</v>
      </c>
      <c r="F129" s="134"/>
      <c r="G129" s="137">
        <f t="shared" si="3"/>
        <v>0</v>
      </c>
    </row>
    <row r="130" spans="1:9" x14ac:dyDescent="0.25">
      <c r="A130" s="122" t="s">
        <v>380</v>
      </c>
      <c r="B130" s="125"/>
      <c r="C130" s="148" t="s">
        <v>343</v>
      </c>
      <c r="D130" s="131" t="s">
        <v>321</v>
      </c>
      <c r="E130" s="240">
        <v>1</v>
      </c>
      <c r="F130" s="134"/>
      <c r="G130" s="137">
        <f t="shared" si="3"/>
        <v>0</v>
      </c>
    </row>
    <row r="131" spans="1:9" x14ac:dyDescent="0.25">
      <c r="A131" s="122" t="s">
        <v>381</v>
      </c>
      <c r="B131" s="125"/>
      <c r="C131" s="148" t="s">
        <v>344</v>
      </c>
      <c r="D131" s="131" t="s">
        <v>321</v>
      </c>
      <c r="E131" s="240">
        <v>2</v>
      </c>
      <c r="F131" s="134"/>
      <c r="G131" s="137">
        <f t="shared" si="3"/>
        <v>0</v>
      </c>
    </row>
    <row r="132" spans="1:9" x14ac:dyDescent="0.25">
      <c r="A132" s="123" t="s">
        <v>382</v>
      </c>
      <c r="B132" s="126" t="s">
        <v>198</v>
      </c>
      <c r="C132" s="142" t="s">
        <v>199</v>
      </c>
      <c r="D132" s="132" t="s">
        <v>10</v>
      </c>
      <c r="E132" s="245">
        <v>24</v>
      </c>
      <c r="F132" s="139"/>
      <c r="G132" s="138">
        <f t="shared" si="3"/>
        <v>0</v>
      </c>
    </row>
    <row r="133" spans="1:9" x14ac:dyDescent="0.25">
      <c r="A133" s="70"/>
      <c r="B133" s="67"/>
      <c r="C133" s="1"/>
      <c r="D133" s="70"/>
      <c r="E133" s="242"/>
      <c r="F133" s="80"/>
      <c r="G133" s="76"/>
    </row>
    <row r="134" spans="1:9" x14ac:dyDescent="0.25">
      <c r="A134" s="66" t="s">
        <v>383</v>
      </c>
      <c r="B134" s="66"/>
      <c r="C134" s="19" t="s">
        <v>345</v>
      </c>
      <c r="D134" s="66" t="s">
        <v>316</v>
      </c>
      <c r="E134" s="238"/>
      <c r="F134" s="77"/>
      <c r="G134" s="82">
        <f>SUM(G135:G136)</f>
        <v>0</v>
      </c>
    </row>
    <row r="135" spans="1:9" x14ac:dyDescent="0.25">
      <c r="A135" s="121" t="s">
        <v>384</v>
      </c>
      <c r="B135" s="124" t="s">
        <v>159</v>
      </c>
      <c r="C135" s="140" t="s">
        <v>200</v>
      </c>
      <c r="D135" s="130" t="s">
        <v>10</v>
      </c>
      <c r="E135" s="239">
        <v>185</v>
      </c>
      <c r="F135" s="133"/>
      <c r="G135" s="136">
        <f t="shared" si="3"/>
        <v>0</v>
      </c>
    </row>
    <row r="136" spans="1:9" x14ac:dyDescent="0.25">
      <c r="A136" s="123" t="s">
        <v>385</v>
      </c>
      <c r="B136" s="126" t="s">
        <v>160</v>
      </c>
      <c r="C136" s="142" t="s">
        <v>201</v>
      </c>
      <c r="D136" s="132" t="s">
        <v>10</v>
      </c>
      <c r="E136" s="245">
        <v>525</v>
      </c>
      <c r="F136" s="139"/>
      <c r="G136" s="138">
        <f t="shared" si="3"/>
        <v>0</v>
      </c>
    </row>
    <row r="137" spans="1:9" x14ac:dyDescent="0.25">
      <c r="A137" s="70"/>
      <c r="B137" s="67"/>
      <c r="C137" s="20"/>
      <c r="D137" s="70"/>
      <c r="E137" s="242"/>
      <c r="F137" s="76"/>
      <c r="G137" s="76"/>
    </row>
    <row r="138" spans="1:9" x14ac:dyDescent="0.25">
      <c r="A138" s="66" t="s">
        <v>386</v>
      </c>
      <c r="B138" s="66"/>
      <c r="C138" s="19" t="s">
        <v>346</v>
      </c>
      <c r="D138" s="66" t="s">
        <v>316</v>
      </c>
      <c r="E138" s="238"/>
      <c r="F138" s="77"/>
      <c r="G138" s="82">
        <f>SUM(G139:G145)</f>
        <v>0</v>
      </c>
    </row>
    <row r="139" spans="1:9" x14ac:dyDescent="0.25">
      <c r="A139" s="121" t="s">
        <v>387</v>
      </c>
      <c r="B139" s="124" t="s">
        <v>153</v>
      </c>
      <c r="C139" s="140" t="s">
        <v>154</v>
      </c>
      <c r="D139" s="130" t="s">
        <v>10</v>
      </c>
      <c r="E139" s="239">
        <v>720</v>
      </c>
      <c r="F139" s="133"/>
      <c r="G139" s="136">
        <f t="shared" si="3"/>
        <v>0</v>
      </c>
      <c r="H139" s="18"/>
    </row>
    <row r="140" spans="1:9" ht="30" customHeight="1" x14ac:dyDescent="0.25">
      <c r="A140" s="122" t="s">
        <v>388</v>
      </c>
      <c r="B140" s="125" t="s">
        <v>161</v>
      </c>
      <c r="C140" s="141" t="s">
        <v>162</v>
      </c>
      <c r="D140" s="131" t="s">
        <v>10</v>
      </c>
      <c r="E140" s="240">
        <v>32</v>
      </c>
      <c r="F140" s="134"/>
      <c r="G140" s="137">
        <f t="shared" si="3"/>
        <v>0</v>
      </c>
      <c r="I140" s="8"/>
    </row>
    <row r="141" spans="1:9" ht="30" customHeight="1" x14ac:dyDescent="0.25">
      <c r="A141" s="122" t="s">
        <v>389</v>
      </c>
      <c r="B141" s="125" t="s">
        <v>163</v>
      </c>
      <c r="C141" s="141" t="s">
        <v>164</v>
      </c>
      <c r="D141" s="131" t="s">
        <v>10</v>
      </c>
      <c r="E141" s="240">
        <v>240</v>
      </c>
      <c r="F141" s="134"/>
      <c r="G141" s="137">
        <f t="shared" si="3"/>
        <v>0</v>
      </c>
      <c r="I141" s="8"/>
    </row>
    <row r="142" spans="1:9" ht="33" customHeight="1" x14ac:dyDescent="0.25">
      <c r="A142" s="122" t="s">
        <v>390</v>
      </c>
      <c r="B142" s="125" t="s">
        <v>165</v>
      </c>
      <c r="C142" s="141" t="s">
        <v>166</v>
      </c>
      <c r="D142" s="131" t="s">
        <v>10</v>
      </c>
      <c r="E142" s="240">
        <v>110</v>
      </c>
      <c r="F142" s="134"/>
      <c r="G142" s="137">
        <f t="shared" si="3"/>
        <v>0</v>
      </c>
      <c r="I142" s="8"/>
    </row>
    <row r="143" spans="1:9" ht="29.25" customHeight="1" x14ac:dyDescent="0.25">
      <c r="A143" s="122" t="s">
        <v>391</v>
      </c>
      <c r="B143" s="125" t="s">
        <v>167</v>
      </c>
      <c r="C143" s="141" t="s">
        <v>168</v>
      </c>
      <c r="D143" s="131" t="s">
        <v>10</v>
      </c>
      <c r="E143" s="240">
        <v>740</v>
      </c>
      <c r="F143" s="134"/>
      <c r="G143" s="137">
        <f t="shared" si="3"/>
        <v>0</v>
      </c>
      <c r="I143" s="8"/>
    </row>
    <row r="144" spans="1:9" ht="27.75" customHeight="1" x14ac:dyDescent="0.25">
      <c r="A144" s="122" t="s">
        <v>392</v>
      </c>
      <c r="B144" s="125" t="s">
        <v>169</v>
      </c>
      <c r="C144" s="141" t="s">
        <v>170</v>
      </c>
      <c r="D144" s="131" t="s">
        <v>10</v>
      </c>
      <c r="E144" s="240">
        <v>410</v>
      </c>
      <c r="F144" s="134"/>
      <c r="G144" s="137">
        <f t="shared" si="3"/>
        <v>0</v>
      </c>
      <c r="I144" s="8"/>
    </row>
    <row r="145" spans="1:9" ht="28.5" customHeight="1" x14ac:dyDescent="0.25">
      <c r="A145" s="123" t="s">
        <v>393</v>
      </c>
      <c r="B145" s="126" t="s">
        <v>171</v>
      </c>
      <c r="C145" s="142" t="s">
        <v>172</v>
      </c>
      <c r="D145" s="132" t="s">
        <v>10</v>
      </c>
      <c r="E145" s="245">
        <v>966</v>
      </c>
      <c r="F145" s="139"/>
      <c r="G145" s="138">
        <f t="shared" si="3"/>
        <v>0</v>
      </c>
      <c r="I145" s="8"/>
    </row>
    <row r="146" spans="1:9" x14ac:dyDescent="0.25">
      <c r="A146" s="70"/>
      <c r="B146" s="67"/>
      <c r="C146" s="14"/>
      <c r="D146" s="70"/>
      <c r="E146" s="242"/>
      <c r="F146" s="76"/>
      <c r="G146" s="76"/>
      <c r="I146" s="8"/>
    </row>
    <row r="147" spans="1:9" x14ac:dyDescent="0.25">
      <c r="A147" s="66" t="s">
        <v>394</v>
      </c>
      <c r="B147" s="66"/>
      <c r="C147" s="19" t="s">
        <v>347</v>
      </c>
      <c r="D147" s="66"/>
      <c r="E147" s="238"/>
      <c r="F147" s="77"/>
      <c r="G147" s="82">
        <f>SUM(G148:G164)</f>
        <v>0</v>
      </c>
    </row>
    <row r="148" spans="1:9" x14ac:dyDescent="0.25">
      <c r="A148" s="121" t="s">
        <v>395</v>
      </c>
      <c r="B148" s="124" t="s">
        <v>131</v>
      </c>
      <c r="C148" s="140" t="s">
        <v>132</v>
      </c>
      <c r="D148" s="130" t="s">
        <v>1</v>
      </c>
      <c r="E148" s="239">
        <v>2</v>
      </c>
      <c r="F148" s="133"/>
      <c r="G148" s="136">
        <f t="shared" si="3"/>
        <v>0</v>
      </c>
    </row>
    <row r="149" spans="1:9" x14ac:dyDescent="0.25">
      <c r="A149" s="122" t="s">
        <v>396</v>
      </c>
      <c r="B149" s="125" t="s">
        <v>133</v>
      </c>
      <c r="C149" s="141" t="s">
        <v>134</v>
      </c>
      <c r="D149" s="131" t="s">
        <v>1</v>
      </c>
      <c r="E149" s="240">
        <v>48</v>
      </c>
      <c r="F149" s="134"/>
      <c r="G149" s="137">
        <f t="shared" si="3"/>
        <v>0</v>
      </c>
    </row>
    <row r="150" spans="1:9" x14ac:dyDescent="0.25">
      <c r="A150" s="122" t="s">
        <v>397</v>
      </c>
      <c r="B150" s="125" t="s">
        <v>135</v>
      </c>
      <c r="C150" s="141" t="s">
        <v>136</v>
      </c>
      <c r="D150" s="131" t="s">
        <v>137</v>
      </c>
      <c r="E150" s="240">
        <v>3</v>
      </c>
      <c r="F150" s="134"/>
      <c r="G150" s="137">
        <f t="shared" si="3"/>
        <v>0</v>
      </c>
    </row>
    <row r="151" spans="1:9" x14ac:dyDescent="0.25">
      <c r="A151" s="122" t="s">
        <v>398</v>
      </c>
      <c r="B151" s="125" t="s">
        <v>140</v>
      </c>
      <c r="C151" s="141" t="s">
        <v>141</v>
      </c>
      <c r="D151" s="131" t="s">
        <v>1</v>
      </c>
      <c r="E151" s="240">
        <v>5</v>
      </c>
      <c r="F151" s="134"/>
      <c r="G151" s="137">
        <f t="shared" si="3"/>
        <v>0</v>
      </c>
    </row>
    <row r="152" spans="1:9" x14ac:dyDescent="0.25">
      <c r="A152" s="122" t="s">
        <v>399</v>
      </c>
      <c r="B152" s="125" t="s">
        <v>125</v>
      </c>
      <c r="C152" s="141" t="s">
        <v>126</v>
      </c>
      <c r="D152" s="131" t="s">
        <v>12</v>
      </c>
      <c r="E152" s="240">
        <v>21</v>
      </c>
      <c r="F152" s="134"/>
      <c r="G152" s="137">
        <f t="shared" si="3"/>
        <v>0</v>
      </c>
    </row>
    <row r="153" spans="1:9" x14ac:dyDescent="0.25">
      <c r="A153" s="122" t="s">
        <v>400</v>
      </c>
      <c r="B153" s="125" t="s">
        <v>127</v>
      </c>
      <c r="C153" s="141" t="s">
        <v>128</v>
      </c>
      <c r="D153" s="131" t="s">
        <v>12</v>
      </c>
      <c r="E153" s="240">
        <v>21</v>
      </c>
      <c r="F153" s="134"/>
      <c r="G153" s="137">
        <f t="shared" si="3"/>
        <v>0</v>
      </c>
    </row>
    <row r="154" spans="1:9" x14ac:dyDescent="0.25">
      <c r="A154" s="122" t="s">
        <v>401</v>
      </c>
      <c r="B154" s="125" t="s">
        <v>138</v>
      </c>
      <c r="C154" s="141" t="s">
        <v>139</v>
      </c>
      <c r="D154" s="131" t="s">
        <v>137</v>
      </c>
      <c r="E154" s="240">
        <v>3</v>
      </c>
      <c r="F154" s="134"/>
      <c r="G154" s="137">
        <f t="shared" si="3"/>
        <v>0</v>
      </c>
    </row>
    <row r="155" spans="1:9" x14ac:dyDescent="0.25">
      <c r="A155" s="122" t="s">
        <v>402</v>
      </c>
      <c r="B155" s="125" t="s">
        <v>147</v>
      </c>
      <c r="C155" s="141" t="s">
        <v>148</v>
      </c>
      <c r="D155" s="131" t="s">
        <v>10</v>
      </c>
      <c r="E155" s="240">
        <v>70</v>
      </c>
      <c r="F155" s="134"/>
      <c r="G155" s="137">
        <f t="shared" si="3"/>
        <v>0</v>
      </c>
    </row>
    <row r="156" spans="1:9" x14ac:dyDescent="0.25">
      <c r="A156" s="122" t="s">
        <v>403</v>
      </c>
      <c r="B156" s="125" t="s">
        <v>149</v>
      </c>
      <c r="C156" s="141" t="s">
        <v>150</v>
      </c>
      <c r="D156" s="131" t="s">
        <v>10</v>
      </c>
      <c r="E156" s="240">
        <v>40</v>
      </c>
      <c r="F156" s="134"/>
      <c r="G156" s="137">
        <f t="shared" si="3"/>
        <v>0</v>
      </c>
    </row>
    <row r="157" spans="1:9" x14ac:dyDescent="0.25">
      <c r="A157" s="122" t="s">
        <v>404</v>
      </c>
      <c r="B157" s="125" t="s">
        <v>151</v>
      </c>
      <c r="C157" s="141" t="s">
        <v>152</v>
      </c>
      <c r="D157" s="131" t="s">
        <v>10</v>
      </c>
      <c r="E157" s="240">
        <v>40</v>
      </c>
      <c r="F157" s="134"/>
      <c r="G157" s="137">
        <f t="shared" si="3"/>
        <v>0</v>
      </c>
    </row>
    <row r="158" spans="1:9" ht="30" x14ac:dyDescent="0.25">
      <c r="A158" s="122" t="s">
        <v>405</v>
      </c>
      <c r="B158" s="125" t="s">
        <v>142</v>
      </c>
      <c r="C158" s="141" t="s">
        <v>143</v>
      </c>
      <c r="D158" s="131" t="s">
        <v>12</v>
      </c>
      <c r="E158" s="240">
        <v>3</v>
      </c>
      <c r="F158" s="134"/>
      <c r="G158" s="137">
        <f t="shared" si="3"/>
        <v>0</v>
      </c>
    </row>
    <row r="159" spans="1:9" x14ac:dyDescent="0.25">
      <c r="A159" s="122" t="s">
        <v>406</v>
      </c>
      <c r="B159" s="125" t="s">
        <v>145</v>
      </c>
      <c r="C159" s="141" t="s">
        <v>146</v>
      </c>
      <c r="D159" s="131" t="s">
        <v>1</v>
      </c>
      <c r="E159" s="240">
        <v>3</v>
      </c>
      <c r="F159" s="134"/>
      <c r="G159" s="137">
        <f t="shared" si="3"/>
        <v>0</v>
      </c>
    </row>
    <row r="160" spans="1:9" ht="30" x14ac:dyDescent="0.25">
      <c r="A160" s="122" t="s">
        <v>407</v>
      </c>
      <c r="B160" s="159" t="s">
        <v>355</v>
      </c>
      <c r="C160" s="161" t="s">
        <v>348</v>
      </c>
      <c r="D160" s="162" t="s">
        <v>349</v>
      </c>
      <c r="E160" s="252">
        <v>120</v>
      </c>
      <c r="F160" s="163"/>
      <c r="G160" s="164">
        <f>E160*F160</f>
        <v>0</v>
      </c>
    </row>
    <row r="161" spans="1:7" x14ac:dyDescent="0.25">
      <c r="A161" s="122" t="s">
        <v>408</v>
      </c>
      <c r="B161" s="159" t="s">
        <v>355</v>
      </c>
      <c r="C161" s="161" t="s">
        <v>350</v>
      </c>
      <c r="D161" s="162" t="s">
        <v>351</v>
      </c>
      <c r="E161" s="252">
        <v>35000</v>
      </c>
      <c r="F161" s="163"/>
      <c r="G161" s="164">
        <f>E161*F161</f>
        <v>0</v>
      </c>
    </row>
    <row r="162" spans="1:7" x14ac:dyDescent="0.25">
      <c r="A162" s="122" t="s">
        <v>409</v>
      </c>
      <c r="B162" s="159" t="s">
        <v>355</v>
      </c>
      <c r="C162" s="161" t="s">
        <v>352</v>
      </c>
      <c r="D162" s="162" t="s">
        <v>349</v>
      </c>
      <c r="E162" s="252">
        <v>16</v>
      </c>
      <c r="F162" s="163"/>
      <c r="G162" s="164">
        <f>E162*F162</f>
        <v>0</v>
      </c>
    </row>
    <row r="163" spans="1:7" x14ac:dyDescent="0.25">
      <c r="A163" s="122" t="s">
        <v>410</v>
      </c>
      <c r="B163" s="159" t="s">
        <v>355</v>
      </c>
      <c r="C163" s="161" t="s">
        <v>453</v>
      </c>
      <c r="D163" s="162" t="s">
        <v>349</v>
      </c>
      <c r="E163" s="252">
        <v>120</v>
      </c>
      <c r="F163" s="163"/>
      <c r="G163" s="164">
        <f>E163*F163</f>
        <v>0</v>
      </c>
    </row>
    <row r="164" spans="1:7" ht="31.5" customHeight="1" x14ac:dyDescent="0.25">
      <c r="A164" s="123" t="s">
        <v>411</v>
      </c>
      <c r="B164" s="160" t="s">
        <v>171</v>
      </c>
      <c r="C164" s="142" t="s">
        <v>172</v>
      </c>
      <c r="D164" s="132" t="s">
        <v>10</v>
      </c>
      <c r="E164" s="253">
        <v>1100</v>
      </c>
      <c r="F164" s="139"/>
      <c r="G164" s="165">
        <f>E164*F164</f>
        <v>0</v>
      </c>
    </row>
    <row r="165" spans="1:7" x14ac:dyDescent="0.25">
      <c r="A165" s="70"/>
      <c r="B165" s="68"/>
      <c r="C165" s="65"/>
      <c r="D165" s="75"/>
      <c r="E165" s="254"/>
      <c r="F165" s="78"/>
      <c r="G165" s="78"/>
    </row>
    <row r="166" spans="1:7" x14ac:dyDescent="0.25">
      <c r="A166" s="66" t="s">
        <v>412</v>
      </c>
      <c r="B166" s="66"/>
      <c r="C166" s="19" t="s">
        <v>353</v>
      </c>
      <c r="D166" s="66"/>
      <c r="E166" s="238"/>
      <c r="F166" s="77"/>
      <c r="G166" s="82">
        <f>SUM(G167:G182)</f>
        <v>0</v>
      </c>
    </row>
    <row r="167" spans="1:7" x14ac:dyDescent="0.25">
      <c r="A167" s="121" t="s">
        <v>413</v>
      </c>
      <c r="B167" s="124" t="s">
        <v>173</v>
      </c>
      <c r="C167" s="140" t="s">
        <v>174</v>
      </c>
      <c r="D167" s="130" t="s">
        <v>1</v>
      </c>
      <c r="E167" s="239">
        <v>1</v>
      </c>
      <c r="F167" s="133"/>
      <c r="G167" s="136">
        <f t="shared" si="3"/>
        <v>0</v>
      </c>
    </row>
    <row r="168" spans="1:7" x14ac:dyDescent="0.25">
      <c r="A168" s="122" t="s">
        <v>414</v>
      </c>
      <c r="B168" s="125" t="s">
        <v>175</v>
      </c>
      <c r="C168" s="141" t="s">
        <v>176</v>
      </c>
      <c r="D168" s="131" t="s">
        <v>1</v>
      </c>
      <c r="E168" s="240">
        <v>1</v>
      </c>
      <c r="F168" s="134"/>
      <c r="G168" s="137">
        <f t="shared" si="3"/>
        <v>0</v>
      </c>
    </row>
    <row r="169" spans="1:7" x14ac:dyDescent="0.25">
      <c r="A169" s="122" t="s">
        <v>415</v>
      </c>
      <c r="B169" s="125" t="s">
        <v>177</v>
      </c>
      <c r="C169" s="141" t="s">
        <v>178</v>
      </c>
      <c r="D169" s="131" t="s">
        <v>1</v>
      </c>
      <c r="E169" s="240">
        <v>36</v>
      </c>
      <c r="F169" s="134"/>
      <c r="G169" s="137">
        <f t="shared" si="3"/>
        <v>0</v>
      </c>
    </row>
    <row r="170" spans="1:7" x14ac:dyDescent="0.25">
      <c r="A170" s="122" t="s">
        <v>416</v>
      </c>
      <c r="B170" s="125" t="s">
        <v>179</v>
      </c>
      <c r="C170" s="141" t="s">
        <v>180</v>
      </c>
      <c r="D170" s="131" t="s">
        <v>1</v>
      </c>
      <c r="E170" s="240">
        <v>1</v>
      </c>
      <c r="F170" s="134"/>
      <c r="G170" s="137">
        <f t="shared" si="3"/>
        <v>0</v>
      </c>
    </row>
    <row r="171" spans="1:7" x14ac:dyDescent="0.25">
      <c r="A171" s="122" t="s">
        <v>417</v>
      </c>
      <c r="B171" s="125" t="s">
        <v>181</v>
      </c>
      <c r="C171" s="141" t="s">
        <v>182</v>
      </c>
      <c r="D171" s="131" t="s">
        <v>10</v>
      </c>
      <c r="E171" s="240">
        <v>1</v>
      </c>
      <c r="F171" s="134"/>
      <c r="G171" s="137">
        <f t="shared" si="3"/>
        <v>0</v>
      </c>
    </row>
    <row r="172" spans="1:7" x14ac:dyDescent="0.25">
      <c r="A172" s="122" t="s">
        <v>418</v>
      </c>
      <c r="B172" s="125" t="s">
        <v>183</v>
      </c>
      <c r="C172" s="141" t="s">
        <v>184</v>
      </c>
      <c r="D172" s="131" t="s">
        <v>1</v>
      </c>
      <c r="E172" s="240">
        <v>40</v>
      </c>
      <c r="F172" s="134"/>
      <c r="G172" s="137">
        <f t="shared" si="3"/>
        <v>0</v>
      </c>
    </row>
    <row r="173" spans="1:7" x14ac:dyDescent="0.25">
      <c r="A173" s="122" t="s">
        <v>419</v>
      </c>
      <c r="B173" s="125" t="s">
        <v>185</v>
      </c>
      <c r="C173" s="141" t="s">
        <v>186</v>
      </c>
      <c r="D173" s="131" t="s">
        <v>1</v>
      </c>
      <c r="E173" s="240">
        <v>54</v>
      </c>
      <c r="F173" s="134"/>
      <c r="G173" s="137">
        <f t="shared" si="3"/>
        <v>0</v>
      </c>
    </row>
    <row r="174" spans="1:7" x14ac:dyDescent="0.25">
      <c r="A174" s="122" t="s">
        <v>420</v>
      </c>
      <c r="B174" s="125" t="s">
        <v>187</v>
      </c>
      <c r="C174" s="141" t="s">
        <v>188</v>
      </c>
      <c r="D174" s="131" t="s">
        <v>1</v>
      </c>
      <c r="E174" s="240">
        <v>40</v>
      </c>
      <c r="F174" s="134"/>
      <c r="G174" s="137">
        <f t="shared" ref="G174:G182" si="5">E174*F174</f>
        <v>0</v>
      </c>
    </row>
    <row r="175" spans="1:7" x14ac:dyDescent="0.25">
      <c r="A175" s="122" t="s">
        <v>421</v>
      </c>
      <c r="B175" s="125" t="s">
        <v>189</v>
      </c>
      <c r="C175" s="141" t="s">
        <v>480</v>
      </c>
      <c r="D175" s="131" t="s">
        <v>10</v>
      </c>
      <c r="E175" s="240">
        <v>361</v>
      </c>
      <c r="F175" s="134"/>
      <c r="G175" s="137">
        <f t="shared" si="5"/>
        <v>0</v>
      </c>
    </row>
    <row r="176" spans="1:7" x14ac:dyDescent="0.25">
      <c r="A176" s="122" t="s">
        <v>422</v>
      </c>
      <c r="B176" s="125" t="s">
        <v>190</v>
      </c>
      <c r="C176" s="141" t="s">
        <v>191</v>
      </c>
      <c r="D176" s="131" t="s">
        <v>1</v>
      </c>
      <c r="E176" s="240">
        <v>40</v>
      </c>
      <c r="F176" s="134"/>
      <c r="G176" s="137">
        <f t="shared" si="5"/>
        <v>0</v>
      </c>
    </row>
    <row r="177" spans="1:9" x14ac:dyDescent="0.25">
      <c r="A177" s="122" t="s">
        <v>423</v>
      </c>
      <c r="B177" s="125" t="s">
        <v>194</v>
      </c>
      <c r="C177" s="141" t="s">
        <v>195</v>
      </c>
      <c r="D177" s="131" t="s">
        <v>1</v>
      </c>
      <c r="E177" s="240">
        <v>38</v>
      </c>
      <c r="F177" s="134"/>
      <c r="G177" s="137">
        <f t="shared" si="5"/>
        <v>0</v>
      </c>
    </row>
    <row r="178" spans="1:9" x14ac:dyDescent="0.25">
      <c r="A178" s="122" t="s">
        <v>424</v>
      </c>
      <c r="B178" s="125" t="s">
        <v>196</v>
      </c>
      <c r="C178" s="141" t="s">
        <v>197</v>
      </c>
      <c r="D178" s="131" t="s">
        <v>1</v>
      </c>
      <c r="E178" s="240">
        <v>46</v>
      </c>
      <c r="F178" s="134"/>
      <c r="G178" s="137">
        <f t="shared" si="5"/>
        <v>0</v>
      </c>
    </row>
    <row r="179" spans="1:9" x14ac:dyDescent="0.25">
      <c r="A179" s="122" t="s">
        <v>425</v>
      </c>
      <c r="B179" s="125" t="s">
        <v>155</v>
      </c>
      <c r="C179" s="141" t="s">
        <v>156</v>
      </c>
      <c r="D179" s="131" t="s">
        <v>10</v>
      </c>
      <c r="E179" s="240">
        <v>380</v>
      </c>
      <c r="F179" s="134"/>
      <c r="G179" s="137">
        <f t="shared" si="5"/>
        <v>0</v>
      </c>
    </row>
    <row r="180" spans="1:9" x14ac:dyDescent="0.25">
      <c r="A180" s="122" t="s">
        <v>426</v>
      </c>
      <c r="B180" s="125" t="s">
        <v>157</v>
      </c>
      <c r="C180" s="141" t="s">
        <v>158</v>
      </c>
      <c r="D180" s="131" t="s">
        <v>10</v>
      </c>
      <c r="E180" s="240">
        <v>620</v>
      </c>
      <c r="F180" s="134"/>
      <c r="G180" s="137">
        <f t="shared" si="5"/>
        <v>0</v>
      </c>
    </row>
    <row r="181" spans="1:9" x14ac:dyDescent="0.25">
      <c r="A181" s="122" t="s">
        <v>427</v>
      </c>
      <c r="B181" s="125" t="s">
        <v>192</v>
      </c>
      <c r="C181" s="141" t="s">
        <v>193</v>
      </c>
      <c r="D181" s="131" t="s">
        <v>1</v>
      </c>
      <c r="E181" s="240">
        <v>40</v>
      </c>
      <c r="F181" s="134"/>
      <c r="G181" s="137">
        <f t="shared" si="5"/>
        <v>0</v>
      </c>
    </row>
    <row r="182" spans="1:9" x14ac:dyDescent="0.25">
      <c r="A182" s="123" t="s">
        <v>428</v>
      </c>
      <c r="B182" s="160" t="s">
        <v>129</v>
      </c>
      <c r="C182" s="142" t="s">
        <v>130</v>
      </c>
      <c r="D182" s="132" t="s">
        <v>10</v>
      </c>
      <c r="E182" s="253">
        <v>152</v>
      </c>
      <c r="F182" s="139"/>
      <c r="G182" s="165">
        <f t="shared" si="5"/>
        <v>0</v>
      </c>
    </row>
    <row r="183" spans="1:9" x14ac:dyDescent="0.25">
      <c r="A183" s="229"/>
      <c r="B183" s="230"/>
      <c r="C183" s="231"/>
      <c r="D183" s="232"/>
      <c r="E183" s="255"/>
      <c r="F183" s="233"/>
      <c r="G183" s="234"/>
    </row>
    <row r="184" spans="1:9" ht="18.75" x14ac:dyDescent="0.25">
      <c r="A184" s="189" t="s">
        <v>440</v>
      </c>
      <c r="B184" s="190" t="s">
        <v>452</v>
      </c>
      <c r="C184" s="191" t="s">
        <v>473</v>
      </c>
      <c r="D184" s="130"/>
      <c r="E184" s="239"/>
      <c r="F184" s="133"/>
      <c r="G184" s="192">
        <f>SUM(G185:G187)</f>
        <v>0</v>
      </c>
    </row>
    <row r="185" spans="1:9" x14ac:dyDescent="0.25">
      <c r="A185" s="121" t="s">
        <v>441</v>
      </c>
      <c r="B185" s="124" t="s">
        <v>478</v>
      </c>
      <c r="C185" s="140" t="s">
        <v>479</v>
      </c>
      <c r="D185" s="130" t="s">
        <v>144</v>
      </c>
      <c r="E185" s="239">
        <v>747.5</v>
      </c>
      <c r="F185" s="133"/>
      <c r="G185" s="136">
        <f t="shared" ref="G185" si="6">E185*F185</f>
        <v>0</v>
      </c>
    </row>
    <row r="186" spans="1:9" x14ac:dyDescent="0.25">
      <c r="A186" s="123" t="s">
        <v>442</v>
      </c>
      <c r="B186" s="160" t="s">
        <v>478</v>
      </c>
      <c r="C186" s="142" t="s">
        <v>479</v>
      </c>
      <c r="D186" s="132" t="s">
        <v>144</v>
      </c>
      <c r="E186" s="253">
        <v>2818</v>
      </c>
      <c r="F186" s="139"/>
      <c r="G186" s="165">
        <f t="shared" ref="G186" si="7">E186*F186</f>
        <v>0</v>
      </c>
    </row>
    <row r="187" spans="1:9" x14ac:dyDescent="0.25">
      <c r="A187" s="229"/>
      <c r="B187" s="230"/>
      <c r="C187" s="231"/>
      <c r="D187" s="232"/>
      <c r="E187" s="255"/>
      <c r="F187" s="233"/>
      <c r="G187" s="234"/>
    </row>
    <row r="188" spans="1:9" s="193" customFormat="1" ht="18.75" x14ac:dyDescent="0.25">
      <c r="A188" s="189" t="s">
        <v>474</v>
      </c>
      <c r="B188" s="190" t="s">
        <v>475</v>
      </c>
      <c r="C188" s="191" t="s">
        <v>429</v>
      </c>
      <c r="D188" s="188"/>
      <c r="E188" s="237"/>
      <c r="F188" s="188"/>
      <c r="G188" s="192">
        <f>SUM(G189:G195)</f>
        <v>0</v>
      </c>
    </row>
    <row r="189" spans="1:9" x14ac:dyDescent="0.25">
      <c r="A189" s="166" t="s">
        <v>481</v>
      </c>
      <c r="B189" s="172" t="s">
        <v>436</v>
      </c>
      <c r="C189" s="169" t="s">
        <v>458</v>
      </c>
      <c r="D189" s="175" t="s">
        <v>431</v>
      </c>
      <c r="E189" s="256">
        <v>12</v>
      </c>
      <c r="F189" s="178"/>
      <c r="G189" s="136">
        <f>E189*F189</f>
        <v>0</v>
      </c>
      <c r="I189" s="23"/>
    </row>
    <row r="190" spans="1:9" x14ac:dyDescent="0.25">
      <c r="A190" s="167" t="s">
        <v>482</v>
      </c>
      <c r="B190" s="173" t="s">
        <v>437</v>
      </c>
      <c r="C190" s="170" t="s">
        <v>433</v>
      </c>
      <c r="D190" s="176" t="s">
        <v>431</v>
      </c>
      <c r="E190" s="257">
        <v>5</v>
      </c>
      <c r="F190" s="179"/>
      <c r="G190" s="137">
        <f t="shared" ref="G190:G195" si="8">E190*F190</f>
        <v>0</v>
      </c>
      <c r="I190" s="23"/>
    </row>
    <row r="191" spans="1:9" x14ac:dyDescent="0.25">
      <c r="A191" s="167" t="s">
        <v>483</v>
      </c>
      <c r="B191" s="173" t="s">
        <v>438</v>
      </c>
      <c r="C191" s="170" t="s">
        <v>454</v>
      </c>
      <c r="D191" s="176" t="s">
        <v>431</v>
      </c>
      <c r="E191" s="257">
        <v>5</v>
      </c>
      <c r="F191" s="179"/>
      <c r="G191" s="137">
        <f t="shared" si="8"/>
        <v>0</v>
      </c>
      <c r="I191" s="23"/>
    </row>
    <row r="192" spans="1:9" x14ac:dyDescent="0.25">
      <c r="A192" s="167" t="s">
        <v>484</v>
      </c>
      <c r="B192" s="173" t="s">
        <v>439</v>
      </c>
      <c r="C192" s="170" t="s">
        <v>443</v>
      </c>
      <c r="D192" s="176" t="s">
        <v>431</v>
      </c>
      <c r="E192" s="257">
        <v>12</v>
      </c>
      <c r="F192" s="179"/>
      <c r="G192" s="137">
        <f t="shared" si="8"/>
        <v>0</v>
      </c>
      <c r="I192" s="23"/>
    </row>
    <row r="193" spans="1:11" x14ac:dyDescent="0.25">
      <c r="A193" s="167" t="s">
        <v>485</v>
      </c>
      <c r="B193" s="173" t="s">
        <v>430</v>
      </c>
      <c r="C193" s="170" t="s">
        <v>434</v>
      </c>
      <c r="D193" s="176" t="s">
        <v>431</v>
      </c>
      <c r="E193" s="257">
        <v>5</v>
      </c>
      <c r="F193" s="179"/>
      <c r="G193" s="137">
        <f t="shared" si="8"/>
        <v>0</v>
      </c>
      <c r="I193" s="23"/>
    </row>
    <row r="194" spans="1:11" x14ac:dyDescent="0.25">
      <c r="A194" s="167" t="s">
        <v>486</v>
      </c>
      <c r="B194" s="173" t="s">
        <v>432</v>
      </c>
      <c r="C194" s="170" t="s">
        <v>435</v>
      </c>
      <c r="D194" s="176" t="s">
        <v>431</v>
      </c>
      <c r="E194" s="257">
        <v>5</v>
      </c>
      <c r="F194" s="179"/>
      <c r="G194" s="137">
        <f t="shared" si="8"/>
        <v>0</v>
      </c>
      <c r="I194" s="23"/>
    </row>
    <row r="195" spans="1:11" x14ac:dyDescent="0.25">
      <c r="A195" s="168" t="s">
        <v>487</v>
      </c>
      <c r="B195" s="174" t="s">
        <v>460</v>
      </c>
      <c r="C195" s="171" t="s">
        <v>459</v>
      </c>
      <c r="D195" s="177" t="s">
        <v>431</v>
      </c>
      <c r="E195" s="241">
        <v>5</v>
      </c>
      <c r="F195" s="180"/>
      <c r="G195" s="138">
        <f t="shared" si="8"/>
        <v>0</v>
      </c>
      <c r="I195" s="10"/>
      <c r="J195" s="23"/>
      <c r="K195" s="23"/>
    </row>
    <row r="196" spans="1:11" s="118" customFormat="1" ht="12.75" customHeight="1" x14ac:dyDescent="0.25">
      <c r="A196" s="107"/>
      <c r="B196" s="114"/>
      <c r="C196" s="115"/>
      <c r="D196" s="116"/>
      <c r="E196" s="258"/>
      <c r="F196" s="117"/>
      <c r="G196" s="117"/>
    </row>
    <row r="197" spans="1:11" ht="18.75" x14ac:dyDescent="0.25">
      <c r="A197" s="182" t="s">
        <v>238</v>
      </c>
      <c r="B197" s="183"/>
      <c r="C197" s="187"/>
      <c r="D197" s="183"/>
      <c r="E197" s="259"/>
      <c r="F197" s="183"/>
      <c r="G197" s="181">
        <f>G18+G24+G44+G61+G71+G76+G83+G87+G97+G102+G184+G188</f>
        <v>0</v>
      </c>
    </row>
    <row r="198" spans="1:11" ht="15.75" customHeight="1" x14ac:dyDescent="0.25">
      <c r="A198" s="182" t="s">
        <v>470</v>
      </c>
      <c r="B198" s="183"/>
      <c r="C198" s="187"/>
      <c r="D198" s="184" t="s">
        <v>488</v>
      </c>
      <c r="E198" s="260"/>
      <c r="F198" s="185"/>
      <c r="G198" s="83" t="e">
        <f>G197*D198</f>
        <v>#VALUE!</v>
      </c>
    </row>
    <row r="199" spans="1:11" ht="14.25" customHeight="1" x14ac:dyDescent="0.25">
      <c r="A199" s="107"/>
      <c r="B199" s="108"/>
      <c r="C199" s="109"/>
      <c r="D199" s="110"/>
      <c r="E199" s="261"/>
      <c r="F199" s="111"/>
      <c r="G199" s="112"/>
    </row>
    <row r="200" spans="1:11" ht="18.75" x14ac:dyDescent="0.25">
      <c r="A200" s="182" t="s">
        <v>250</v>
      </c>
      <c r="B200" s="183"/>
      <c r="C200" s="187"/>
      <c r="D200" s="183"/>
      <c r="E200" s="259"/>
      <c r="F200" s="186"/>
      <c r="G200" s="83" t="e">
        <f>G197+G198</f>
        <v>#VALUE!</v>
      </c>
    </row>
    <row r="202" spans="1:11" x14ac:dyDescent="0.25">
      <c r="F202" s="81"/>
    </row>
    <row r="206" spans="1:11" x14ac:dyDescent="0.25">
      <c r="G206" s="84"/>
    </row>
  </sheetData>
  <printOptions horizontalCentered="1" verticalCentered="1"/>
  <pageMargins left="0.51181102362204722" right="0.51181102362204722" top="0.98425196850393704" bottom="0.78740157480314965" header="0.31496062992125984" footer="0.31496062992125984"/>
  <pageSetup paperSize="9" scale="70" fitToHeight="600" orientation="landscape" horizontalDpi="4294967293" verticalDpi="4294967293" r:id="rId1"/>
  <ignoredErrors>
    <ignoredError sqref="G111:G112 G115:G118" formula="1"/>
    <ignoredError sqref="B44 B61 B71 B76 B83 B87 B97 B10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1"/>
  <sheetViews>
    <sheetView tabSelected="1" view="pageBreakPreview" zoomScaleNormal="100" zoomScaleSheetLayoutView="100" workbookViewId="0">
      <selection activeCell="M30" sqref="M30"/>
    </sheetView>
  </sheetViews>
  <sheetFormatPr defaultRowHeight="15" x14ac:dyDescent="0.25"/>
  <cols>
    <col min="1" max="1" width="4.5703125" customWidth="1"/>
    <col min="2" max="2" width="6.7109375" style="34" bestFit="1" customWidth="1"/>
    <col min="3" max="3" width="35.28515625" customWidth="1"/>
    <col min="4" max="4" width="11.140625" customWidth="1"/>
    <col min="5" max="5" width="14.28515625" style="33" bestFit="1" customWidth="1"/>
    <col min="6" max="6" width="9.140625" bestFit="1" customWidth="1"/>
  </cols>
  <sheetData>
    <row r="3" spans="1:6" x14ac:dyDescent="0.25">
      <c r="C3" s="32"/>
    </row>
    <row r="4" spans="1:6" x14ac:dyDescent="0.25">
      <c r="C4" s="32"/>
    </row>
    <row r="5" spans="1:6" x14ac:dyDescent="0.25">
      <c r="C5" s="32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9" spans="1:6" x14ac:dyDescent="0.25">
      <c r="A9" s="24" t="s">
        <v>207</v>
      </c>
      <c r="C9" s="270" t="s">
        <v>472</v>
      </c>
      <c r="D9" s="270"/>
      <c r="E9" s="270"/>
      <c r="F9" s="270"/>
    </row>
    <row r="10" spans="1:6" x14ac:dyDescent="0.25">
      <c r="A10" s="24" t="s">
        <v>461</v>
      </c>
      <c r="C10" s="30" t="s">
        <v>464</v>
      </c>
    </row>
    <row r="11" spans="1:6" x14ac:dyDescent="0.25">
      <c r="A11" s="24" t="s">
        <v>462</v>
      </c>
      <c r="C11" s="24" t="s">
        <v>467</v>
      </c>
    </row>
    <row r="12" spans="1:6" x14ac:dyDescent="0.25">
      <c r="C12" s="31"/>
    </row>
    <row r="13" spans="1:6" x14ac:dyDescent="0.25">
      <c r="C13" s="31"/>
    </row>
    <row r="14" spans="1:6" ht="10.5" customHeight="1" x14ac:dyDescent="0.25">
      <c r="C14" s="31"/>
    </row>
    <row r="15" spans="1:6" x14ac:dyDescent="0.25">
      <c r="C15" s="24" t="s">
        <v>466</v>
      </c>
    </row>
    <row r="16" spans="1:6" x14ac:dyDescent="0.25">
      <c r="C16" s="24"/>
    </row>
    <row r="17" spans="2:6" x14ac:dyDescent="0.25">
      <c r="C17" s="24"/>
    </row>
    <row r="18" spans="2:6" x14ac:dyDescent="0.25">
      <c r="C18" s="24"/>
    </row>
    <row r="19" spans="2:6" s="39" customFormat="1" ht="10.5" customHeight="1" x14ac:dyDescent="0.2">
      <c r="B19" s="40"/>
      <c r="C19" s="31"/>
      <c r="E19" s="41"/>
    </row>
    <row r="20" spans="2:6" s="38" customFormat="1" ht="15.75" x14ac:dyDescent="0.25">
      <c r="B20" s="35" t="s">
        <v>214</v>
      </c>
      <c r="C20" s="271" t="s">
        <v>209</v>
      </c>
      <c r="D20" s="271"/>
      <c r="E20" s="36" t="s">
        <v>215</v>
      </c>
      <c r="F20" s="37" t="s">
        <v>216</v>
      </c>
    </row>
    <row r="21" spans="2:6" s="39" customFormat="1" ht="14.25" x14ac:dyDescent="0.2">
      <c r="B21" s="91">
        <v>1</v>
      </c>
      <c r="C21" s="272" t="s">
        <v>0</v>
      </c>
      <c r="D21" s="272"/>
      <c r="E21" s="92">
        <f>'PLANILHA ORÇAMENTOS'!G18</f>
        <v>0</v>
      </c>
      <c r="F21" s="93" t="e">
        <f>E21/$E$34</f>
        <v>#DIV/0!</v>
      </c>
    </row>
    <row r="22" spans="2:6" s="39" customFormat="1" ht="14.25" x14ac:dyDescent="0.2">
      <c r="B22" s="94">
        <v>2</v>
      </c>
      <c r="C22" s="267" t="s">
        <v>14</v>
      </c>
      <c r="D22" s="267"/>
      <c r="E22" s="90">
        <f>'PLANILHA ORÇAMENTOS'!G24</f>
        <v>0</v>
      </c>
      <c r="F22" s="95" t="e">
        <f t="shared" ref="F22:F32" si="0">E22/$E$34</f>
        <v>#DIV/0!</v>
      </c>
    </row>
    <row r="23" spans="2:6" s="39" customFormat="1" ht="14.25" x14ac:dyDescent="0.2">
      <c r="B23" s="94">
        <v>3</v>
      </c>
      <c r="C23" s="267" t="s">
        <v>241</v>
      </c>
      <c r="D23" s="267"/>
      <c r="E23" s="90">
        <f>'PLANILHA ORÇAMENTOS'!G44</f>
        <v>0</v>
      </c>
      <c r="F23" s="95" t="e">
        <f t="shared" si="0"/>
        <v>#DIV/0!</v>
      </c>
    </row>
    <row r="24" spans="2:6" s="39" customFormat="1" ht="14.25" x14ac:dyDescent="0.2">
      <c r="B24" s="94">
        <v>4</v>
      </c>
      <c r="C24" s="267" t="s">
        <v>242</v>
      </c>
      <c r="D24" s="267"/>
      <c r="E24" s="90">
        <f>'PLANILHA ORÇAMENTOS'!G61</f>
        <v>0</v>
      </c>
      <c r="F24" s="95" t="e">
        <f t="shared" si="0"/>
        <v>#DIV/0!</v>
      </c>
    </row>
    <row r="25" spans="2:6" s="39" customFormat="1" ht="14.25" x14ac:dyDescent="0.2">
      <c r="B25" s="94">
        <v>5</v>
      </c>
      <c r="C25" s="267" t="s">
        <v>245</v>
      </c>
      <c r="D25" s="267"/>
      <c r="E25" s="90">
        <f>'PLANILHA ORÇAMENTOS'!G71</f>
        <v>0</v>
      </c>
      <c r="F25" s="95" t="e">
        <f t="shared" si="0"/>
        <v>#DIV/0!</v>
      </c>
    </row>
    <row r="26" spans="2:6" s="39" customFormat="1" ht="14.25" x14ac:dyDescent="0.2">
      <c r="B26" s="94">
        <v>6</v>
      </c>
      <c r="C26" s="267" t="s">
        <v>246</v>
      </c>
      <c r="D26" s="267"/>
      <c r="E26" s="90">
        <f>'PLANILHA ORÇAMENTOS'!G76</f>
        <v>0</v>
      </c>
      <c r="F26" s="95" t="e">
        <f t="shared" si="0"/>
        <v>#DIV/0!</v>
      </c>
    </row>
    <row r="27" spans="2:6" s="39" customFormat="1" ht="14.25" x14ac:dyDescent="0.2">
      <c r="B27" s="94">
        <v>7</v>
      </c>
      <c r="C27" s="267" t="s">
        <v>121</v>
      </c>
      <c r="D27" s="267"/>
      <c r="E27" s="90">
        <f>'PLANILHA ORÇAMENTOS'!G83</f>
        <v>0</v>
      </c>
      <c r="F27" s="95" t="e">
        <f t="shared" si="0"/>
        <v>#DIV/0!</v>
      </c>
    </row>
    <row r="28" spans="2:6" s="39" customFormat="1" ht="14.25" x14ac:dyDescent="0.2">
      <c r="B28" s="94">
        <v>8</v>
      </c>
      <c r="C28" s="267" t="s">
        <v>248</v>
      </c>
      <c r="D28" s="267"/>
      <c r="E28" s="90">
        <f>'PLANILHA ORÇAMENTOS'!G87</f>
        <v>0</v>
      </c>
      <c r="F28" s="95" t="e">
        <f t="shared" si="0"/>
        <v>#DIV/0!</v>
      </c>
    </row>
    <row r="29" spans="2:6" s="39" customFormat="1" ht="14.25" x14ac:dyDescent="0.2">
      <c r="B29" s="94">
        <v>9</v>
      </c>
      <c r="C29" s="267" t="s">
        <v>314</v>
      </c>
      <c r="D29" s="267"/>
      <c r="E29" s="90">
        <f>'PLANILHA ORÇAMENTOS'!G97</f>
        <v>0</v>
      </c>
      <c r="F29" s="95" t="e">
        <f t="shared" si="0"/>
        <v>#DIV/0!</v>
      </c>
    </row>
    <row r="30" spans="2:6" s="39" customFormat="1" ht="14.25" x14ac:dyDescent="0.2">
      <c r="B30" s="94">
        <v>10</v>
      </c>
      <c r="C30" s="267" t="s">
        <v>318</v>
      </c>
      <c r="D30" s="267"/>
      <c r="E30" s="90">
        <f>'PLANILHA ORÇAMENTOS'!G102</f>
        <v>0</v>
      </c>
      <c r="F30" s="95" t="e">
        <f t="shared" si="0"/>
        <v>#DIV/0!</v>
      </c>
    </row>
    <row r="31" spans="2:6" s="39" customFormat="1" ht="15" customHeight="1" x14ac:dyDescent="0.2">
      <c r="B31" s="263">
        <v>11</v>
      </c>
      <c r="C31" s="268" t="s">
        <v>476</v>
      </c>
      <c r="D31" s="269"/>
      <c r="E31" s="264">
        <f>'PLANILHA ORÇAMENTOS'!G184</f>
        <v>0</v>
      </c>
      <c r="F31" s="95" t="e">
        <f t="shared" si="0"/>
        <v>#DIV/0!</v>
      </c>
    </row>
    <row r="32" spans="2:6" s="39" customFormat="1" ht="14.25" x14ac:dyDescent="0.2">
      <c r="B32" s="96">
        <v>12</v>
      </c>
      <c r="C32" s="277" t="s">
        <v>429</v>
      </c>
      <c r="D32" s="277"/>
      <c r="E32" s="97">
        <f>'PLANILHA ORÇAMENTOS'!G188</f>
        <v>0</v>
      </c>
      <c r="F32" s="98" t="e">
        <f t="shared" si="0"/>
        <v>#DIV/0!</v>
      </c>
    </row>
    <row r="33" spans="2:6" s="39" customFormat="1" ht="14.25" x14ac:dyDescent="0.2">
      <c r="B33" s="87"/>
      <c r="C33" s="276"/>
      <c r="D33" s="276"/>
      <c r="E33" s="88"/>
      <c r="F33" s="89"/>
    </row>
    <row r="34" spans="2:6" s="39" customFormat="1" ht="15" customHeight="1" x14ac:dyDescent="0.2">
      <c r="B34" s="278" t="s">
        <v>238</v>
      </c>
      <c r="C34" s="279"/>
      <c r="D34" s="280"/>
      <c r="E34" s="103">
        <f>SUM(E21:E33)</f>
        <v>0</v>
      </c>
      <c r="F34" s="100"/>
    </row>
    <row r="35" spans="2:6" s="39" customFormat="1" ht="15" customHeight="1" x14ac:dyDescent="0.2">
      <c r="B35" s="281" t="s">
        <v>470</v>
      </c>
      <c r="C35" s="282"/>
      <c r="D35" s="99" t="s">
        <v>488</v>
      </c>
      <c r="E35" s="104" t="e">
        <f>E34*D35</f>
        <v>#VALUE!</v>
      </c>
      <c r="F35" s="101"/>
    </row>
    <row r="36" spans="2:6" s="39" customFormat="1" ht="15" customHeight="1" x14ac:dyDescent="0.2">
      <c r="B36" s="273" t="s">
        <v>250</v>
      </c>
      <c r="C36" s="274"/>
      <c r="D36" s="275"/>
      <c r="E36" s="105" t="e">
        <f>E34+E35</f>
        <v>#VALUE!</v>
      </c>
      <c r="F36" s="102" t="e">
        <f>SUM(F21:F35)</f>
        <v>#DIV/0!</v>
      </c>
    </row>
    <row r="37" spans="2:6" s="39" customFormat="1" ht="14.25" x14ac:dyDescent="0.2">
      <c r="B37" s="40"/>
      <c r="E37" s="41"/>
    </row>
    <row r="38" spans="2:6" s="39" customFormat="1" ht="14.25" x14ac:dyDescent="0.2">
      <c r="B38" s="40"/>
      <c r="E38" s="41"/>
    </row>
    <row r="39" spans="2:6" s="39" customFormat="1" ht="14.25" x14ac:dyDescent="0.2">
      <c r="B39" s="40"/>
      <c r="E39" s="41"/>
    </row>
    <row r="40" spans="2:6" s="39" customFormat="1" ht="14.25" x14ac:dyDescent="0.2">
      <c r="B40" s="40"/>
      <c r="E40" s="41"/>
    </row>
    <row r="41" spans="2:6" s="39" customFormat="1" ht="14.25" x14ac:dyDescent="0.2">
      <c r="B41" s="40"/>
      <c r="E41" s="41"/>
    </row>
  </sheetData>
  <mergeCells count="18">
    <mergeCell ref="B36:D36"/>
    <mergeCell ref="C25:D25"/>
    <mergeCell ref="C26:D26"/>
    <mergeCell ref="C33:D33"/>
    <mergeCell ref="C27:D27"/>
    <mergeCell ref="C28:D28"/>
    <mergeCell ref="C29:D29"/>
    <mergeCell ref="C30:D30"/>
    <mergeCell ref="C32:D32"/>
    <mergeCell ref="B34:D34"/>
    <mergeCell ref="B35:C35"/>
    <mergeCell ref="C22:D22"/>
    <mergeCell ref="C23:D23"/>
    <mergeCell ref="C24:D24"/>
    <mergeCell ref="C31:D31"/>
    <mergeCell ref="C9:F9"/>
    <mergeCell ref="C20:D20"/>
    <mergeCell ref="C21:D21"/>
  </mergeCells>
  <pageMargins left="1.299212598425197" right="0.31496062992125984" top="0.78740157480314965" bottom="0.39370078740157483" header="0.31496062992125984" footer="0.31496062992125984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7"/>
  <sheetViews>
    <sheetView view="pageBreakPreview" topLeftCell="A10" zoomScale="70" zoomScaleNormal="100" zoomScaleSheetLayoutView="70" workbookViewId="0">
      <selection activeCell="S34" sqref="S34"/>
    </sheetView>
  </sheetViews>
  <sheetFormatPr defaultRowHeight="18" x14ac:dyDescent="0.25"/>
  <cols>
    <col min="1" max="1" width="5.85546875" customWidth="1"/>
    <col min="2" max="2" width="9.28515625" style="42" customWidth="1"/>
    <col min="3" max="3" width="48.28515625" style="3" customWidth="1"/>
    <col min="4" max="4" width="16" style="203" bestFit="1" customWidth="1"/>
    <col min="5" max="5" width="14.28515625" style="209" bestFit="1" customWidth="1"/>
    <col min="6" max="14" width="16.140625" style="209" bestFit="1" customWidth="1"/>
    <col min="15" max="16" width="17.5703125" style="209" bestFit="1" customWidth="1"/>
    <col min="17" max="17" width="14.7109375" style="209" bestFit="1" customWidth="1"/>
    <col min="18" max="18" width="6.5703125" customWidth="1"/>
    <col min="19" max="19" width="28.140625" customWidth="1"/>
    <col min="20" max="20" width="20.5703125" customWidth="1"/>
    <col min="21" max="21" width="5.140625" customWidth="1"/>
    <col min="22" max="22" width="24" customWidth="1"/>
    <col min="23" max="23" width="20.28515625" customWidth="1"/>
    <col min="24" max="24" width="18.140625" customWidth="1"/>
    <col min="25" max="25" width="18.85546875" bestFit="1" customWidth="1"/>
    <col min="26" max="27" width="18" bestFit="1" customWidth="1"/>
    <col min="28" max="28" width="16.28515625" customWidth="1"/>
    <col min="252" max="252" width="9.28515625" customWidth="1"/>
    <col min="253" max="253" width="73.140625" customWidth="1"/>
    <col min="254" max="254" width="25.7109375" customWidth="1"/>
    <col min="255" max="255" width="20" customWidth="1"/>
    <col min="256" max="256" width="20.42578125" customWidth="1"/>
    <col min="257" max="257" width="20.7109375" customWidth="1"/>
    <col min="258" max="260" width="21.140625" bestFit="1" customWidth="1"/>
    <col min="261" max="262" width="21.140625" customWidth="1"/>
    <col min="263" max="263" width="21.140625" bestFit="1" customWidth="1"/>
    <col min="264" max="264" width="26.85546875" bestFit="1" customWidth="1"/>
    <col min="265" max="265" width="22.42578125" customWidth="1"/>
    <col min="266" max="266" width="22.140625" customWidth="1"/>
    <col min="267" max="267" width="21.85546875" customWidth="1"/>
    <col min="268" max="268" width="22.140625" customWidth="1"/>
    <col min="269" max="269" width="22.42578125" customWidth="1"/>
    <col min="270" max="271" width="21.85546875" customWidth="1"/>
    <col min="272" max="272" width="22.42578125" customWidth="1"/>
    <col min="273" max="273" width="23.28515625" customWidth="1"/>
    <col min="274" max="274" width="6.5703125" customWidth="1"/>
    <col min="275" max="275" width="0" hidden="1" customWidth="1"/>
    <col min="276" max="276" width="20.5703125" customWidth="1"/>
    <col min="277" max="277" width="5.140625" customWidth="1"/>
    <col min="278" max="278" width="24" customWidth="1"/>
    <col min="279" max="279" width="20.28515625" customWidth="1"/>
    <col min="280" max="280" width="18.140625" customWidth="1"/>
    <col min="281" max="281" width="18.85546875" bestFit="1" customWidth="1"/>
    <col min="282" max="283" width="18" bestFit="1" customWidth="1"/>
    <col min="284" max="284" width="16.28515625" customWidth="1"/>
    <col min="508" max="508" width="9.28515625" customWidth="1"/>
    <col min="509" max="509" width="73.140625" customWidth="1"/>
    <col min="510" max="510" width="25.7109375" customWidth="1"/>
    <col min="511" max="511" width="20" customWidth="1"/>
    <col min="512" max="512" width="20.42578125" customWidth="1"/>
    <col min="513" max="513" width="20.7109375" customWidth="1"/>
    <col min="514" max="516" width="21.140625" bestFit="1" customWidth="1"/>
    <col min="517" max="518" width="21.140625" customWidth="1"/>
    <col min="519" max="519" width="21.140625" bestFit="1" customWidth="1"/>
    <col min="520" max="520" width="26.85546875" bestFit="1" customWidth="1"/>
    <col min="521" max="521" width="22.42578125" customWidth="1"/>
    <col min="522" max="522" width="22.140625" customWidth="1"/>
    <col min="523" max="523" width="21.85546875" customWidth="1"/>
    <col min="524" max="524" width="22.140625" customWidth="1"/>
    <col min="525" max="525" width="22.42578125" customWidth="1"/>
    <col min="526" max="527" width="21.85546875" customWidth="1"/>
    <col min="528" max="528" width="22.42578125" customWidth="1"/>
    <col min="529" max="529" width="23.28515625" customWidth="1"/>
    <col min="530" max="530" width="6.5703125" customWidth="1"/>
    <col min="531" max="531" width="0" hidden="1" customWidth="1"/>
    <col min="532" max="532" width="20.5703125" customWidth="1"/>
    <col min="533" max="533" width="5.140625" customWidth="1"/>
    <col min="534" max="534" width="24" customWidth="1"/>
    <col min="535" max="535" width="20.28515625" customWidth="1"/>
    <col min="536" max="536" width="18.140625" customWidth="1"/>
    <col min="537" max="537" width="18.85546875" bestFit="1" customWidth="1"/>
    <col min="538" max="539" width="18" bestFit="1" customWidth="1"/>
    <col min="540" max="540" width="16.28515625" customWidth="1"/>
    <col min="764" max="764" width="9.28515625" customWidth="1"/>
    <col min="765" max="765" width="73.140625" customWidth="1"/>
    <col min="766" max="766" width="25.7109375" customWidth="1"/>
    <col min="767" max="767" width="20" customWidth="1"/>
    <col min="768" max="768" width="20.42578125" customWidth="1"/>
    <col min="769" max="769" width="20.7109375" customWidth="1"/>
    <col min="770" max="772" width="21.140625" bestFit="1" customWidth="1"/>
    <col min="773" max="774" width="21.140625" customWidth="1"/>
    <col min="775" max="775" width="21.140625" bestFit="1" customWidth="1"/>
    <col min="776" max="776" width="26.85546875" bestFit="1" customWidth="1"/>
    <col min="777" max="777" width="22.42578125" customWidth="1"/>
    <col min="778" max="778" width="22.140625" customWidth="1"/>
    <col min="779" max="779" width="21.85546875" customWidth="1"/>
    <col min="780" max="780" width="22.140625" customWidth="1"/>
    <col min="781" max="781" width="22.42578125" customWidth="1"/>
    <col min="782" max="783" width="21.85546875" customWidth="1"/>
    <col min="784" max="784" width="22.42578125" customWidth="1"/>
    <col min="785" max="785" width="23.28515625" customWidth="1"/>
    <col min="786" max="786" width="6.5703125" customWidth="1"/>
    <col min="787" max="787" width="0" hidden="1" customWidth="1"/>
    <col min="788" max="788" width="20.5703125" customWidth="1"/>
    <col min="789" max="789" width="5.140625" customWidth="1"/>
    <col min="790" max="790" width="24" customWidth="1"/>
    <col min="791" max="791" width="20.28515625" customWidth="1"/>
    <col min="792" max="792" width="18.140625" customWidth="1"/>
    <col min="793" max="793" width="18.85546875" bestFit="1" customWidth="1"/>
    <col min="794" max="795" width="18" bestFit="1" customWidth="1"/>
    <col min="796" max="796" width="16.28515625" customWidth="1"/>
    <col min="1020" max="1020" width="9.28515625" customWidth="1"/>
    <col min="1021" max="1021" width="73.140625" customWidth="1"/>
    <col min="1022" max="1022" width="25.7109375" customWidth="1"/>
    <col min="1023" max="1023" width="20" customWidth="1"/>
    <col min="1024" max="1024" width="20.42578125" customWidth="1"/>
    <col min="1025" max="1025" width="20.7109375" customWidth="1"/>
    <col min="1026" max="1028" width="21.140625" bestFit="1" customWidth="1"/>
    <col min="1029" max="1030" width="21.140625" customWidth="1"/>
    <col min="1031" max="1031" width="21.140625" bestFit="1" customWidth="1"/>
    <col min="1032" max="1032" width="26.85546875" bestFit="1" customWidth="1"/>
    <col min="1033" max="1033" width="22.42578125" customWidth="1"/>
    <col min="1034" max="1034" width="22.140625" customWidth="1"/>
    <col min="1035" max="1035" width="21.85546875" customWidth="1"/>
    <col min="1036" max="1036" width="22.140625" customWidth="1"/>
    <col min="1037" max="1037" width="22.42578125" customWidth="1"/>
    <col min="1038" max="1039" width="21.85546875" customWidth="1"/>
    <col min="1040" max="1040" width="22.42578125" customWidth="1"/>
    <col min="1041" max="1041" width="23.28515625" customWidth="1"/>
    <col min="1042" max="1042" width="6.5703125" customWidth="1"/>
    <col min="1043" max="1043" width="0" hidden="1" customWidth="1"/>
    <col min="1044" max="1044" width="20.5703125" customWidth="1"/>
    <col min="1045" max="1045" width="5.140625" customWidth="1"/>
    <col min="1046" max="1046" width="24" customWidth="1"/>
    <col min="1047" max="1047" width="20.28515625" customWidth="1"/>
    <col min="1048" max="1048" width="18.140625" customWidth="1"/>
    <col min="1049" max="1049" width="18.85546875" bestFit="1" customWidth="1"/>
    <col min="1050" max="1051" width="18" bestFit="1" customWidth="1"/>
    <col min="1052" max="1052" width="16.28515625" customWidth="1"/>
    <col min="1276" max="1276" width="9.28515625" customWidth="1"/>
    <col min="1277" max="1277" width="73.140625" customWidth="1"/>
    <col min="1278" max="1278" width="25.7109375" customWidth="1"/>
    <col min="1279" max="1279" width="20" customWidth="1"/>
    <col min="1280" max="1280" width="20.42578125" customWidth="1"/>
    <col min="1281" max="1281" width="20.7109375" customWidth="1"/>
    <col min="1282" max="1284" width="21.140625" bestFit="1" customWidth="1"/>
    <col min="1285" max="1286" width="21.140625" customWidth="1"/>
    <col min="1287" max="1287" width="21.140625" bestFit="1" customWidth="1"/>
    <col min="1288" max="1288" width="26.85546875" bestFit="1" customWidth="1"/>
    <col min="1289" max="1289" width="22.42578125" customWidth="1"/>
    <col min="1290" max="1290" width="22.140625" customWidth="1"/>
    <col min="1291" max="1291" width="21.85546875" customWidth="1"/>
    <col min="1292" max="1292" width="22.140625" customWidth="1"/>
    <col min="1293" max="1293" width="22.42578125" customWidth="1"/>
    <col min="1294" max="1295" width="21.85546875" customWidth="1"/>
    <col min="1296" max="1296" width="22.42578125" customWidth="1"/>
    <col min="1297" max="1297" width="23.28515625" customWidth="1"/>
    <col min="1298" max="1298" width="6.5703125" customWidth="1"/>
    <col min="1299" max="1299" width="0" hidden="1" customWidth="1"/>
    <col min="1300" max="1300" width="20.5703125" customWidth="1"/>
    <col min="1301" max="1301" width="5.140625" customWidth="1"/>
    <col min="1302" max="1302" width="24" customWidth="1"/>
    <col min="1303" max="1303" width="20.28515625" customWidth="1"/>
    <col min="1304" max="1304" width="18.140625" customWidth="1"/>
    <col min="1305" max="1305" width="18.85546875" bestFit="1" customWidth="1"/>
    <col min="1306" max="1307" width="18" bestFit="1" customWidth="1"/>
    <col min="1308" max="1308" width="16.28515625" customWidth="1"/>
    <col min="1532" max="1532" width="9.28515625" customWidth="1"/>
    <col min="1533" max="1533" width="73.140625" customWidth="1"/>
    <col min="1534" max="1534" width="25.7109375" customWidth="1"/>
    <col min="1535" max="1535" width="20" customWidth="1"/>
    <col min="1536" max="1536" width="20.42578125" customWidth="1"/>
    <col min="1537" max="1537" width="20.7109375" customWidth="1"/>
    <col min="1538" max="1540" width="21.140625" bestFit="1" customWidth="1"/>
    <col min="1541" max="1542" width="21.140625" customWidth="1"/>
    <col min="1543" max="1543" width="21.140625" bestFit="1" customWidth="1"/>
    <col min="1544" max="1544" width="26.85546875" bestFit="1" customWidth="1"/>
    <col min="1545" max="1545" width="22.42578125" customWidth="1"/>
    <col min="1546" max="1546" width="22.140625" customWidth="1"/>
    <col min="1547" max="1547" width="21.85546875" customWidth="1"/>
    <col min="1548" max="1548" width="22.140625" customWidth="1"/>
    <col min="1549" max="1549" width="22.42578125" customWidth="1"/>
    <col min="1550" max="1551" width="21.85546875" customWidth="1"/>
    <col min="1552" max="1552" width="22.42578125" customWidth="1"/>
    <col min="1553" max="1553" width="23.28515625" customWidth="1"/>
    <col min="1554" max="1554" width="6.5703125" customWidth="1"/>
    <col min="1555" max="1555" width="0" hidden="1" customWidth="1"/>
    <col min="1556" max="1556" width="20.5703125" customWidth="1"/>
    <col min="1557" max="1557" width="5.140625" customWidth="1"/>
    <col min="1558" max="1558" width="24" customWidth="1"/>
    <col min="1559" max="1559" width="20.28515625" customWidth="1"/>
    <col min="1560" max="1560" width="18.140625" customWidth="1"/>
    <col min="1561" max="1561" width="18.85546875" bestFit="1" customWidth="1"/>
    <col min="1562" max="1563" width="18" bestFit="1" customWidth="1"/>
    <col min="1564" max="1564" width="16.28515625" customWidth="1"/>
    <col min="1788" max="1788" width="9.28515625" customWidth="1"/>
    <col min="1789" max="1789" width="73.140625" customWidth="1"/>
    <col min="1790" max="1790" width="25.7109375" customWidth="1"/>
    <col min="1791" max="1791" width="20" customWidth="1"/>
    <col min="1792" max="1792" width="20.42578125" customWidth="1"/>
    <col min="1793" max="1793" width="20.7109375" customWidth="1"/>
    <col min="1794" max="1796" width="21.140625" bestFit="1" customWidth="1"/>
    <col min="1797" max="1798" width="21.140625" customWidth="1"/>
    <col min="1799" max="1799" width="21.140625" bestFit="1" customWidth="1"/>
    <col min="1800" max="1800" width="26.85546875" bestFit="1" customWidth="1"/>
    <col min="1801" max="1801" width="22.42578125" customWidth="1"/>
    <col min="1802" max="1802" width="22.140625" customWidth="1"/>
    <col min="1803" max="1803" width="21.85546875" customWidth="1"/>
    <col min="1804" max="1804" width="22.140625" customWidth="1"/>
    <col min="1805" max="1805" width="22.42578125" customWidth="1"/>
    <col min="1806" max="1807" width="21.85546875" customWidth="1"/>
    <col min="1808" max="1808" width="22.42578125" customWidth="1"/>
    <col min="1809" max="1809" width="23.28515625" customWidth="1"/>
    <col min="1810" max="1810" width="6.5703125" customWidth="1"/>
    <col min="1811" max="1811" width="0" hidden="1" customWidth="1"/>
    <col min="1812" max="1812" width="20.5703125" customWidth="1"/>
    <col min="1813" max="1813" width="5.140625" customWidth="1"/>
    <col min="1814" max="1814" width="24" customWidth="1"/>
    <col min="1815" max="1815" width="20.28515625" customWidth="1"/>
    <col min="1816" max="1816" width="18.140625" customWidth="1"/>
    <col min="1817" max="1817" width="18.85546875" bestFit="1" customWidth="1"/>
    <col min="1818" max="1819" width="18" bestFit="1" customWidth="1"/>
    <col min="1820" max="1820" width="16.28515625" customWidth="1"/>
    <col min="2044" max="2044" width="9.28515625" customWidth="1"/>
    <col min="2045" max="2045" width="73.140625" customWidth="1"/>
    <col min="2046" max="2046" width="25.7109375" customWidth="1"/>
    <col min="2047" max="2047" width="20" customWidth="1"/>
    <col min="2048" max="2048" width="20.42578125" customWidth="1"/>
    <col min="2049" max="2049" width="20.7109375" customWidth="1"/>
    <col min="2050" max="2052" width="21.140625" bestFit="1" customWidth="1"/>
    <col min="2053" max="2054" width="21.140625" customWidth="1"/>
    <col min="2055" max="2055" width="21.140625" bestFit="1" customWidth="1"/>
    <col min="2056" max="2056" width="26.85546875" bestFit="1" customWidth="1"/>
    <col min="2057" max="2057" width="22.42578125" customWidth="1"/>
    <col min="2058" max="2058" width="22.140625" customWidth="1"/>
    <col min="2059" max="2059" width="21.85546875" customWidth="1"/>
    <col min="2060" max="2060" width="22.140625" customWidth="1"/>
    <col min="2061" max="2061" width="22.42578125" customWidth="1"/>
    <col min="2062" max="2063" width="21.85546875" customWidth="1"/>
    <col min="2064" max="2064" width="22.42578125" customWidth="1"/>
    <col min="2065" max="2065" width="23.28515625" customWidth="1"/>
    <col min="2066" max="2066" width="6.5703125" customWidth="1"/>
    <col min="2067" max="2067" width="0" hidden="1" customWidth="1"/>
    <col min="2068" max="2068" width="20.5703125" customWidth="1"/>
    <col min="2069" max="2069" width="5.140625" customWidth="1"/>
    <col min="2070" max="2070" width="24" customWidth="1"/>
    <col min="2071" max="2071" width="20.28515625" customWidth="1"/>
    <col min="2072" max="2072" width="18.140625" customWidth="1"/>
    <col min="2073" max="2073" width="18.85546875" bestFit="1" customWidth="1"/>
    <col min="2074" max="2075" width="18" bestFit="1" customWidth="1"/>
    <col min="2076" max="2076" width="16.28515625" customWidth="1"/>
    <col min="2300" max="2300" width="9.28515625" customWidth="1"/>
    <col min="2301" max="2301" width="73.140625" customWidth="1"/>
    <col min="2302" max="2302" width="25.7109375" customWidth="1"/>
    <col min="2303" max="2303" width="20" customWidth="1"/>
    <col min="2304" max="2304" width="20.42578125" customWidth="1"/>
    <col min="2305" max="2305" width="20.7109375" customWidth="1"/>
    <col min="2306" max="2308" width="21.140625" bestFit="1" customWidth="1"/>
    <col min="2309" max="2310" width="21.140625" customWidth="1"/>
    <col min="2311" max="2311" width="21.140625" bestFit="1" customWidth="1"/>
    <col min="2312" max="2312" width="26.85546875" bestFit="1" customWidth="1"/>
    <col min="2313" max="2313" width="22.42578125" customWidth="1"/>
    <col min="2314" max="2314" width="22.140625" customWidth="1"/>
    <col min="2315" max="2315" width="21.85546875" customWidth="1"/>
    <col min="2316" max="2316" width="22.140625" customWidth="1"/>
    <col min="2317" max="2317" width="22.42578125" customWidth="1"/>
    <col min="2318" max="2319" width="21.85546875" customWidth="1"/>
    <col min="2320" max="2320" width="22.42578125" customWidth="1"/>
    <col min="2321" max="2321" width="23.28515625" customWidth="1"/>
    <col min="2322" max="2322" width="6.5703125" customWidth="1"/>
    <col min="2323" max="2323" width="0" hidden="1" customWidth="1"/>
    <col min="2324" max="2324" width="20.5703125" customWidth="1"/>
    <col min="2325" max="2325" width="5.140625" customWidth="1"/>
    <col min="2326" max="2326" width="24" customWidth="1"/>
    <col min="2327" max="2327" width="20.28515625" customWidth="1"/>
    <col min="2328" max="2328" width="18.140625" customWidth="1"/>
    <col min="2329" max="2329" width="18.85546875" bestFit="1" customWidth="1"/>
    <col min="2330" max="2331" width="18" bestFit="1" customWidth="1"/>
    <col min="2332" max="2332" width="16.28515625" customWidth="1"/>
    <col min="2556" max="2556" width="9.28515625" customWidth="1"/>
    <col min="2557" max="2557" width="73.140625" customWidth="1"/>
    <col min="2558" max="2558" width="25.7109375" customWidth="1"/>
    <col min="2559" max="2559" width="20" customWidth="1"/>
    <col min="2560" max="2560" width="20.42578125" customWidth="1"/>
    <col min="2561" max="2561" width="20.7109375" customWidth="1"/>
    <col min="2562" max="2564" width="21.140625" bestFit="1" customWidth="1"/>
    <col min="2565" max="2566" width="21.140625" customWidth="1"/>
    <col min="2567" max="2567" width="21.140625" bestFit="1" customWidth="1"/>
    <col min="2568" max="2568" width="26.85546875" bestFit="1" customWidth="1"/>
    <col min="2569" max="2569" width="22.42578125" customWidth="1"/>
    <col min="2570" max="2570" width="22.140625" customWidth="1"/>
    <col min="2571" max="2571" width="21.85546875" customWidth="1"/>
    <col min="2572" max="2572" width="22.140625" customWidth="1"/>
    <col min="2573" max="2573" width="22.42578125" customWidth="1"/>
    <col min="2574" max="2575" width="21.85546875" customWidth="1"/>
    <col min="2576" max="2576" width="22.42578125" customWidth="1"/>
    <col min="2577" max="2577" width="23.28515625" customWidth="1"/>
    <col min="2578" max="2578" width="6.5703125" customWidth="1"/>
    <col min="2579" max="2579" width="0" hidden="1" customWidth="1"/>
    <col min="2580" max="2580" width="20.5703125" customWidth="1"/>
    <col min="2581" max="2581" width="5.140625" customWidth="1"/>
    <col min="2582" max="2582" width="24" customWidth="1"/>
    <col min="2583" max="2583" width="20.28515625" customWidth="1"/>
    <col min="2584" max="2584" width="18.140625" customWidth="1"/>
    <col min="2585" max="2585" width="18.85546875" bestFit="1" customWidth="1"/>
    <col min="2586" max="2587" width="18" bestFit="1" customWidth="1"/>
    <col min="2588" max="2588" width="16.28515625" customWidth="1"/>
    <col min="2812" max="2812" width="9.28515625" customWidth="1"/>
    <col min="2813" max="2813" width="73.140625" customWidth="1"/>
    <col min="2814" max="2814" width="25.7109375" customWidth="1"/>
    <col min="2815" max="2815" width="20" customWidth="1"/>
    <col min="2816" max="2816" width="20.42578125" customWidth="1"/>
    <col min="2817" max="2817" width="20.7109375" customWidth="1"/>
    <col min="2818" max="2820" width="21.140625" bestFit="1" customWidth="1"/>
    <col min="2821" max="2822" width="21.140625" customWidth="1"/>
    <col min="2823" max="2823" width="21.140625" bestFit="1" customWidth="1"/>
    <col min="2824" max="2824" width="26.85546875" bestFit="1" customWidth="1"/>
    <col min="2825" max="2825" width="22.42578125" customWidth="1"/>
    <col min="2826" max="2826" width="22.140625" customWidth="1"/>
    <col min="2827" max="2827" width="21.85546875" customWidth="1"/>
    <col min="2828" max="2828" width="22.140625" customWidth="1"/>
    <col min="2829" max="2829" width="22.42578125" customWidth="1"/>
    <col min="2830" max="2831" width="21.85546875" customWidth="1"/>
    <col min="2832" max="2832" width="22.42578125" customWidth="1"/>
    <col min="2833" max="2833" width="23.28515625" customWidth="1"/>
    <col min="2834" max="2834" width="6.5703125" customWidth="1"/>
    <col min="2835" max="2835" width="0" hidden="1" customWidth="1"/>
    <col min="2836" max="2836" width="20.5703125" customWidth="1"/>
    <col min="2837" max="2837" width="5.140625" customWidth="1"/>
    <col min="2838" max="2838" width="24" customWidth="1"/>
    <col min="2839" max="2839" width="20.28515625" customWidth="1"/>
    <col min="2840" max="2840" width="18.140625" customWidth="1"/>
    <col min="2841" max="2841" width="18.85546875" bestFit="1" customWidth="1"/>
    <col min="2842" max="2843" width="18" bestFit="1" customWidth="1"/>
    <col min="2844" max="2844" width="16.28515625" customWidth="1"/>
    <col min="3068" max="3068" width="9.28515625" customWidth="1"/>
    <col min="3069" max="3069" width="73.140625" customWidth="1"/>
    <col min="3070" max="3070" width="25.7109375" customWidth="1"/>
    <col min="3071" max="3071" width="20" customWidth="1"/>
    <col min="3072" max="3072" width="20.42578125" customWidth="1"/>
    <col min="3073" max="3073" width="20.7109375" customWidth="1"/>
    <col min="3074" max="3076" width="21.140625" bestFit="1" customWidth="1"/>
    <col min="3077" max="3078" width="21.140625" customWidth="1"/>
    <col min="3079" max="3079" width="21.140625" bestFit="1" customWidth="1"/>
    <col min="3080" max="3080" width="26.85546875" bestFit="1" customWidth="1"/>
    <col min="3081" max="3081" width="22.42578125" customWidth="1"/>
    <col min="3082" max="3082" width="22.140625" customWidth="1"/>
    <col min="3083" max="3083" width="21.85546875" customWidth="1"/>
    <col min="3084" max="3084" width="22.140625" customWidth="1"/>
    <col min="3085" max="3085" width="22.42578125" customWidth="1"/>
    <col min="3086" max="3087" width="21.85546875" customWidth="1"/>
    <col min="3088" max="3088" width="22.42578125" customWidth="1"/>
    <col min="3089" max="3089" width="23.28515625" customWidth="1"/>
    <col min="3090" max="3090" width="6.5703125" customWidth="1"/>
    <col min="3091" max="3091" width="0" hidden="1" customWidth="1"/>
    <col min="3092" max="3092" width="20.5703125" customWidth="1"/>
    <col min="3093" max="3093" width="5.140625" customWidth="1"/>
    <col min="3094" max="3094" width="24" customWidth="1"/>
    <col min="3095" max="3095" width="20.28515625" customWidth="1"/>
    <col min="3096" max="3096" width="18.140625" customWidth="1"/>
    <col min="3097" max="3097" width="18.85546875" bestFit="1" customWidth="1"/>
    <col min="3098" max="3099" width="18" bestFit="1" customWidth="1"/>
    <col min="3100" max="3100" width="16.28515625" customWidth="1"/>
    <col min="3324" max="3324" width="9.28515625" customWidth="1"/>
    <col min="3325" max="3325" width="73.140625" customWidth="1"/>
    <col min="3326" max="3326" width="25.7109375" customWidth="1"/>
    <col min="3327" max="3327" width="20" customWidth="1"/>
    <col min="3328" max="3328" width="20.42578125" customWidth="1"/>
    <col min="3329" max="3329" width="20.7109375" customWidth="1"/>
    <col min="3330" max="3332" width="21.140625" bestFit="1" customWidth="1"/>
    <col min="3333" max="3334" width="21.140625" customWidth="1"/>
    <col min="3335" max="3335" width="21.140625" bestFit="1" customWidth="1"/>
    <col min="3336" max="3336" width="26.85546875" bestFit="1" customWidth="1"/>
    <col min="3337" max="3337" width="22.42578125" customWidth="1"/>
    <col min="3338" max="3338" width="22.140625" customWidth="1"/>
    <col min="3339" max="3339" width="21.85546875" customWidth="1"/>
    <col min="3340" max="3340" width="22.140625" customWidth="1"/>
    <col min="3341" max="3341" width="22.42578125" customWidth="1"/>
    <col min="3342" max="3343" width="21.85546875" customWidth="1"/>
    <col min="3344" max="3344" width="22.42578125" customWidth="1"/>
    <col min="3345" max="3345" width="23.28515625" customWidth="1"/>
    <col min="3346" max="3346" width="6.5703125" customWidth="1"/>
    <col min="3347" max="3347" width="0" hidden="1" customWidth="1"/>
    <col min="3348" max="3348" width="20.5703125" customWidth="1"/>
    <col min="3349" max="3349" width="5.140625" customWidth="1"/>
    <col min="3350" max="3350" width="24" customWidth="1"/>
    <col min="3351" max="3351" width="20.28515625" customWidth="1"/>
    <col min="3352" max="3352" width="18.140625" customWidth="1"/>
    <col min="3353" max="3353" width="18.85546875" bestFit="1" customWidth="1"/>
    <col min="3354" max="3355" width="18" bestFit="1" customWidth="1"/>
    <col min="3356" max="3356" width="16.28515625" customWidth="1"/>
    <col min="3580" max="3580" width="9.28515625" customWidth="1"/>
    <col min="3581" max="3581" width="73.140625" customWidth="1"/>
    <col min="3582" max="3582" width="25.7109375" customWidth="1"/>
    <col min="3583" max="3583" width="20" customWidth="1"/>
    <col min="3584" max="3584" width="20.42578125" customWidth="1"/>
    <col min="3585" max="3585" width="20.7109375" customWidth="1"/>
    <col min="3586" max="3588" width="21.140625" bestFit="1" customWidth="1"/>
    <col min="3589" max="3590" width="21.140625" customWidth="1"/>
    <col min="3591" max="3591" width="21.140625" bestFit="1" customWidth="1"/>
    <col min="3592" max="3592" width="26.85546875" bestFit="1" customWidth="1"/>
    <col min="3593" max="3593" width="22.42578125" customWidth="1"/>
    <col min="3594" max="3594" width="22.140625" customWidth="1"/>
    <col min="3595" max="3595" width="21.85546875" customWidth="1"/>
    <col min="3596" max="3596" width="22.140625" customWidth="1"/>
    <col min="3597" max="3597" width="22.42578125" customWidth="1"/>
    <col min="3598" max="3599" width="21.85546875" customWidth="1"/>
    <col min="3600" max="3600" width="22.42578125" customWidth="1"/>
    <col min="3601" max="3601" width="23.28515625" customWidth="1"/>
    <col min="3602" max="3602" width="6.5703125" customWidth="1"/>
    <col min="3603" max="3603" width="0" hidden="1" customWidth="1"/>
    <col min="3604" max="3604" width="20.5703125" customWidth="1"/>
    <col min="3605" max="3605" width="5.140625" customWidth="1"/>
    <col min="3606" max="3606" width="24" customWidth="1"/>
    <col min="3607" max="3607" width="20.28515625" customWidth="1"/>
    <col min="3608" max="3608" width="18.140625" customWidth="1"/>
    <col min="3609" max="3609" width="18.85546875" bestFit="1" customWidth="1"/>
    <col min="3610" max="3611" width="18" bestFit="1" customWidth="1"/>
    <col min="3612" max="3612" width="16.28515625" customWidth="1"/>
    <col min="3836" max="3836" width="9.28515625" customWidth="1"/>
    <col min="3837" max="3837" width="73.140625" customWidth="1"/>
    <col min="3838" max="3838" width="25.7109375" customWidth="1"/>
    <col min="3839" max="3839" width="20" customWidth="1"/>
    <col min="3840" max="3840" width="20.42578125" customWidth="1"/>
    <col min="3841" max="3841" width="20.7109375" customWidth="1"/>
    <col min="3842" max="3844" width="21.140625" bestFit="1" customWidth="1"/>
    <col min="3845" max="3846" width="21.140625" customWidth="1"/>
    <col min="3847" max="3847" width="21.140625" bestFit="1" customWidth="1"/>
    <col min="3848" max="3848" width="26.85546875" bestFit="1" customWidth="1"/>
    <col min="3849" max="3849" width="22.42578125" customWidth="1"/>
    <col min="3850" max="3850" width="22.140625" customWidth="1"/>
    <col min="3851" max="3851" width="21.85546875" customWidth="1"/>
    <col min="3852" max="3852" width="22.140625" customWidth="1"/>
    <col min="3853" max="3853" width="22.42578125" customWidth="1"/>
    <col min="3854" max="3855" width="21.85546875" customWidth="1"/>
    <col min="3856" max="3856" width="22.42578125" customWidth="1"/>
    <col min="3857" max="3857" width="23.28515625" customWidth="1"/>
    <col min="3858" max="3858" width="6.5703125" customWidth="1"/>
    <col min="3859" max="3859" width="0" hidden="1" customWidth="1"/>
    <col min="3860" max="3860" width="20.5703125" customWidth="1"/>
    <col min="3861" max="3861" width="5.140625" customWidth="1"/>
    <col min="3862" max="3862" width="24" customWidth="1"/>
    <col min="3863" max="3863" width="20.28515625" customWidth="1"/>
    <col min="3864" max="3864" width="18.140625" customWidth="1"/>
    <col min="3865" max="3865" width="18.85546875" bestFit="1" customWidth="1"/>
    <col min="3866" max="3867" width="18" bestFit="1" customWidth="1"/>
    <col min="3868" max="3868" width="16.28515625" customWidth="1"/>
    <col min="4092" max="4092" width="9.28515625" customWidth="1"/>
    <col min="4093" max="4093" width="73.140625" customWidth="1"/>
    <col min="4094" max="4094" width="25.7109375" customWidth="1"/>
    <col min="4095" max="4095" width="20" customWidth="1"/>
    <col min="4096" max="4096" width="20.42578125" customWidth="1"/>
    <col min="4097" max="4097" width="20.7109375" customWidth="1"/>
    <col min="4098" max="4100" width="21.140625" bestFit="1" customWidth="1"/>
    <col min="4101" max="4102" width="21.140625" customWidth="1"/>
    <col min="4103" max="4103" width="21.140625" bestFit="1" customWidth="1"/>
    <col min="4104" max="4104" width="26.85546875" bestFit="1" customWidth="1"/>
    <col min="4105" max="4105" width="22.42578125" customWidth="1"/>
    <col min="4106" max="4106" width="22.140625" customWidth="1"/>
    <col min="4107" max="4107" width="21.85546875" customWidth="1"/>
    <col min="4108" max="4108" width="22.140625" customWidth="1"/>
    <col min="4109" max="4109" width="22.42578125" customWidth="1"/>
    <col min="4110" max="4111" width="21.85546875" customWidth="1"/>
    <col min="4112" max="4112" width="22.42578125" customWidth="1"/>
    <col min="4113" max="4113" width="23.28515625" customWidth="1"/>
    <col min="4114" max="4114" width="6.5703125" customWidth="1"/>
    <col min="4115" max="4115" width="0" hidden="1" customWidth="1"/>
    <col min="4116" max="4116" width="20.5703125" customWidth="1"/>
    <col min="4117" max="4117" width="5.140625" customWidth="1"/>
    <col min="4118" max="4118" width="24" customWidth="1"/>
    <col min="4119" max="4119" width="20.28515625" customWidth="1"/>
    <col min="4120" max="4120" width="18.140625" customWidth="1"/>
    <col min="4121" max="4121" width="18.85546875" bestFit="1" customWidth="1"/>
    <col min="4122" max="4123" width="18" bestFit="1" customWidth="1"/>
    <col min="4124" max="4124" width="16.28515625" customWidth="1"/>
    <col min="4348" max="4348" width="9.28515625" customWidth="1"/>
    <col min="4349" max="4349" width="73.140625" customWidth="1"/>
    <col min="4350" max="4350" width="25.7109375" customWidth="1"/>
    <col min="4351" max="4351" width="20" customWidth="1"/>
    <col min="4352" max="4352" width="20.42578125" customWidth="1"/>
    <col min="4353" max="4353" width="20.7109375" customWidth="1"/>
    <col min="4354" max="4356" width="21.140625" bestFit="1" customWidth="1"/>
    <col min="4357" max="4358" width="21.140625" customWidth="1"/>
    <col min="4359" max="4359" width="21.140625" bestFit="1" customWidth="1"/>
    <col min="4360" max="4360" width="26.85546875" bestFit="1" customWidth="1"/>
    <col min="4361" max="4361" width="22.42578125" customWidth="1"/>
    <col min="4362" max="4362" width="22.140625" customWidth="1"/>
    <col min="4363" max="4363" width="21.85546875" customWidth="1"/>
    <col min="4364" max="4364" width="22.140625" customWidth="1"/>
    <col min="4365" max="4365" width="22.42578125" customWidth="1"/>
    <col min="4366" max="4367" width="21.85546875" customWidth="1"/>
    <col min="4368" max="4368" width="22.42578125" customWidth="1"/>
    <col min="4369" max="4369" width="23.28515625" customWidth="1"/>
    <col min="4370" max="4370" width="6.5703125" customWidth="1"/>
    <col min="4371" max="4371" width="0" hidden="1" customWidth="1"/>
    <col min="4372" max="4372" width="20.5703125" customWidth="1"/>
    <col min="4373" max="4373" width="5.140625" customWidth="1"/>
    <col min="4374" max="4374" width="24" customWidth="1"/>
    <col min="4375" max="4375" width="20.28515625" customWidth="1"/>
    <col min="4376" max="4376" width="18.140625" customWidth="1"/>
    <col min="4377" max="4377" width="18.85546875" bestFit="1" customWidth="1"/>
    <col min="4378" max="4379" width="18" bestFit="1" customWidth="1"/>
    <col min="4380" max="4380" width="16.28515625" customWidth="1"/>
    <col min="4604" max="4604" width="9.28515625" customWidth="1"/>
    <col min="4605" max="4605" width="73.140625" customWidth="1"/>
    <col min="4606" max="4606" width="25.7109375" customWidth="1"/>
    <col min="4607" max="4607" width="20" customWidth="1"/>
    <col min="4608" max="4608" width="20.42578125" customWidth="1"/>
    <col min="4609" max="4609" width="20.7109375" customWidth="1"/>
    <col min="4610" max="4612" width="21.140625" bestFit="1" customWidth="1"/>
    <col min="4613" max="4614" width="21.140625" customWidth="1"/>
    <col min="4615" max="4615" width="21.140625" bestFit="1" customWidth="1"/>
    <col min="4616" max="4616" width="26.85546875" bestFit="1" customWidth="1"/>
    <col min="4617" max="4617" width="22.42578125" customWidth="1"/>
    <col min="4618" max="4618" width="22.140625" customWidth="1"/>
    <col min="4619" max="4619" width="21.85546875" customWidth="1"/>
    <col min="4620" max="4620" width="22.140625" customWidth="1"/>
    <col min="4621" max="4621" width="22.42578125" customWidth="1"/>
    <col min="4622" max="4623" width="21.85546875" customWidth="1"/>
    <col min="4624" max="4624" width="22.42578125" customWidth="1"/>
    <col min="4625" max="4625" width="23.28515625" customWidth="1"/>
    <col min="4626" max="4626" width="6.5703125" customWidth="1"/>
    <col min="4627" max="4627" width="0" hidden="1" customWidth="1"/>
    <col min="4628" max="4628" width="20.5703125" customWidth="1"/>
    <col min="4629" max="4629" width="5.140625" customWidth="1"/>
    <col min="4630" max="4630" width="24" customWidth="1"/>
    <col min="4631" max="4631" width="20.28515625" customWidth="1"/>
    <col min="4632" max="4632" width="18.140625" customWidth="1"/>
    <col min="4633" max="4633" width="18.85546875" bestFit="1" customWidth="1"/>
    <col min="4634" max="4635" width="18" bestFit="1" customWidth="1"/>
    <col min="4636" max="4636" width="16.28515625" customWidth="1"/>
    <col min="4860" max="4860" width="9.28515625" customWidth="1"/>
    <col min="4861" max="4861" width="73.140625" customWidth="1"/>
    <col min="4862" max="4862" width="25.7109375" customWidth="1"/>
    <col min="4863" max="4863" width="20" customWidth="1"/>
    <col min="4864" max="4864" width="20.42578125" customWidth="1"/>
    <col min="4865" max="4865" width="20.7109375" customWidth="1"/>
    <col min="4866" max="4868" width="21.140625" bestFit="1" customWidth="1"/>
    <col min="4869" max="4870" width="21.140625" customWidth="1"/>
    <col min="4871" max="4871" width="21.140625" bestFit="1" customWidth="1"/>
    <col min="4872" max="4872" width="26.85546875" bestFit="1" customWidth="1"/>
    <col min="4873" max="4873" width="22.42578125" customWidth="1"/>
    <col min="4874" max="4874" width="22.140625" customWidth="1"/>
    <col min="4875" max="4875" width="21.85546875" customWidth="1"/>
    <col min="4876" max="4876" width="22.140625" customWidth="1"/>
    <col min="4877" max="4877" width="22.42578125" customWidth="1"/>
    <col min="4878" max="4879" width="21.85546875" customWidth="1"/>
    <col min="4880" max="4880" width="22.42578125" customWidth="1"/>
    <col min="4881" max="4881" width="23.28515625" customWidth="1"/>
    <col min="4882" max="4882" width="6.5703125" customWidth="1"/>
    <col min="4883" max="4883" width="0" hidden="1" customWidth="1"/>
    <col min="4884" max="4884" width="20.5703125" customWidth="1"/>
    <col min="4885" max="4885" width="5.140625" customWidth="1"/>
    <col min="4886" max="4886" width="24" customWidth="1"/>
    <col min="4887" max="4887" width="20.28515625" customWidth="1"/>
    <col min="4888" max="4888" width="18.140625" customWidth="1"/>
    <col min="4889" max="4889" width="18.85546875" bestFit="1" customWidth="1"/>
    <col min="4890" max="4891" width="18" bestFit="1" customWidth="1"/>
    <col min="4892" max="4892" width="16.28515625" customWidth="1"/>
    <col min="5116" max="5116" width="9.28515625" customWidth="1"/>
    <col min="5117" max="5117" width="73.140625" customWidth="1"/>
    <col min="5118" max="5118" width="25.7109375" customWidth="1"/>
    <col min="5119" max="5119" width="20" customWidth="1"/>
    <col min="5120" max="5120" width="20.42578125" customWidth="1"/>
    <col min="5121" max="5121" width="20.7109375" customWidth="1"/>
    <col min="5122" max="5124" width="21.140625" bestFit="1" customWidth="1"/>
    <col min="5125" max="5126" width="21.140625" customWidth="1"/>
    <col min="5127" max="5127" width="21.140625" bestFit="1" customWidth="1"/>
    <col min="5128" max="5128" width="26.85546875" bestFit="1" customWidth="1"/>
    <col min="5129" max="5129" width="22.42578125" customWidth="1"/>
    <col min="5130" max="5130" width="22.140625" customWidth="1"/>
    <col min="5131" max="5131" width="21.85546875" customWidth="1"/>
    <col min="5132" max="5132" width="22.140625" customWidth="1"/>
    <col min="5133" max="5133" width="22.42578125" customWidth="1"/>
    <col min="5134" max="5135" width="21.85546875" customWidth="1"/>
    <col min="5136" max="5136" width="22.42578125" customWidth="1"/>
    <col min="5137" max="5137" width="23.28515625" customWidth="1"/>
    <col min="5138" max="5138" width="6.5703125" customWidth="1"/>
    <col min="5139" max="5139" width="0" hidden="1" customWidth="1"/>
    <col min="5140" max="5140" width="20.5703125" customWidth="1"/>
    <col min="5141" max="5141" width="5.140625" customWidth="1"/>
    <col min="5142" max="5142" width="24" customWidth="1"/>
    <col min="5143" max="5143" width="20.28515625" customWidth="1"/>
    <col min="5144" max="5144" width="18.140625" customWidth="1"/>
    <col min="5145" max="5145" width="18.85546875" bestFit="1" customWidth="1"/>
    <col min="5146" max="5147" width="18" bestFit="1" customWidth="1"/>
    <col min="5148" max="5148" width="16.28515625" customWidth="1"/>
    <col min="5372" max="5372" width="9.28515625" customWidth="1"/>
    <col min="5373" max="5373" width="73.140625" customWidth="1"/>
    <col min="5374" max="5374" width="25.7109375" customWidth="1"/>
    <col min="5375" max="5375" width="20" customWidth="1"/>
    <col min="5376" max="5376" width="20.42578125" customWidth="1"/>
    <col min="5377" max="5377" width="20.7109375" customWidth="1"/>
    <col min="5378" max="5380" width="21.140625" bestFit="1" customWidth="1"/>
    <col min="5381" max="5382" width="21.140625" customWidth="1"/>
    <col min="5383" max="5383" width="21.140625" bestFit="1" customWidth="1"/>
    <col min="5384" max="5384" width="26.85546875" bestFit="1" customWidth="1"/>
    <col min="5385" max="5385" width="22.42578125" customWidth="1"/>
    <col min="5386" max="5386" width="22.140625" customWidth="1"/>
    <col min="5387" max="5387" width="21.85546875" customWidth="1"/>
    <col min="5388" max="5388" width="22.140625" customWidth="1"/>
    <col min="5389" max="5389" width="22.42578125" customWidth="1"/>
    <col min="5390" max="5391" width="21.85546875" customWidth="1"/>
    <col min="5392" max="5392" width="22.42578125" customWidth="1"/>
    <col min="5393" max="5393" width="23.28515625" customWidth="1"/>
    <col min="5394" max="5394" width="6.5703125" customWidth="1"/>
    <col min="5395" max="5395" width="0" hidden="1" customWidth="1"/>
    <col min="5396" max="5396" width="20.5703125" customWidth="1"/>
    <col min="5397" max="5397" width="5.140625" customWidth="1"/>
    <col min="5398" max="5398" width="24" customWidth="1"/>
    <col min="5399" max="5399" width="20.28515625" customWidth="1"/>
    <col min="5400" max="5400" width="18.140625" customWidth="1"/>
    <col min="5401" max="5401" width="18.85546875" bestFit="1" customWidth="1"/>
    <col min="5402" max="5403" width="18" bestFit="1" customWidth="1"/>
    <col min="5404" max="5404" width="16.28515625" customWidth="1"/>
    <col min="5628" max="5628" width="9.28515625" customWidth="1"/>
    <col min="5629" max="5629" width="73.140625" customWidth="1"/>
    <col min="5630" max="5630" width="25.7109375" customWidth="1"/>
    <col min="5631" max="5631" width="20" customWidth="1"/>
    <col min="5632" max="5632" width="20.42578125" customWidth="1"/>
    <col min="5633" max="5633" width="20.7109375" customWidth="1"/>
    <col min="5634" max="5636" width="21.140625" bestFit="1" customWidth="1"/>
    <col min="5637" max="5638" width="21.140625" customWidth="1"/>
    <col min="5639" max="5639" width="21.140625" bestFit="1" customWidth="1"/>
    <col min="5640" max="5640" width="26.85546875" bestFit="1" customWidth="1"/>
    <col min="5641" max="5641" width="22.42578125" customWidth="1"/>
    <col min="5642" max="5642" width="22.140625" customWidth="1"/>
    <col min="5643" max="5643" width="21.85546875" customWidth="1"/>
    <col min="5644" max="5644" width="22.140625" customWidth="1"/>
    <col min="5645" max="5645" width="22.42578125" customWidth="1"/>
    <col min="5646" max="5647" width="21.85546875" customWidth="1"/>
    <col min="5648" max="5648" width="22.42578125" customWidth="1"/>
    <col min="5649" max="5649" width="23.28515625" customWidth="1"/>
    <col min="5650" max="5650" width="6.5703125" customWidth="1"/>
    <col min="5651" max="5651" width="0" hidden="1" customWidth="1"/>
    <col min="5652" max="5652" width="20.5703125" customWidth="1"/>
    <col min="5653" max="5653" width="5.140625" customWidth="1"/>
    <col min="5654" max="5654" width="24" customWidth="1"/>
    <col min="5655" max="5655" width="20.28515625" customWidth="1"/>
    <col min="5656" max="5656" width="18.140625" customWidth="1"/>
    <col min="5657" max="5657" width="18.85546875" bestFit="1" customWidth="1"/>
    <col min="5658" max="5659" width="18" bestFit="1" customWidth="1"/>
    <col min="5660" max="5660" width="16.28515625" customWidth="1"/>
    <col min="5884" max="5884" width="9.28515625" customWidth="1"/>
    <col min="5885" max="5885" width="73.140625" customWidth="1"/>
    <col min="5886" max="5886" width="25.7109375" customWidth="1"/>
    <col min="5887" max="5887" width="20" customWidth="1"/>
    <col min="5888" max="5888" width="20.42578125" customWidth="1"/>
    <col min="5889" max="5889" width="20.7109375" customWidth="1"/>
    <col min="5890" max="5892" width="21.140625" bestFit="1" customWidth="1"/>
    <col min="5893" max="5894" width="21.140625" customWidth="1"/>
    <col min="5895" max="5895" width="21.140625" bestFit="1" customWidth="1"/>
    <col min="5896" max="5896" width="26.85546875" bestFit="1" customWidth="1"/>
    <col min="5897" max="5897" width="22.42578125" customWidth="1"/>
    <col min="5898" max="5898" width="22.140625" customWidth="1"/>
    <col min="5899" max="5899" width="21.85546875" customWidth="1"/>
    <col min="5900" max="5900" width="22.140625" customWidth="1"/>
    <col min="5901" max="5901" width="22.42578125" customWidth="1"/>
    <col min="5902" max="5903" width="21.85546875" customWidth="1"/>
    <col min="5904" max="5904" width="22.42578125" customWidth="1"/>
    <col min="5905" max="5905" width="23.28515625" customWidth="1"/>
    <col min="5906" max="5906" width="6.5703125" customWidth="1"/>
    <col min="5907" max="5907" width="0" hidden="1" customWidth="1"/>
    <col min="5908" max="5908" width="20.5703125" customWidth="1"/>
    <col min="5909" max="5909" width="5.140625" customWidth="1"/>
    <col min="5910" max="5910" width="24" customWidth="1"/>
    <col min="5911" max="5911" width="20.28515625" customWidth="1"/>
    <col min="5912" max="5912" width="18.140625" customWidth="1"/>
    <col min="5913" max="5913" width="18.85546875" bestFit="1" customWidth="1"/>
    <col min="5914" max="5915" width="18" bestFit="1" customWidth="1"/>
    <col min="5916" max="5916" width="16.28515625" customWidth="1"/>
    <col min="6140" max="6140" width="9.28515625" customWidth="1"/>
    <col min="6141" max="6141" width="73.140625" customWidth="1"/>
    <col min="6142" max="6142" width="25.7109375" customWidth="1"/>
    <col min="6143" max="6143" width="20" customWidth="1"/>
    <col min="6144" max="6144" width="20.42578125" customWidth="1"/>
    <col min="6145" max="6145" width="20.7109375" customWidth="1"/>
    <col min="6146" max="6148" width="21.140625" bestFit="1" customWidth="1"/>
    <col min="6149" max="6150" width="21.140625" customWidth="1"/>
    <col min="6151" max="6151" width="21.140625" bestFit="1" customWidth="1"/>
    <col min="6152" max="6152" width="26.85546875" bestFit="1" customWidth="1"/>
    <col min="6153" max="6153" width="22.42578125" customWidth="1"/>
    <col min="6154" max="6154" width="22.140625" customWidth="1"/>
    <col min="6155" max="6155" width="21.85546875" customWidth="1"/>
    <col min="6156" max="6156" width="22.140625" customWidth="1"/>
    <col min="6157" max="6157" width="22.42578125" customWidth="1"/>
    <col min="6158" max="6159" width="21.85546875" customWidth="1"/>
    <col min="6160" max="6160" width="22.42578125" customWidth="1"/>
    <col min="6161" max="6161" width="23.28515625" customWidth="1"/>
    <col min="6162" max="6162" width="6.5703125" customWidth="1"/>
    <col min="6163" max="6163" width="0" hidden="1" customWidth="1"/>
    <col min="6164" max="6164" width="20.5703125" customWidth="1"/>
    <col min="6165" max="6165" width="5.140625" customWidth="1"/>
    <col min="6166" max="6166" width="24" customWidth="1"/>
    <col min="6167" max="6167" width="20.28515625" customWidth="1"/>
    <col min="6168" max="6168" width="18.140625" customWidth="1"/>
    <col min="6169" max="6169" width="18.85546875" bestFit="1" customWidth="1"/>
    <col min="6170" max="6171" width="18" bestFit="1" customWidth="1"/>
    <col min="6172" max="6172" width="16.28515625" customWidth="1"/>
    <col min="6396" max="6396" width="9.28515625" customWidth="1"/>
    <col min="6397" max="6397" width="73.140625" customWidth="1"/>
    <col min="6398" max="6398" width="25.7109375" customWidth="1"/>
    <col min="6399" max="6399" width="20" customWidth="1"/>
    <col min="6400" max="6400" width="20.42578125" customWidth="1"/>
    <col min="6401" max="6401" width="20.7109375" customWidth="1"/>
    <col min="6402" max="6404" width="21.140625" bestFit="1" customWidth="1"/>
    <col min="6405" max="6406" width="21.140625" customWidth="1"/>
    <col min="6407" max="6407" width="21.140625" bestFit="1" customWidth="1"/>
    <col min="6408" max="6408" width="26.85546875" bestFit="1" customWidth="1"/>
    <col min="6409" max="6409" width="22.42578125" customWidth="1"/>
    <col min="6410" max="6410" width="22.140625" customWidth="1"/>
    <col min="6411" max="6411" width="21.85546875" customWidth="1"/>
    <col min="6412" max="6412" width="22.140625" customWidth="1"/>
    <col min="6413" max="6413" width="22.42578125" customWidth="1"/>
    <col min="6414" max="6415" width="21.85546875" customWidth="1"/>
    <col min="6416" max="6416" width="22.42578125" customWidth="1"/>
    <col min="6417" max="6417" width="23.28515625" customWidth="1"/>
    <col min="6418" max="6418" width="6.5703125" customWidth="1"/>
    <col min="6419" max="6419" width="0" hidden="1" customWidth="1"/>
    <col min="6420" max="6420" width="20.5703125" customWidth="1"/>
    <col min="6421" max="6421" width="5.140625" customWidth="1"/>
    <col min="6422" max="6422" width="24" customWidth="1"/>
    <col min="6423" max="6423" width="20.28515625" customWidth="1"/>
    <col min="6424" max="6424" width="18.140625" customWidth="1"/>
    <col min="6425" max="6425" width="18.85546875" bestFit="1" customWidth="1"/>
    <col min="6426" max="6427" width="18" bestFit="1" customWidth="1"/>
    <col min="6428" max="6428" width="16.28515625" customWidth="1"/>
    <col min="6652" max="6652" width="9.28515625" customWidth="1"/>
    <col min="6653" max="6653" width="73.140625" customWidth="1"/>
    <col min="6654" max="6654" width="25.7109375" customWidth="1"/>
    <col min="6655" max="6655" width="20" customWidth="1"/>
    <col min="6656" max="6656" width="20.42578125" customWidth="1"/>
    <col min="6657" max="6657" width="20.7109375" customWidth="1"/>
    <col min="6658" max="6660" width="21.140625" bestFit="1" customWidth="1"/>
    <col min="6661" max="6662" width="21.140625" customWidth="1"/>
    <col min="6663" max="6663" width="21.140625" bestFit="1" customWidth="1"/>
    <col min="6664" max="6664" width="26.85546875" bestFit="1" customWidth="1"/>
    <col min="6665" max="6665" width="22.42578125" customWidth="1"/>
    <col min="6666" max="6666" width="22.140625" customWidth="1"/>
    <col min="6667" max="6667" width="21.85546875" customWidth="1"/>
    <col min="6668" max="6668" width="22.140625" customWidth="1"/>
    <col min="6669" max="6669" width="22.42578125" customWidth="1"/>
    <col min="6670" max="6671" width="21.85546875" customWidth="1"/>
    <col min="6672" max="6672" width="22.42578125" customWidth="1"/>
    <col min="6673" max="6673" width="23.28515625" customWidth="1"/>
    <col min="6674" max="6674" width="6.5703125" customWidth="1"/>
    <col min="6675" max="6675" width="0" hidden="1" customWidth="1"/>
    <col min="6676" max="6676" width="20.5703125" customWidth="1"/>
    <col min="6677" max="6677" width="5.140625" customWidth="1"/>
    <col min="6678" max="6678" width="24" customWidth="1"/>
    <col min="6679" max="6679" width="20.28515625" customWidth="1"/>
    <col min="6680" max="6680" width="18.140625" customWidth="1"/>
    <col min="6681" max="6681" width="18.85546875" bestFit="1" customWidth="1"/>
    <col min="6682" max="6683" width="18" bestFit="1" customWidth="1"/>
    <col min="6684" max="6684" width="16.28515625" customWidth="1"/>
    <col min="6908" max="6908" width="9.28515625" customWidth="1"/>
    <col min="6909" max="6909" width="73.140625" customWidth="1"/>
    <col min="6910" max="6910" width="25.7109375" customWidth="1"/>
    <col min="6911" max="6911" width="20" customWidth="1"/>
    <col min="6912" max="6912" width="20.42578125" customWidth="1"/>
    <col min="6913" max="6913" width="20.7109375" customWidth="1"/>
    <col min="6914" max="6916" width="21.140625" bestFit="1" customWidth="1"/>
    <col min="6917" max="6918" width="21.140625" customWidth="1"/>
    <col min="6919" max="6919" width="21.140625" bestFit="1" customWidth="1"/>
    <col min="6920" max="6920" width="26.85546875" bestFit="1" customWidth="1"/>
    <col min="6921" max="6921" width="22.42578125" customWidth="1"/>
    <col min="6922" max="6922" width="22.140625" customWidth="1"/>
    <col min="6923" max="6923" width="21.85546875" customWidth="1"/>
    <col min="6924" max="6924" width="22.140625" customWidth="1"/>
    <col min="6925" max="6925" width="22.42578125" customWidth="1"/>
    <col min="6926" max="6927" width="21.85546875" customWidth="1"/>
    <col min="6928" max="6928" width="22.42578125" customWidth="1"/>
    <col min="6929" max="6929" width="23.28515625" customWidth="1"/>
    <col min="6930" max="6930" width="6.5703125" customWidth="1"/>
    <col min="6931" max="6931" width="0" hidden="1" customWidth="1"/>
    <col min="6932" max="6932" width="20.5703125" customWidth="1"/>
    <col min="6933" max="6933" width="5.140625" customWidth="1"/>
    <col min="6934" max="6934" width="24" customWidth="1"/>
    <col min="6935" max="6935" width="20.28515625" customWidth="1"/>
    <col min="6936" max="6936" width="18.140625" customWidth="1"/>
    <col min="6937" max="6937" width="18.85546875" bestFit="1" customWidth="1"/>
    <col min="6938" max="6939" width="18" bestFit="1" customWidth="1"/>
    <col min="6940" max="6940" width="16.28515625" customWidth="1"/>
    <col min="7164" max="7164" width="9.28515625" customWidth="1"/>
    <col min="7165" max="7165" width="73.140625" customWidth="1"/>
    <col min="7166" max="7166" width="25.7109375" customWidth="1"/>
    <col min="7167" max="7167" width="20" customWidth="1"/>
    <col min="7168" max="7168" width="20.42578125" customWidth="1"/>
    <col min="7169" max="7169" width="20.7109375" customWidth="1"/>
    <col min="7170" max="7172" width="21.140625" bestFit="1" customWidth="1"/>
    <col min="7173" max="7174" width="21.140625" customWidth="1"/>
    <col min="7175" max="7175" width="21.140625" bestFit="1" customWidth="1"/>
    <col min="7176" max="7176" width="26.85546875" bestFit="1" customWidth="1"/>
    <col min="7177" max="7177" width="22.42578125" customWidth="1"/>
    <col min="7178" max="7178" width="22.140625" customWidth="1"/>
    <col min="7179" max="7179" width="21.85546875" customWidth="1"/>
    <col min="7180" max="7180" width="22.140625" customWidth="1"/>
    <col min="7181" max="7181" width="22.42578125" customWidth="1"/>
    <col min="7182" max="7183" width="21.85546875" customWidth="1"/>
    <col min="7184" max="7184" width="22.42578125" customWidth="1"/>
    <col min="7185" max="7185" width="23.28515625" customWidth="1"/>
    <col min="7186" max="7186" width="6.5703125" customWidth="1"/>
    <col min="7187" max="7187" width="0" hidden="1" customWidth="1"/>
    <col min="7188" max="7188" width="20.5703125" customWidth="1"/>
    <col min="7189" max="7189" width="5.140625" customWidth="1"/>
    <col min="7190" max="7190" width="24" customWidth="1"/>
    <col min="7191" max="7191" width="20.28515625" customWidth="1"/>
    <col min="7192" max="7192" width="18.140625" customWidth="1"/>
    <col min="7193" max="7193" width="18.85546875" bestFit="1" customWidth="1"/>
    <col min="7194" max="7195" width="18" bestFit="1" customWidth="1"/>
    <col min="7196" max="7196" width="16.28515625" customWidth="1"/>
    <col min="7420" max="7420" width="9.28515625" customWidth="1"/>
    <col min="7421" max="7421" width="73.140625" customWidth="1"/>
    <col min="7422" max="7422" width="25.7109375" customWidth="1"/>
    <col min="7423" max="7423" width="20" customWidth="1"/>
    <col min="7424" max="7424" width="20.42578125" customWidth="1"/>
    <col min="7425" max="7425" width="20.7109375" customWidth="1"/>
    <col min="7426" max="7428" width="21.140625" bestFit="1" customWidth="1"/>
    <col min="7429" max="7430" width="21.140625" customWidth="1"/>
    <col min="7431" max="7431" width="21.140625" bestFit="1" customWidth="1"/>
    <col min="7432" max="7432" width="26.85546875" bestFit="1" customWidth="1"/>
    <col min="7433" max="7433" width="22.42578125" customWidth="1"/>
    <col min="7434" max="7434" width="22.140625" customWidth="1"/>
    <col min="7435" max="7435" width="21.85546875" customWidth="1"/>
    <col min="7436" max="7436" width="22.140625" customWidth="1"/>
    <col min="7437" max="7437" width="22.42578125" customWidth="1"/>
    <col min="7438" max="7439" width="21.85546875" customWidth="1"/>
    <col min="7440" max="7440" width="22.42578125" customWidth="1"/>
    <col min="7441" max="7441" width="23.28515625" customWidth="1"/>
    <col min="7442" max="7442" width="6.5703125" customWidth="1"/>
    <col min="7443" max="7443" width="0" hidden="1" customWidth="1"/>
    <col min="7444" max="7444" width="20.5703125" customWidth="1"/>
    <col min="7445" max="7445" width="5.140625" customWidth="1"/>
    <col min="7446" max="7446" width="24" customWidth="1"/>
    <col min="7447" max="7447" width="20.28515625" customWidth="1"/>
    <col min="7448" max="7448" width="18.140625" customWidth="1"/>
    <col min="7449" max="7449" width="18.85546875" bestFit="1" customWidth="1"/>
    <col min="7450" max="7451" width="18" bestFit="1" customWidth="1"/>
    <col min="7452" max="7452" width="16.28515625" customWidth="1"/>
    <col min="7676" max="7676" width="9.28515625" customWidth="1"/>
    <col min="7677" max="7677" width="73.140625" customWidth="1"/>
    <col min="7678" max="7678" width="25.7109375" customWidth="1"/>
    <col min="7679" max="7679" width="20" customWidth="1"/>
    <col min="7680" max="7680" width="20.42578125" customWidth="1"/>
    <col min="7681" max="7681" width="20.7109375" customWidth="1"/>
    <col min="7682" max="7684" width="21.140625" bestFit="1" customWidth="1"/>
    <col min="7685" max="7686" width="21.140625" customWidth="1"/>
    <col min="7687" max="7687" width="21.140625" bestFit="1" customWidth="1"/>
    <col min="7688" max="7688" width="26.85546875" bestFit="1" customWidth="1"/>
    <col min="7689" max="7689" width="22.42578125" customWidth="1"/>
    <col min="7690" max="7690" width="22.140625" customWidth="1"/>
    <col min="7691" max="7691" width="21.85546875" customWidth="1"/>
    <col min="7692" max="7692" width="22.140625" customWidth="1"/>
    <col min="7693" max="7693" width="22.42578125" customWidth="1"/>
    <col min="7694" max="7695" width="21.85546875" customWidth="1"/>
    <col min="7696" max="7696" width="22.42578125" customWidth="1"/>
    <col min="7697" max="7697" width="23.28515625" customWidth="1"/>
    <col min="7698" max="7698" width="6.5703125" customWidth="1"/>
    <col min="7699" max="7699" width="0" hidden="1" customWidth="1"/>
    <col min="7700" max="7700" width="20.5703125" customWidth="1"/>
    <col min="7701" max="7701" width="5.140625" customWidth="1"/>
    <col min="7702" max="7702" width="24" customWidth="1"/>
    <col min="7703" max="7703" width="20.28515625" customWidth="1"/>
    <col min="7704" max="7704" width="18.140625" customWidth="1"/>
    <col min="7705" max="7705" width="18.85546875" bestFit="1" customWidth="1"/>
    <col min="7706" max="7707" width="18" bestFit="1" customWidth="1"/>
    <col min="7708" max="7708" width="16.28515625" customWidth="1"/>
    <col min="7932" max="7932" width="9.28515625" customWidth="1"/>
    <col min="7933" max="7933" width="73.140625" customWidth="1"/>
    <col min="7934" max="7934" width="25.7109375" customWidth="1"/>
    <col min="7935" max="7935" width="20" customWidth="1"/>
    <col min="7936" max="7936" width="20.42578125" customWidth="1"/>
    <col min="7937" max="7937" width="20.7109375" customWidth="1"/>
    <col min="7938" max="7940" width="21.140625" bestFit="1" customWidth="1"/>
    <col min="7941" max="7942" width="21.140625" customWidth="1"/>
    <col min="7943" max="7943" width="21.140625" bestFit="1" customWidth="1"/>
    <col min="7944" max="7944" width="26.85546875" bestFit="1" customWidth="1"/>
    <col min="7945" max="7945" width="22.42578125" customWidth="1"/>
    <col min="7946" max="7946" width="22.140625" customWidth="1"/>
    <col min="7947" max="7947" width="21.85546875" customWidth="1"/>
    <col min="7948" max="7948" width="22.140625" customWidth="1"/>
    <col min="7949" max="7949" width="22.42578125" customWidth="1"/>
    <col min="7950" max="7951" width="21.85546875" customWidth="1"/>
    <col min="7952" max="7952" width="22.42578125" customWidth="1"/>
    <col min="7953" max="7953" width="23.28515625" customWidth="1"/>
    <col min="7954" max="7954" width="6.5703125" customWidth="1"/>
    <col min="7955" max="7955" width="0" hidden="1" customWidth="1"/>
    <col min="7956" max="7956" width="20.5703125" customWidth="1"/>
    <col min="7957" max="7957" width="5.140625" customWidth="1"/>
    <col min="7958" max="7958" width="24" customWidth="1"/>
    <col min="7959" max="7959" width="20.28515625" customWidth="1"/>
    <col min="7960" max="7960" width="18.140625" customWidth="1"/>
    <col min="7961" max="7961" width="18.85546875" bestFit="1" customWidth="1"/>
    <col min="7962" max="7963" width="18" bestFit="1" customWidth="1"/>
    <col min="7964" max="7964" width="16.28515625" customWidth="1"/>
    <col min="8188" max="8188" width="9.28515625" customWidth="1"/>
    <col min="8189" max="8189" width="73.140625" customWidth="1"/>
    <col min="8190" max="8190" width="25.7109375" customWidth="1"/>
    <col min="8191" max="8191" width="20" customWidth="1"/>
    <col min="8192" max="8192" width="20.42578125" customWidth="1"/>
    <col min="8193" max="8193" width="20.7109375" customWidth="1"/>
    <col min="8194" max="8196" width="21.140625" bestFit="1" customWidth="1"/>
    <col min="8197" max="8198" width="21.140625" customWidth="1"/>
    <col min="8199" max="8199" width="21.140625" bestFit="1" customWidth="1"/>
    <col min="8200" max="8200" width="26.85546875" bestFit="1" customWidth="1"/>
    <col min="8201" max="8201" width="22.42578125" customWidth="1"/>
    <col min="8202" max="8202" width="22.140625" customWidth="1"/>
    <col min="8203" max="8203" width="21.85546875" customWidth="1"/>
    <col min="8204" max="8204" width="22.140625" customWidth="1"/>
    <col min="8205" max="8205" width="22.42578125" customWidth="1"/>
    <col min="8206" max="8207" width="21.85546875" customWidth="1"/>
    <col min="8208" max="8208" width="22.42578125" customWidth="1"/>
    <col min="8209" max="8209" width="23.28515625" customWidth="1"/>
    <col min="8210" max="8210" width="6.5703125" customWidth="1"/>
    <col min="8211" max="8211" width="0" hidden="1" customWidth="1"/>
    <col min="8212" max="8212" width="20.5703125" customWidth="1"/>
    <col min="8213" max="8213" width="5.140625" customWidth="1"/>
    <col min="8214" max="8214" width="24" customWidth="1"/>
    <col min="8215" max="8215" width="20.28515625" customWidth="1"/>
    <col min="8216" max="8216" width="18.140625" customWidth="1"/>
    <col min="8217" max="8217" width="18.85546875" bestFit="1" customWidth="1"/>
    <col min="8218" max="8219" width="18" bestFit="1" customWidth="1"/>
    <col min="8220" max="8220" width="16.28515625" customWidth="1"/>
    <col min="8444" max="8444" width="9.28515625" customWidth="1"/>
    <col min="8445" max="8445" width="73.140625" customWidth="1"/>
    <col min="8446" max="8446" width="25.7109375" customWidth="1"/>
    <col min="8447" max="8447" width="20" customWidth="1"/>
    <col min="8448" max="8448" width="20.42578125" customWidth="1"/>
    <col min="8449" max="8449" width="20.7109375" customWidth="1"/>
    <col min="8450" max="8452" width="21.140625" bestFit="1" customWidth="1"/>
    <col min="8453" max="8454" width="21.140625" customWidth="1"/>
    <col min="8455" max="8455" width="21.140625" bestFit="1" customWidth="1"/>
    <col min="8456" max="8456" width="26.85546875" bestFit="1" customWidth="1"/>
    <col min="8457" max="8457" width="22.42578125" customWidth="1"/>
    <col min="8458" max="8458" width="22.140625" customWidth="1"/>
    <col min="8459" max="8459" width="21.85546875" customWidth="1"/>
    <col min="8460" max="8460" width="22.140625" customWidth="1"/>
    <col min="8461" max="8461" width="22.42578125" customWidth="1"/>
    <col min="8462" max="8463" width="21.85546875" customWidth="1"/>
    <col min="8464" max="8464" width="22.42578125" customWidth="1"/>
    <col min="8465" max="8465" width="23.28515625" customWidth="1"/>
    <col min="8466" max="8466" width="6.5703125" customWidth="1"/>
    <col min="8467" max="8467" width="0" hidden="1" customWidth="1"/>
    <col min="8468" max="8468" width="20.5703125" customWidth="1"/>
    <col min="8469" max="8469" width="5.140625" customWidth="1"/>
    <col min="8470" max="8470" width="24" customWidth="1"/>
    <col min="8471" max="8471" width="20.28515625" customWidth="1"/>
    <col min="8472" max="8472" width="18.140625" customWidth="1"/>
    <col min="8473" max="8473" width="18.85546875" bestFit="1" customWidth="1"/>
    <col min="8474" max="8475" width="18" bestFit="1" customWidth="1"/>
    <col min="8476" max="8476" width="16.28515625" customWidth="1"/>
    <col min="8700" max="8700" width="9.28515625" customWidth="1"/>
    <col min="8701" max="8701" width="73.140625" customWidth="1"/>
    <col min="8702" max="8702" width="25.7109375" customWidth="1"/>
    <col min="8703" max="8703" width="20" customWidth="1"/>
    <col min="8704" max="8704" width="20.42578125" customWidth="1"/>
    <col min="8705" max="8705" width="20.7109375" customWidth="1"/>
    <col min="8706" max="8708" width="21.140625" bestFit="1" customWidth="1"/>
    <col min="8709" max="8710" width="21.140625" customWidth="1"/>
    <col min="8711" max="8711" width="21.140625" bestFit="1" customWidth="1"/>
    <col min="8712" max="8712" width="26.85546875" bestFit="1" customWidth="1"/>
    <col min="8713" max="8713" width="22.42578125" customWidth="1"/>
    <col min="8714" max="8714" width="22.140625" customWidth="1"/>
    <col min="8715" max="8715" width="21.85546875" customWidth="1"/>
    <col min="8716" max="8716" width="22.140625" customWidth="1"/>
    <col min="8717" max="8717" width="22.42578125" customWidth="1"/>
    <col min="8718" max="8719" width="21.85546875" customWidth="1"/>
    <col min="8720" max="8720" width="22.42578125" customWidth="1"/>
    <col min="8721" max="8721" width="23.28515625" customWidth="1"/>
    <col min="8722" max="8722" width="6.5703125" customWidth="1"/>
    <col min="8723" max="8723" width="0" hidden="1" customWidth="1"/>
    <col min="8724" max="8724" width="20.5703125" customWidth="1"/>
    <col min="8725" max="8725" width="5.140625" customWidth="1"/>
    <col min="8726" max="8726" width="24" customWidth="1"/>
    <col min="8727" max="8727" width="20.28515625" customWidth="1"/>
    <col min="8728" max="8728" width="18.140625" customWidth="1"/>
    <col min="8729" max="8729" width="18.85546875" bestFit="1" customWidth="1"/>
    <col min="8730" max="8731" width="18" bestFit="1" customWidth="1"/>
    <col min="8732" max="8732" width="16.28515625" customWidth="1"/>
    <col min="8956" max="8956" width="9.28515625" customWidth="1"/>
    <col min="8957" max="8957" width="73.140625" customWidth="1"/>
    <col min="8958" max="8958" width="25.7109375" customWidth="1"/>
    <col min="8959" max="8959" width="20" customWidth="1"/>
    <col min="8960" max="8960" width="20.42578125" customWidth="1"/>
    <col min="8961" max="8961" width="20.7109375" customWidth="1"/>
    <col min="8962" max="8964" width="21.140625" bestFit="1" customWidth="1"/>
    <col min="8965" max="8966" width="21.140625" customWidth="1"/>
    <col min="8967" max="8967" width="21.140625" bestFit="1" customWidth="1"/>
    <col min="8968" max="8968" width="26.85546875" bestFit="1" customWidth="1"/>
    <col min="8969" max="8969" width="22.42578125" customWidth="1"/>
    <col min="8970" max="8970" width="22.140625" customWidth="1"/>
    <col min="8971" max="8971" width="21.85546875" customWidth="1"/>
    <col min="8972" max="8972" width="22.140625" customWidth="1"/>
    <col min="8973" max="8973" width="22.42578125" customWidth="1"/>
    <col min="8974" max="8975" width="21.85546875" customWidth="1"/>
    <col min="8976" max="8976" width="22.42578125" customWidth="1"/>
    <col min="8977" max="8977" width="23.28515625" customWidth="1"/>
    <col min="8978" max="8978" width="6.5703125" customWidth="1"/>
    <col min="8979" max="8979" width="0" hidden="1" customWidth="1"/>
    <col min="8980" max="8980" width="20.5703125" customWidth="1"/>
    <col min="8981" max="8981" width="5.140625" customWidth="1"/>
    <col min="8982" max="8982" width="24" customWidth="1"/>
    <col min="8983" max="8983" width="20.28515625" customWidth="1"/>
    <col min="8984" max="8984" width="18.140625" customWidth="1"/>
    <col min="8985" max="8985" width="18.85546875" bestFit="1" customWidth="1"/>
    <col min="8986" max="8987" width="18" bestFit="1" customWidth="1"/>
    <col min="8988" max="8988" width="16.28515625" customWidth="1"/>
    <col min="9212" max="9212" width="9.28515625" customWidth="1"/>
    <col min="9213" max="9213" width="73.140625" customWidth="1"/>
    <col min="9214" max="9214" width="25.7109375" customWidth="1"/>
    <col min="9215" max="9215" width="20" customWidth="1"/>
    <col min="9216" max="9216" width="20.42578125" customWidth="1"/>
    <col min="9217" max="9217" width="20.7109375" customWidth="1"/>
    <col min="9218" max="9220" width="21.140625" bestFit="1" customWidth="1"/>
    <col min="9221" max="9222" width="21.140625" customWidth="1"/>
    <col min="9223" max="9223" width="21.140625" bestFit="1" customWidth="1"/>
    <col min="9224" max="9224" width="26.85546875" bestFit="1" customWidth="1"/>
    <col min="9225" max="9225" width="22.42578125" customWidth="1"/>
    <col min="9226" max="9226" width="22.140625" customWidth="1"/>
    <col min="9227" max="9227" width="21.85546875" customWidth="1"/>
    <col min="9228" max="9228" width="22.140625" customWidth="1"/>
    <col min="9229" max="9229" width="22.42578125" customWidth="1"/>
    <col min="9230" max="9231" width="21.85546875" customWidth="1"/>
    <col min="9232" max="9232" width="22.42578125" customWidth="1"/>
    <col min="9233" max="9233" width="23.28515625" customWidth="1"/>
    <col min="9234" max="9234" width="6.5703125" customWidth="1"/>
    <col min="9235" max="9235" width="0" hidden="1" customWidth="1"/>
    <col min="9236" max="9236" width="20.5703125" customWidth="1"/>
    <col min="9237" max="9237" width="5.140625" customWidth="1"/>
    <col min="9238" max="9238" width="24" customWidth="1"/>
    <col min="9239" max="9239" width="20.28515625" customWidth="1"/>
    <col min="9240" max="9240" width="18.140625" customWidth="1"/>
    <col min="9241" max="9241" width="18.85546875" bestFit="1" customWidth="1"/>
    <col min="9242" max="9243" width="18" bestFit="1" customWidth="1"/>
    <col min="9244" max="9244" width="16.28515625" customWidth="1"/>
    <col min="9468" max="9468" width="9.28515625" customWidth="1"/>
    <col min="9469" max="9469" width="73.140625" customWidth="1"/>
    <col min="9470" max="9470" width="25.7109375" customWidth="1"/>
    <col min="9471" max="9471" width="20" customWidth="1"/>
    <col min="9472" max="9472" width="20.42578125" customWidth="1"/>
    <col min="9473" max="9473" width="20.7109375" customWidth="1"/>
    <col min="9474" max="9476" width="21.140625" bestFit="1" customWidth="1"/>
    <col min="9477" max="9478" width="21.140625" customWidth="1"/>
    <col min="9479" max="9479" width="21.140625" bestFit="1" customWidth="1"/>
    <col min="9480" max="9480" width="26.85546875" bestFit="1" customWidth="1"/>
    <col min="9481" max="9481" width="22.42578125" customWidth="1"/>
    <col min="9482" max="9482" width="22.140625" customWidth="1"/>
    <col min="9483" max="9483" width="21.85546875" customWidth="1"/>
    <col min="9484" max="9484" width="22.140625" customWidth="1"/>
    <col min="9485" max="9485" width="22.42578125" customWidth="1"/>
    <col min="9486" max="9487" width="21.85546875" customWidth="1"/>
    <col min="9488" max="9488" width="22.42578125" customWidth="1"/>
    <col min="9489" max="9489" width="23.28515625" customWidth="1"/>
    <col min="9490" max="9490" width="6.5703125" customWidth="1"/>
    <col min="9491" max="9491" width="0" hidden="1" customWidth="1"/>
    <col min="9492" max="9492" width="20.5703125" customWidth="1"/>
    <col min="9493" max="9493" width="5.140625" customWidth="1"/>
    <col min="9494" max="9494" width="24" customWidth="1"/>
    <col min="9495" max="9495" width="20.28515625" customWidth="1"/>
    <col min="9496" max="9496" width="18.140625" customWidth="1"/>
    <col min="9497" max="9497" width="18.85546875" bestFit="1" customWidth="1"/>
    <col min="9498" max="9499" width="18" bestFit="1" customWidth="1"/>
    <col min="9500" max="9500" width="16.28515625" customWidth="1"/>
    <col min="9724" max="9724" width="9.28515625" customWidth="1"/>
    <col min="9725" max="9725" width="73.140625" customWidth="1"/>
    <col min="9726" max="9726" width="25.7109375" customWidth="1"/>
    <col min="9727" max="9727" width="20" customWidth="1"/>
    <col min="9728" max="9728" width="20.42578125" customWidth="1"/>
    <col min="9729" max="9729" width="20.7109375" customWidth="1"/>
    <col min="9730" max="9732" width="21.140625" bestFit="1" customWidth="1"/>
    <col min="9733" max="9734" width="21.140625" customWidth="1"/>
    <col min="9735" max="9735" width="21.140625" bestFit="1" customWidth="1"/>
    <col min="9736" max="9736" width="26.85546875" bestFit="1" customWidth="1"/>
    <col min="9737" max="9737" width="22.42578125" customWidth="1"/>
    <col min="9738" max="9738" width="22.140625" customWidth="1"/>
    <col min="9739" max="9739" width="21.85546875" customWidth="1"/>
    <col min="9740" max="9740" width="22.140625" customWidth="1"/>
    <col min="9741" max="9741" width="22.42578125" customWidth="1"/>
    <col min="9742" max="9743" width="21.85546875" customWidth="1"/>
    <col min="9744" max="9744" width="22.42578125" customWidth="1"/>
    <col min="9745" max="9745" width="23.28515625" customWidth="1"/>
    <col min="9746" max="9746" width="6.5703125" customWidth="1"/>
    <col min="9747" max="9747" width="0" hidden="1" customWidth="1"/>
    <col min="9748" max="9748" width="20.5703125" customWidth="1"/>
    <col min="9749" max="9749" width="5.140625" customWidth="1"/>
    <col min="9750" max="9750" width="24" customWidth="1"/>
    <col min="9751" max="9751" width="20.28515625" customWidth="1"/>
    <col min="9752" max="9752" width="18.140625" customWidth="1"/>
    <col min="9753" max="9753" width="18.85546875" bestFit="1" customWidth="1"/>
    <col min="9754" max="9755" width="18" bestFit="1" customWidth="1"/>
    <col min="9756" max="9756" width="16.28515625" customWidth="1"/>
    <col min="9980" max="9980" width="9.28515625" customWidth="1"/>
    <col min="9981" max="9981" width="73.140625" customWidth="1"/>
    <col min="9982" max="9982" width="25.7109375" customWidth="1"/>
    <col min="9983" max="9983" width="20" customWidth="1"/>
    <col min="9984" max="9984" width="20.42578125" customWidth="1"/>
    <col min="9985" max="9985" width="20.7109375" customWidth="1"/>
    <col min="9986" max="9988" width="21.140625" bestFit="1" customWidth="1"/>
    <col min="9989" max="9990" width="21.140625" customWidth="1"/>
    <col min="9991" max="9991" width="21.140625" bestFit="1" customWidth="1"/>
    <col min="9992" max="9992" width="26.85546875" bestFit="1" customWidth="1"/>
    <col min="9993" max="9993" width="22.42578125" customWidth="1"/>
    <col min="9994" max="9994" width="22.140625" customWidth="1"/>
    <col min="9995" max="9995" width="21.85546875" customWidth="1"/>
    <col min="9996" max="9996" width="22.140625" customWidth="1"/>
    <col min="9997" max="9997" width="22.42578125" customWidth="1"/>
    <col min="9998" max="9999" width="21.85546875" customWidth="1"/>
    <col min="10000" max="10000" width="22.42578125" customWidth="1"/>
    <col min="10001" max="10001" width="23.28515625" customWidth="1"/>
    <col min="10002" max="10002" width="6.5703125" customWidth="1"/>
    <col min="10003" max="10003" width="0" hidden="1" customWidth="1"/>
    <col min="10004" max="10004" width="20.5703125" customWidth="1"/>
    <col min="10005" max="10005" width="5.140625" customWidth="1"/>
    <col min="10006" max="10006" width="24" customWidth="1"/>
    <col min="10007" max="10007" width="20.28515625" customWidth="1"/>
    <col min="10008" max="10008" width="18.140625" customWidth="1"/>
    <col min="10009" max="10009" width="18.85546875" bestFit="1" customWidth="1"/>
    <col min="10010" max="10011" width="18" bestFit="1" customWidth="1"/>
    <col min="10012" max="10012" width="16.28515625" customWidth="1"/>
    <col min="10236" max="10236" width="9.28515625" customWidth="1"/>
    <col min="10237" max="10237" width="73.140625" customWidth="1"/>
    <col min="10238" max="10238" width="25.7109375" customWidth="1"/>
    <col min="10239" max="10239" width="20" customWidth="1"/>
    <col min="10240" max="10240" width="20.42578125" customWidth="1"/>
    <col min="10241" max="10241" width="20.7109375" customWidth="1"/>
    <col min="10242" max="10244" width="21.140625" bestFit="1" customWidth="1"/>
    <col min="10245" max="10246" width="21.140625" customWidth="1"/>
    <col min="10247" max="10247" width="21.140625" bestFit="1" customWidth="1"/>
    <col min="10248" max="10248" width="26.85546875" bestFit="1" customWidth="1"/>
    <col min="10249" max="10249" width="22.42578125" customWidth="1"/>
    <col min="10250" max="10250" width="22.140625" customWidth="1"/>
    <col min="10251" max="10251" width="21.85546875" customWidth="1"/>
    <col min="10252" max="10252" width="22.140625" customWidth="1"/>
    <col min="10253" max="10253" width="22.42578125" customWidth="1"/>
    <col min="10254" max="10255" width="21.85546875" customWidth="1"/>
    <col min="10256" max="10256" width="22.42578125" customWidth="1"/>
    <col min="10257" max="10257" width="23.28515625" customWidth="1"/>
    <col min="10258" max="10258" width="6.5703125" customWidth="1"/>
    <col min="10259" max="10259" width="0" hidden="1" customWidth="1"/>
    <col min="10260" max="10260" width="20.5703125" customWidth="1"/>
    <col min="10261" max="10261" width="5.140625" customWidth="1"/>
    <col min="10262" max="10262" width="24" customWidth="1"/>
    <col min="10263" max="10263" width="20.28515625" customWidth="1"/>
    <col min="10264" max="10264" width="18.140625" customWidth="1"/>
    <col min="10265" max="10265" width="18.85546875" bestFit="1" customWidth="1"/>
    <col min="10266" max="10267" width="18" bestFit="1" customWidth="1"/>
    <col min="10268" max="10268" width="16.28515625" customWidth="1"/>
    <col min="10492" max="10492" width="9.28515625" customWidth="1"/>
    <col min="10493" max="10493" width="73.140625" customWidth="1"/>
    <col min="10494" max="10494" width="25.7109375" customWidth="1"/>
    <col min="10495" max="10495" width="20" customWidth="1"/>
    <col min="10496" max="10496" width="20.42578125" customWidth="1"/>
    <col min="10497" max="10497" width="20.7109375" customWidth="1"/>
    <col min="10498" max="10500" width="21.140625" bestFit="1" customWidth="1"/>
    <col min="10501" max="10502" width="21.140625" customWidth="1"/>
    <col min="10503" max="10503" width="21.140625" bestFit="1" customWidth="1"/>
    <col min="10504" max="10504" width="26.85546875" bestFit="1" customWidth="1"/>
    <col min="10505" max="10505" width="22.42578125" customWidth="1"/>
    <col min="10506" max="10506" width="22.140625" customWidth="1"/>
    <col min="10507" max="10507" width="21.85546875" customWidth="1"/>
    <col min="10508" max="10508" width="22.140625" customWidth="1"/>
    <col min="10509" max="10509" width="22.42578125" customWidth="1"/>
    <col min="10510" max="10511" width="21.85546875" customWidth="1"/>
    <col min="10512" max="10512" width="22.42578125" customWidth="1"/>
    <col min="10513" max="10513" width="23.28515625" customWidth="1"/>
    <col min="10514" max="10514" width="6.5703125" customWidth="1"/>
    <col min="10515" max="10515" width="0" hidden="1" customWidth="1"/>
    <col min="10516" max="10516" width="20.5703125" customWidth="1"/>
    <col min="10517" max="10517" width="5.140625" customWidth="1"/>
    <col min="10518" max="10518" width="24" customWidth="1"/>
    <col min="10519" max="10519" width="20.28515625" customWidth="1"/>
    <col min="10520" max="10520" width="18.140625" customWidth="1"/>
    <col min="10521" max="10521" width="18.85546875" bestFit="1" customWidth="1"/>
    <col min="10522" max="10523" width="18" bestFit="1" customWidth="1"/>
    <col min="10524" max="10524" width="16.28515625" customWidth="1"/>
    <col min="10748" max="10748" width="9.28515625" customWidth="1"/>
    <col min="10749" max="10749" width="73.140625" customWidth="1"/>
    <col min="10750" max="10750" width="25.7109375" customWidth="1"/>
    <col min="10751" max="10751" width="20" customWidth="1"/>
    <col min="10752" max="10752" width="20.42578125" customWidth="1"/>
    <col min="10753" max="10753" width="20.7109375" customWidth="1"/>
    <col min="10754" max="10756" width="21.140625" bestFit="1" customWidth="1"/>
    <col min="10757" max="10758" width="21.140625" customWidth="1"/>
    <col min="10759" max="10759" width="21.140625" bestFit="1" customWidth="1"/>
    <col min="10760" max="10760" width="26.85546875" bestFit="1" customWidth="1"/>
    <col min="10761" max="10761" width="22.42578125" customWidth="1"/>
    <col min="10762" max="10762" width="22.140625" customWidth="1"/>
    <col min="10763" max="10763" width="21.85546875" customWidth="1"/>
    <col min="10764" max="10764" width="22.140625" customWidth="1"/>
    <col min="10765" max="10765" width="22.42578125" customWidth="1"/>
    <col min="10766" max="10767" width="21.85546875" customWidth="1"/>
    <col min="10768" max="10768" width="22.42578125" customWidth="1"/>
    <col min="10769" max="10769" width="23.28515625" customWidth="1"/>
    <col min="10770" max="10770" width="6.5703125" customWidth="1"/>
    <col min="10771" max="10771" width="0" hidden="1" customWidth="1"/>
    <col min="10772" max="10772" width="20.5703125" customWidth="1"/>
    <col min="10773" max="10773" width="5.140625" customWidth="1"/>
    <col min="10774" max="10774" width="24" customWidth="1"/>
    <col min="10775" max="10775" width="20.28515625" customWidth="1"/>
    <col min="10776" max="10776" width="18.140625" customWidth="1"/>
    <col min="10777" max="10777" width="18.85546875" bestFit="1" customWidth="1"/>
    <col min="10778" max="10779" width="18" bestFit="1" customWidth="1"/>
    <col min="10780" max="10780" width="16.28515625" customWidth="1"/>
    <col min="11004" max="11004" width="9.28515625" customWidth="1"/>
    <col min="11005" max="11005" width="73.140625" customWidth="1"/>
    <col min="11006" max="11006" width="25.7109375" customWidth="1"/>
    <col min="11007" max="11007" width="20" customWidth="1"/>
    <col min="11008" max="11008" width="20.42578125" customWidth="1"/>
    <col min="11009" max="11009" width="20.7109375" customWidth="1"/>
    <col min="11010" max="11012" width="21.140625" bestFit="1" customWidth="1"/>
    <col min="11013" max="11014" width="21.140625" customWidth="1"/>
    <col min="11015" max="11015" width="21.140625" bestFit="1" customWidth="1"/>
    <col min="11016" max="11016" width="26.85546875" bestFit="1" customWidth="1"/>
    <col min="11017" max="11017" width="22.42578125" customWidth="1"/>
    <col min="11018" max="11018" width="22.140625" customWidth="1"/>
    <col min="11019" max="11019" width="21.85546875" customWidth="1"/>
    <col min="11020" max="11020" width="22.140625" customWidth="1"/>
    <col min="11021" max="11021" width="22.42578125" customWidth="1"/>
    <col min="11022" max="11023" width="21.85546875" customWidth="1"/>
    <col min="11024" max="11024" width="22.42578125" customWidth="1"/>
    <col min="11025" max="11025" width="23.28515625" customWidth="1"/>
    <col min="11026" max="11026" width="6.5703125" customWidth="1"/>
    <col min="11027" max="11027" width="0" hidden="1" customWidth="1"/>
    <col min="11028" max="11028" width="20.5703125" customWidth="1"/>
    <col min="11029" max="11029" width="5.140625" customWidth="1"/>
    <col min="11030" max="11030" width="24" customWidth="1"/>
    <col min="11031" max="11031" width="20.28515625" customWidth="1"/>
    <col min="11032" max="11032" width="18.140625" customWidth="1"/>
    <col min="11033" max="11033" width="18.85546875" bestFit="1" customWidth="1"/>
    <col min="11034" max="11035" width="18" bestFit="1" customWidth="1"/>
    <col min="11036" max="11036" width="16.28515625" customWidth="1"/>
    <col min="11260" max="11260" width="9.28515625" customWidth="1"/>
    <col min="11261" max="11261" width="73.140625" customWidth="1"/>
    <col min="11262" max="11262" width="25.7109375" customWidth="1"/>
    <col min="11263" max="11263" width="20" customWidth="1"/>
    <col min="11264" max="11264" width="20.42578125" customWidth="1"/>
    <col min="11265" max="11265" width="20.7109375" customWidth="1"/>
    <col min="11266" max="11268" width="21.140625" bestFit="1" customWidth="1"/>
    <col min="11269" max="11270" width="21.140625" customWidth="1"/>
    <col min="11271" max="11271" width="21.140625" bestFit="1" customWidth="1"/>
    <col min="11272" max="11272" width="26.85546875" bestFit="1" customWidth="1"/>
    <col min="11273" max="11273" width="22.42578125" customWidth="1"/>
    <col min="11274" max="11274" width="22.140625" customWidth="1"/>
    <col min="11275" max="11275" width="21.85546875" customWidth="1"/>
    <col min="11276" max="11276" width="22.140625" customWidth="1"/>
    <col min="11277" max="11277" width="22.42578125" customWidth="1"/>
    <col min="11278" max="11279" width="21.85546875" customWidth="1"/>
    <col min="11280" max="11280" width="22.42578125" customWidth="1"/>
    <col min="11281" max="11281" width="23.28515625" customWidth="1"/>
    <col min="11282" max="11282" width="6.5703125" customWidth="1"/>
    <col min="11283" max="11283" width="0" hidden="1" customWidth="1"/>
    <col min="11284" max="11284" width="20.5703125" customWidth="1"/>
    <col min="11285" max="11285" width="5.140625" customWidth="1"/>
    <col min="11286" max="11286" width="24" customWidth="1"/>
    <col min="11287" max="11287" width="20.28515625" customWidth="1"/>
    <col min="11288" max="11288" width="18.140625" customWidth="1"/>
    <col min="11289" max="11289" width="18.85546875" bestFit="1" customWidth="1"/>
    <col min="11290" max="11291" width="18" bestFit="1" customWidth="1"/>
    <col min="11292" max="11292" width="16.28515625" customWidth="1"/>
    <col min="11516" max="11516" width="9.28515625" customWidth="1"/>
    <col min="11517" max="11517" width="73.140625" customWidth="1"/>
    <col min="11518" max="11518" width="25.7109375" customWidth="1"/>
    <col min="11519" max="11519" width="20" customWidth="1"/>
    <col min="11520" max="11520" width="20.42578125" customWidth="1"/>
    <col min="11521" max="11521" width="20.7109375" customWidth="1"/>
    <col min="11522" max="11524" width="21.140625" bestFit="1" customWidth="1"/>
    <col min="11525" max="11526" width="21.140625" customWidth="1"/>
    <col min="11527" max="11527" width="21.140625" bestFit="1" customWidth="1"/>
    <col min="11528" max="11528" width="26.85546875" bestFit="1" customWidth="1"/>
    <col min="11529" max="11529" width="22.42578125" customWidth="1"/>
    <col min="11530" max="11530" width="22.140625" customWidth="1"/>
    <col min="11531" max="11531" width="21.85546875" customWidth="1"/>
    <col min="11532" max="11532" width="22.140625" customWidth="1"/>
    <col min="11533" max="11533" width="22.42578125" customWidth="1"/>
    <col min="11534" max="11535" width="21.85546875" customWidth="1"/>
    <col min="11536" max="11536" width="22.42578125" customWidth="1"/>
    <col min="11537" max="11537" width="23.28515625" customWidth="1"/>
    <col min="11538" max="11538" width="6.5703125" customWidth="1"/>
    <col min="11539" max="11539" width="0" hidden="1" customWidth="1"/>
    <col min="11540" max="11540" width="20.5703125" customWidth="1"/>
    <col min="11541" max="11541" width="5.140625" customWidth="1"/>
    <col min="11542" max="11542" width="24" customWidth="1"/>
    <col min="11543" max="11543" width="20.28515625" customWidth="1"/>
    <col min="11544" max="11544" width="18.140625" customWidth="1"/>
    <col min="11545" max="11545" width="18.85546875" bestFit="1" customWidth="1"/>
    <col min="11546" max="11547" width="18" bestFit="1" customWidth="1"/>
    <col min="11548" max="11548" width="16.28515625" customWidth="1"/>
    <col min="11772" max="11772" width="9.28515625" customWidth="1"/>
    <col min="11773" max="11773" width="73.140625" customWidth="1"/>
    <col min="11774" max="11774" width="25.7109375" customWidth="1"/>
    <col min="11775" max="11775" width="20" customWidth="1"/>
    <col min="11776" max="11776" width="20.42578125" customWidth="1"/>
    <col min="11777" max="11777" width="20.7109375" customWidth="1"/>
    <col min="11778" max="11780" width="21.140625" bestFit="1" customWidth="1"/>
    <col min="11781" max="11782" width="21.140625" customWidth="1"/>
    <col min="11783" max="11783" width="21.140625" bestFit="1" customWidth="1"/>
    <col min="11784" max="11784" width="26.85546875" bestFit="1" customWidth="1"/>
    <col min="11785" max="11785" width="22.42578125" customWidth="1"/>
    <col min="11786" max="11786" width="22.140625" customWidth="1"/>
    <col min="11787" max="11787" width="21.85546875" customWidth="1"/>
    <col min="11788" max="11788" width="22.140625" customWidth="1"/>
    <col min="11789" max="11789" width="22.42578125" customWidth="1"/>
    <col min="11790" max="11791" width="21.85546875" customWidth="1"/>
    <col min="11792" max="11792" width="22.42578125" customWidth="1"/>
    <col min="11793" max="11793" width="23.28515625" customWidth="1"/>
    <col min="11794" max="11794" width="6.5703125" customWidth="1"/>
    <col min="11795" max="11795" width="0" hidden="1" customWidth="1"/>
    <col min="11796" max="11796" width="20.5703125" customWidth="1"/>
    <col min="11797" max="11797" width="5.140625" customWidth="1"/>
    <col min="11798" max="11798" width="24" customWidth="1"/>
    <col min="11799" max="11799" width="20.28515625" customWidth="1"/>
    <col min="11800" max="11800" width="18.140625" customWidth="1"/>
    <col min="11801" max="11801" width="18.85546875" bestFit="1" customWidth="1"/>
    <col min="11802" max="11803" width="18" bestFit="1" customWidth="1"/>
    <col min="11804" max="11804" width="16.28515625" customWidth="1"/>
    <col min="12028" max="12028" width="9.28515625" customWidth="1"/>
    <col min="12029" max="12029" width="73.140625" customWidth="1"/>
    <col min="12030" max="12030" width="25.7109375" customWidth="1"/>
    <col min="12031" max="12031" width="20" customWidth="1"/>
    <col min="12032" max="12032" width="20.42578125" customWidth="1"/>
    <col min="12033" max="12033" width="20.7109375" customWidth="1"/>
    <col min="12034" max="12036" width="21.140625" bestFit="1" customWidth="1"/>
    <col min="12037" max="12038" width="21.140625" customWidth="1"/>
    <col min="12039" max="12039" width="21.140625" bestFit="1" customWidth="1"/>
    <col min="12040" max="12040" width="26.85546875" bestFit="1" customWidth="1"/>
    <col min="12041" max="12041" width="22.42578125" customWidth="1"/>
    <col min="12042" max="12042" width="22.140625" customWidth="1"/>
    <col min="12043" max="12043" width="21.85546875" customWidth="1"/>
    <col min="12044" max="12044" width="22.140625" customWidth="1"/>
    <col min="12045" max="12045" width="22.42578125" customWidth="1"/>
    <col min="12046" max="12047" width="21.85546875" customWidth="1"/>
    <col min="12048" max="12048" width="22.42578125" customWidth="1"/>
    <col min="12049" max="12049" width="23.28515625" customWidth="1"/>
    <col min="12050" max="12050" width="6.5703125" customWidth="1"/>
    <col min="12051" max="12051" width="0" hidden="1" customWidth="1"/>
    <col min="12052" max="12052" width="20.5703125" customWidth="1"/>
    <col min="12053" max="12053" width="5.140625" customWidth="1"/>
    <col min="12054" max="12054" width="24" customWidth="1"/>
    <col min="12055" max="12055" width="20.28515625" customWidth="1"/>
    <col min="12056" max="12056" width="18.140625" customWidth="1"/>
    <col min="12057" max="12057" width="18.85546875" bestFit="1" customWidth="1"/>
    <col min="12058" max="12059" width="18" bestFit="1" customWidth="1"/>
    <col min="12060" max="12060" width="16.28515625" customWidth="1"/>
    <col min="12284" max="12284" width="9.28515625" customWidth="1"/>
    <col min="12285" max="12285" width="73.140625" customWidth="1"/>
    <col min="12286" max="12286" width="25.7109375" customWidth="1"/>
    <col min="12287" max="12287" width="20" customWidth="1"/>
    <col min="12288" max="12288" width="20.42578125" customWidth="1"/>
    <col min="12289" max="12289" width="20.7109375" customWidth="1"/>
    <col min="12290" max="12292" width="21.140625" bestFit="1" customWidth="1"/>
    <col min="12293" max="12294" width="21.140625" customWidth="1"/>
    <col min="12295" max="12295" width="21.140625" bestFit="1" customWidth="1"/>
    <col min="12296" max="12296" width="26.85546875" bestFit="1" customWidth="1"/>
    <col min="12297" max="12297" width="22.42578125" customWidth="1"/>
    <col min="12298" max="12298" width="22.140625" customWidth="1"/>
    <col min="12299" max="12299" width="21.85546875" customWidth="1"/>
    <col min="12300" max="12300" width="22.140625" customWidth="1"/>
    <col min="12301" max="12301" width="22.42578125" customWidth="1"/>
    <col min="12302" max="12303" width="21.85546875" customWidth="1"/>
    <col min="12304" max="12304" width="22.42578125" customWidth="1"/>
    <col min="12305" max="12305" width="23.28515625" customWidth="1"/>
    <col min="12306" max="12306" width="6.5703125" customWidth="1"/>
    <col min="12307" max="12307" width="0" hidden="1" customWidth="1"/>
    <col min="12308" max="12308" width="20.5703125" customWidth="1"/>
    <col min="12309" max="12309" width="5.140625" customWidth="1"/>
    <col min="12310" max="12310" width="24" customWidth="1"/>
    <col min="12311" max="12311" width="20.28515625" customWidth="1"/>
    <col min="12312" max="12312" width="18.140625" customWidth="1"/>
    <col min="12313" max="12313" width="18.85546875" bestFit="1" customWidth="1"/>
    <col min="12314" max="12315" width="18" bestFit="1" customWidth="1"/>
    <col min="12316" max="12316" width="16.28515625" customWidth="1"/>
    <col min="12540" max="12540" width="9.28515625" customWidth="1"/>
    <col min="12541" max="12541" width="73.140625" customWidth="1"/>
    <col min="12542" max="12542" width="25.7109375" customWidth="1"/>
    <col min="12543" max="12543" width="20" customWidth="1"/>
    <col min="12544" max="12544" width="20.42578125" customWidth="1"/>
    <col min="12545" max="12545" width="20.7109375" customWidth="1"/>
    <col min="12546" max="12548" width="21.140625" bestFit="1" customWidth="1"/>
    <col min="12549" max="12550" width="21.140625" customWidth="1"/>
    <col min="12551" max="12551" width="21.140625" bestFit="1" customWidth="1"/>
    <col min="12552" max="12552" width="26.85546875" bestFit="1" customWidth="1"/>
    <col min="12553" max="12553" width="22.42578125" customWidth="1"/>
    <col min="12554" max="12554" width="22.140625" customWidth="1"/>
    <col min="12555" max="12555" width="21.85546875" customWidth="1"/>
    <col min="12556" max="12556" width="22.140625" customWidth="1"/>
    <col min="12557" max="12557" width="22.42578125" customWidth="1"/>
    <col min="12558" max="12559" width="21.85546875" customWidth="1"/>
    <col min="12560" max="12560" width="22.42578125" customWidth="1"/>
    <col min="12561" max="12561" width="23.28515625" customWidth="1"/>
    <col min="12562" max="12562" width="6.5703125" customWidth="1"/>
    <col min="12563" max="12563" width="0" hidden="1" customWidth="1"/>
    <col min="12564" max="12564" width="20.5703125" customWidth="1"/>
    <col min="12565" max="12565" width="5.140625" customWidth="1"/>
    <col min="12566" max="12566" width="24" customWidth="1"/>
    <col min="12567" max="12567" width="20.28515625" customWidth="1"/>
    <col min="12568" max="12568" width="18.140625" customWidth="1"/>
    <col min="12569" max="12569" width="18.85546875" bestFit="1" customWidth="1"/>
    <col min="12570" max="12571" width="18" bestFit="1" customWidth="1"/>
    <col min="12572" max="12572" width="16.28515625" customWidth="1"/>
    <col min="12796" max="12796" width="9.28515625" customWidth="1"/>
    <col min="12797" max="12797" width="73.140625" customWidth="1"/>
    <col min="12798" max="12798" width="25.7109375" customWidth="1"/>
    <col min="12799" max="12799" width="20" customWidth="1"/>
    <col min="12800" max="12800" width="20.42578125" customWidth="1"/>
    <col min="12801" max="12801" width="20.7109375" customWidth="1"/>
    <col min="12802" max="12804" width="21.140625" bestFit="1" customWidth="1"/>
    <col min="12805" max="12806" width="21.140625" customWidth="1"/>
    <col min="12807" max="12807" width="21.140625" bestFit="1" customWidth="1"/>
    <col min="12808" max="12808" width="26.85546875" bestFit="1" customWidth="1"/>
    <col min="12809" max="12809" width="22.42578125" customWidth="1"/>
    <col min="12810" max="12810" width="22.140625" customWidth="1"/>
    <col min="12811" max="12811" width="21.85546875" customWidth="1"/>
    <col min="12812" max="12812" width="22.140625" customWidth="1"/>
    <col min="12813" max="12813" width="22.42578125" customWidth="1"/>
    <col min="12814" max="12815" width="21.85546875" customWidth="1"/>
    <col min="12816" max="12816" width="22.42578125" customWidth="1"/>
    <col min="12817" max="12817" width="23.28515625" customWidth="1"/>
    <col min="12818" max="12818" width="6.5703125" customWidth="1"/>
    <col min="12819" max="12819" width="0" hidden="1" customWidth="1"/>
    <col min="12820" max="12820" width="20.5703125" customWidth="1"/>
    <col min="12821" max="12821" width="5.140625" customWidth="1"/>
    <col min="12822" max="12822" width="24" customWidth="1"/>
    <col min="12823" max="12823" width="20.28515625" customWidth="1"/>
    <col min="12824" max="12824" width="18.140625" customWidth="1"/>
    <col min="12825" max="12825" width="18.85546875" bestFit="1" customWidth="1"/>
    <col min="12826" max="12827" width="18" bestFit="1" customWidth="1"/>
    <col min="12828" max="12828" width="16.28515625" customWidth="1"/>
    <col min="13052" max="13052" width="9.28515625" customWidth="1"/>
    <col min="13053" max="13053" width="73.140625" customWidth="1"/>
    <col min="13054" max="13054" width="25.7109375" customWidth="1"/>
    <col min="13055" max="13055" width="20" customWidth="1"/>
    <col min="13056" max="13056" width="20.42578125" customWidth="1"/>
    <col min="13057" max="13057" width="20.7109375" customWidth="1"/>
    <col min="13058" max="13060" width="21.140625" bestFit="1" customWidth="1"/>
    <col min="13061" max="13062" width="21.140625" customWidth="1"/>
    <col min="13063" max="13063" width="21.140625" bestFit="1" customWidth="1"/>
    <col min="13064" max="13064" width="26.85546875" bestFit="1" customWidth="1"/>
    <col min="13065" max="13065" width="22.42578125" customWidth="1"/>
    <col min="13066" max="13066" width="22.140625" customWidth="1"/>
    <col min="13067" max="13067" width="21.85546875" customWidth="1"/>
    <col min="13068" max="13068" width="22.140625" customWidth="1"/>
    <col min="13069" max="13069" width="22.42578125" customWidth="1"/>
    <col min="13070" max="13071" width="21.85546875" customWidth="1"/>
    <col min="13072" max="13072" width="22.42578125" customWidth="1"/>
    <col min="13073" max="13073" width="23.28515625" customWidth="1"/>
    <col min="13074" max="13074" width="6.5703125" customWidth="1"/>
    <col min="13075" max="13075" width="0" hidden="1" customWidth="1"/>
    <col min="13076" max="13076" width="20.5703125" customWidth="1"/>
    <col min="13077" max="13077" width="5.140625" customWidth="1"/>
    <col min="13078" max="13078" width="24" customWidth="1"/>
    <col min="13079" max="13079" width="20.28515625" customWidth="1"/>
    <col min="13080" max="13080" width="18.140625" customWidth="1"/>
    <col min="13081" max="13081" width="18.85546875" bestFit="1" customWidth="1"/>
    <col min="13082" max="13083" width="18" bestFit="1" customWidth="1"/>
    <col min="13084" max="13084" width="16.28515625" customWidth="1"/>
    <col min="13308" max="13308" width="9.28515625" customWidth="1"/>
    <col min="13309" max="13309" width="73.140625" customWidth="1"/>
    <col min="13310" max="13310" width="25.7109375" customWidth="1"/>
    <col min="13311" max="13311" width="20" customWidth="1"/>
    <col min="13312" max="13312" width="20.42578125" customWidth="1"/>
    <col min="13313" max="13313" width="20.7109375" customWidth="1"/>
    <col min="13314" max="13316" width="21.140625" bestFit="1" customWidth="1"/>
    <col min="13317" max="13318" width="21.140625" customWidth="1"/>
    <col min="13319" max="13319" width="21.140625" bestFit="1" customWidth="1"/>
    <col min="13320" max="13320" width="26.85546875" bestFit="1" customWidth="1"/>
    <col min="13321" max="13321" width="22.42578125" customWidth="1"/>
    <col min="13322" max="13322" width="22.140625" customWidth="1"/>
    <col min="13323" max="13323" width="21.85546875" customWidth="1"/>
    <col min="13324" max="13324" width="22.140625" customWidth="1"/>
    <col min="13325" max="13325" width="22.42578125" customWidth="1"/>
    <col min="13326" max="13327" width="21.85546875" customWidth="1"/>
    <col min="13328" max="13328" width="22.42578125" customWidth="1"/>
    <col min="13329" max="13329" width="23.28515625" customWidth="1"/>
    <col min="13330" max="13330" width="6.5703125" customWidth="1"/>
    <col min="13331" max="13331" width="0" hidden="1" customWidth="1"/>
    <col min="13332" max="13332" width="20.5703125" customWidth="1"/>
    <col min="13333" max="13333" width="5.140625" customWidth="1"/>
    <col min="13334" max="13334" width="24" customWidth="1"/>
    <col min="13335" max="13335" width="20.28515625" customWidth="1"/>
    <col min="13336" max="13336" width="18.140625" customWidth="1"/>
    <col min="13337" max="13337" width="18.85546875" bestFit="1" customWidth="1"/>
    <col min="13338" max="13339" width="18" bestFit="1" customWidth="1"/>
    <col min="13340" max="13340" width="16.28515625" customWidth="1"/>
    <col min="13564" max="13564" width="9.28515625" customWidth="1"/>
    <col min="13565" max="13565" width="73.140625" customWidth="1"/>
    <col min="13566" max="13566" width="25.7109375" customWidth="1"/>
    <col min="13567" max="13567" width="20" customWidth="1"/>
    <col min="13568" max="13568" width="20.42578125" customWidth="1"/>
    <col min="13569" max="13569" width="20.7109375" customWidth="1"/>
    <col min="13570" max="13572" width="21.140625" bestFit="1" customWidth="1"/>
    <col min="13573" max="13574" width="21.140625" customWidth="1"/>
    <col min="13575" max="13575" width="21.140625" bestFit="1" customWidth="1"/>
    <col min="13576" max="13576" width="26.85546875" bestFit="1" customWidth="1"/>
    <col min="13577" max="13577" width="22.42578125" customWidth="1"/>
    <col min="13578" max="13578" width="22.140625" customWidth="1"/>
    <col min="13579" max="13579" width="21.85546875" customWidth="1"/>
    <col min="13580" max="13580" width="22.140625" customWidth="1"/>
    <col min="13581" max="13581" width="22.42578125" customWidth="1"/>
    <col min="13582" max="13583" width="21.85546875" customWidth="1"/>
    <col min="13584" max="13584" width="22.42578125" customWidth="1"/>
    <col min="13585" max="13585" width="23.28515625" customWidth="1"/>
    <col min="13586" max="13586" width="6.5703125" customWidth="1"/>
    <col min="13587" max="13587" width="0" hidden="1" customWidth="1"/>
    <col min="13588" max="13588" width="20.5703125" customWidth="1"/>
    <col min="13589" max="13589" width="5.140625" customWidth="1"/>
    <col min="13590" max="13590" width="24" customWidth="1"/>
    <col min="13591" max="13591" width="20.28515625" customWidth="1"/>
    <col min="13592" max="13592" width="18.140625" customWidth="1"/>
    <col min="13593" max="13593" width="18.85546875" bestFit="1" customWidth="1"/>
    <col min="13594" max="13595" width="18" bestFit="1" customWidth="1"/>
    <col min="13596" max="13596" width="16.28515625" customWidth="1"/>
    <col min="13820" max="13820" width="9.28515625" customWidth="1"/>
    <col min="13821" max="13821" width="73.140625" customWidth="1"/>
    <col min="13822" max="13822" width="25.7109375" customWidth="1"/>
    <col min="13823" max="13823" width="20" customWidth="1"/>
    <col min="13824" max="13824" width="20.42578125" customWidth="1"/>
    <col min="13825" max="13825" width="20.7109375" customWidth="1"/>
    <col min="13826" max="13828" width="21.140625" bestFit="1" customWidth="1"/>
    <col min="13829" max="13830" width="21.140625" customWidth="1"/>
    <col min="13831" max="13831" width="21.140625" bestFit="1" customWidth="1"/>
    <col min="13832" max="13832" width="26.85546875" bestFit="1" customWidth="1"/>
    <col min="13833" max="13833" width="22.42578125" customWidth="1"/>
    <col min="13834" max="13834" width="22.140625" customWidth="1"/>
    <col min="13835" max="13835" width="21.85546875" customWidth="1"/>
    <col min="13836" max="13836" width="22.140625" customWidth="1"/>
    <col min="13837" max="13837" width="22.42578125" customWidth="1"/>
    <col min="13838" max="13839" width="21.85546875" customWidth="1"/>
    <col min="13840" max="13840" width="22.42578125" customWidth="1"/>
    <col min="13841" max="13841" width="23.28515625" customWidth="1"/>
    <col min="13842" max="13842" width="6.5703125" customWidth="1"/>
    <col min="13843" max="13843" width="0" hidden="1" customWidth="1"/>
    <col min="13844" max="13844" width="20.5703125" customWidth="1"/>
    <col min="13845" max="13845" width="5.140625" customWidth="1"/>
    <col min="13846" max="13846" width="24" customWidth="1"/>
    <col min="13847" max="13847" width="20.28515625" customWidth="1"/>
    <col min="13848" max="13848" width="18.140625" customWidth="1"/>
    <col min="13849" max="13849" width="18.85546875" bestFit="1" customWidth="1"/>
    <col min="13850" max="13851" width="18" bestFit="1" customWidth="1"/>
    <col min="13852" max="13852" width="16.28515625" customWidth="1"/>
    <col min="14076" max="14076" width="9.28515625" customWidth="1"/>
    <col min="14077" max="14077" width="73.140625" customWidth="1"/>
    <col min="14078" max="14078" width="25.7109375" customWidth="1"/>
    <col min="14079" max="14079" width="20" customWidth="1"/>
    <col min="14080" max="14080" width="20.42578125" customWidth="1"/>
    <col min="14081" max="14081" width="20.7109375" customWidth="1"/>
    <col min="14082" max="14084" width="21.140625" bestFit="1" customWidth="1"/>
    <col min="14085" max="14086" width="21.140625" customWidth="1"/>
    <col min="14087" max="14087" width="21.140625" bestFit="1" customWidth="1"/>
    <col min="14088" max="14088" width="26.85546875" bestFit="1" customWidth="1"/>
    <col min="14089" max="14089" width="22.42578125" customWidth="1"/>
    <col min="14090" max="14090" width="22.140625" customWidth="1"/>
    <col min="14091" max="14091" width="21.85546875" customWidth="1"/>
    <col min="14092" max="14092" width="22.140625" customWidth="1"/>
    <col min="14093" max="14093" width="22.42578125" customWidth="1"/>
    <col min="14094" max="14095" width="21.85546875" customWidth="1"/>
    <col min="14096" max="14096" width="22.42578125" customWidth="1"/>
    <col min="14097" max="14097" width="23.28515625" customWidth="1"/>
    <col min="14098" max="14098" width="6.5703125" customWidth="1"/>
    <col min="14099" max="14099" width="0" hidden="1" customWidth="1"/>
    <col min="14100" max="14100" width="20.5703125" customWidth="1"/>
    <col min="14101" max="14101" width="5.140625" customWidth="1"/>
    <col min="14102" max="14102" width="24" customWidth="1"/>
    <col min="14103" max="14103" width="20.28515625" customWidth="1"/>
    <col min="14104" max="14104" width="18.140625" customWidth="1"/>
    <col min="14105" max="14105" width="18.85546875" bestFit="1" customWidth="1"/>
    <col min="14106" max="14107" width="18" bestFit="1" customWidth="1"/>
    <col min="14108" max="14108" width="16.28515625" customWidth="1"/>
    <col min="14332" max="14332" width="9.28515625" customWidth="1"/>
    <col min="14333" max="14333" width="73.140625" customWidth="1"/>
    <col min="14334" max="14334" width="25.7109375" customWidth="1"/>
    <col min="14335" max="14335" width="20" customWidth="1"/>
    <col min="14336" max="14336" width="20.42578125" customWidth="1"/>
    <col min="14337" max="14337" width="20.7109375" customWidth="1"/>
    <col min="14338" max="14340" width="21.140625" bestFit="1" customWidth="1"/>
    <col min="14341" max="14342" width="21.140625" customWidth="1"/>
    <col min="14343" max="14343" width="21.140625" bestFit="1" customWidth="1"/>
    <col min="14344" max="14344" width="26.85546875" bestFit="1" customWidth="1"/>
    <col min="14345" max="14345" width="22.42578125" customWidth="1"/>
    <col min="14346" max="14346" width="22.140625" customWidth="1"/>
    <col min="14347" max="14347" width="21.85546875" customWidth="1"/>
    <col min="14348" max="14348" width="22.140625" customWidth="1"/>
    <col min="14349" max="14349" width="22.42578125" customWidth="1"/>
    <col min="14350" max="14351" width="21.85546875" customWidth="1"/>
    <col min="14352" max="14352" width="22.42578125" customWidth="1"/>
    <col min="14353" max="14353" width="23.28515625" customWidth="1"/>
    <col min="14354" max="14354" width="6.5703125" customWidth="1"/>
    <col min="14355" max="14355" width="0" hidden="1" customWidth="1"/>
    <col min="14356" max="14356" width="20.5703125" customWidth="1"/>
    <col min="14357" max="14357" width="5.140625" customWidth="1"/>
    <col min="14358" max="14358" width="24" customWidth="1"/>
    <col min="14359" max="14359" width="20.28515625" customWidth="1"/>
    <col min="14360" max="14360" width="18.140625" customWidth="1"/>
    <col min="14361" max="14361" width="18.85546875" bestFit="1" customWidth="1"/>
    <col min="14362" max="14363" width="18" bestFit="1" customWidth="1"/>
    <col min="14364" max="14364" width="16.28515625" customWidth="1"/>
    <col min="14588" max="14588" width="9.28515625" customWidth="1"/>
    <col min="14589" max="14589" width="73.140625" customWidth="1"/>
    <col min="14590" max="14590" width="25.7109375" customWidth="1"/>
    <col min="14591" max="14591" width="20" customWidth="1"/>
    <col min="14592" max="14592" width="20.42578125" customWidth="1"/>
    <col min="14593" max="14593" width="20.7109375" customWidth="1"/>
    <col min="14594" max="14596" width="21.140625" bestFit="1" customWidth="1"/>
    <col min="14597" max="14598" width="21.140625" customWidth="1"/>
    <col min="14599" max="14599" width="21.140625" bestFit="1" customWidth="1"/>
    <col min="14600" max="14600" width="26.85546875" bestFit="1" customWidth="1"/>
    <col min="14601" max="14601" width="22.42578125" customWidth="1"/>
    <col min="14602" max="14602" width="22.140625" customWidth="1"/>
    <col min="14603" max="14603" width="21.85546875" customWidth="1"/>
    <col min="14604" max="14604" width="22.140625" customWidth="1"/>
    <col min="14605" max="14605" width="22.42578125" customWidth="1"/>
    <col min="14606" max="14607" width="21.85546875" customWidth="1"/>
    <col min="14608" max="14608" width="22.42578125" customWidth="1"/>
    <col min="14609" max="14609" width="23.28515625" customWidth="1"/>
    <col min="14610" max="14610" width="6.5703125" customWidth="1"/>
    <col min="14611" max="14611" width="0" hidden="1" customWidth="1"/>
    <col min="14612" max="14612" width="20.5703125" customWidth="1"/>
    <col min="14613" max="14613" width="5.140625" customWidth="1"/>
    <col min="14614" max="14614" width="24" customWidth="1"/>
    <col min="14615" max="14615" width="20.28515625" customWidth="1"/>
    <col min="14616" max="14616" width="18.140625" customWidth="1"/>
    <col min="14617" max="14617" width="18.85546875" bestFit="1" customWidth="1"/>
    <col min="14618" max="14619" width="18" bestFit="1" customWidth="1"/>
    <col min="14620" max="14620" width="16.28515625" customWidth="1"/>
    <col min="14844" max="14844" width="9.28515625" customWidth="1"/>
    <col min="14845" max="14845" width="73.140625" customWidth="1"/>
    <col min="14846" max="14846" width="25.7109375" customWidth="1"/>
    <col min="14847" max="14847" width="20" customWidth="1"/>
    <col min="14848" max="14848" width="20.42578125" customWidth="1"/>
    <col min="14849" max="14849" width="20.7109375" customWidth="1"/>
    <col min="14850" max="14852" width="21.140625" bestFit="1" customWidth="1"/>
    <col min="14853" max="14854" width="21.140625" customWidth="1"/>
    <col min="14855" max="14855" width="21.140625" bestFit="1" customWidth="1"/>
    <col min="14856" max="14856" width="26.85546875" bestFit="1" customWidth="1"/>
    <col min="14857" max="14857" width="22.42578125" customWidth="1"/>
    <col min="14858" max="14858" width="22.140625" customWidth="1"/>
    <col min="14859" max="14859" width="21.85546875" customWidth="1"/>
    <col min="14860" max="14860" width="22.140625" customWidth="1"/>
    <col min="14861" max="14861" width="22.42578125" customWidth="1"/>
    <col min="14862" max="14863" width="21.85546875" customWidth="1"/>
    <col min="14864" max="14864" width="22.42578125" customWidth="1"/>
    <col min="14865" max="14865" width="23.28515625" customWidth="1"/>
    <col min="14866" max="14866" width="6.5703125" customWidth="1"/>
    <col min="14867" max="14867" width="0" hidden="1" customWidth="1"/>
    <col min="14868" max="14868" width="20.5703125" customWidth="1"/>
    <col min="14869" max="14869" width="5.140625" customWidth="1"/>
    <col min="14870" max="14870" width="24" customWidth="1"/>
    <col min="14871" max="14871" width="20.28515625" customWidth="1"/>
    <col min="14872" max="14872" width="18.140625" customWidth="1"/>
    <col min="14873" max="14873" width="18.85546875" bestFit="1" customWidth="1"/>
    <col min="14874" max="14875" width="18" bestFit="1" customWidth="1"/>
    <col min="14876" max="14876" width="16.28515625" customWidth="1"/>
    <col min="15100" max="15100" width="9.28515625" customWidth="1"/>
    <col min="15101" max="15101" width="73.140625" customWidth="1"/>
    <col min="15102" max="15102" width="25.7109375" customWidth="1"/>
    <col min="15103" max="15103" width="20" customWidth="1"/>
    <col min="15104" max="15104" width="20.42578125" customWidth="1"/>
    <col min="15105" max="15105" width="20.7109375" customWidth="1"/>
    <col min="15106" max="15108" width="21.140625" bestFit="1" customWidth="1"/>
    <col min="15109" max="15110" width="21.140625" customWidth="1"/>
    <col min="15111" max="15111" width="21.140625" bestFit="1" customWidth="1"/>
    <col min="15112" max="15112" width="26.85546875" bestFit="1" customWidth="1"/>
    <col min="15113" max="15113" width="22.42578125" customWidth="1"/>
    <col min="15114" max="15114" width="22.140625" customWidth="1"/>
    <col min="15115" max="15115" width="21.85546875" customWidth="1"/>
    <col min="15116" max="15116" width="22.140625" customWidth="1"/>
    <col min="15117" max="15117" width="22.42578125" customWidth="1"/>
    <col min="15118" max="15119" width="21.85546875" customWidth="1"/>
    <col min="15120" max="15120" width="22.42578125" customWidth="1"/>
    <col min="15121" max="15121" width="23.28515625" customWidth="1"/>
    <col min="15122" max="15122" width="6.5703125" customWidth="1"/>
    <col min="15123" max="15123" width="0" hidden="1" customWidth="1"/>
    <col min="15124" max="15124" width="20.5703125" customWidth="1"/>
    <col min="15125" max="15125" width="5.140625" customWidth="1"/>
    <col min="15126" max="15126" width="24" customWidth="1"/>
    <col min="15127" max="15127" width="20.28515625" customWidth="1"/>
    <col min="15128" max="15128" width="18.140625" customWidth="1"/>
    <col min="15129" max="15129" width="18.85546875" bestFit="1" customWidth="1"/>
    <col min="15130" max="15131" width="18" bestFit="1" customWidth="1"/>
    <col min="15132" max="15132" width="16.28515625" customWidth="1"/>
    <col min="15356" max="15356" width="9.28515625" customWidth="1"/>
    <col min="15357" max="15357" width="73.140625" customWidth="1"/>
    <col min="15358" max="15358" width="25.7109375" customWidth="1"/>
    <col min="15359" max="15359" width="20" customWidth="1"/>
    <col min="15360" max="15360" width="20.42578125" customWidth="1"/>
    <col min="15361" max="15361" width="20.7109375" customWidth="1"/>
    <col min="15362" max="15364" width="21.140625" bestFit="1" customWidth="1"/>
    <col min="15365" max="15366" width="21.140625" customWidth="1"/>
    <col min="15367" max="15367" width="21.140625" bestFit="1" customWidth="1"/>
    <col min="15368" max="15368" width="26.85546875" bestFit="1" customWidth="1"/>
    <col min="15369" max="15369" width="22.42578125" customWidth="1"/>
    <col min="15370" max="15370" width="22.140625" customWidth="1"/>
    <col min="15371" max="15371" width="21.85546875" customWidth="1"/>
    <col min="15372" max="15372" width="22.140625" customWidth="1"/>
    <col min="15373" max="15373" width="22.42578125" customWidth="1"/>
    <col min="15374" max="15375" width="21.85546875" customWidth="1"/>
    <col min="15376" max="15376" width="22.42578125" customWidth="1"/>
    <col min="15377" max="15377" width="23.28515625" customWidth="1"/>
    <col min="15378" max="15378" width="6.5703125" customWidth="1"/>
    <col min="15379" max="15379" width="0" hidden="1" customWidth="1"/>
    <col min="15380" max="15380" width="20.5703125" customWidth="1"/>
    <col min="15381" max="15381" width="5.140625" customWidth="1"/>
    <col min="15382" max="15382" width="24" customWidth="1"/>
    <col min="15383" max="15383" width="20.28515625" customWidth="1"/>
    <col min="15384" max="15384" width="18.140625" customWidth="1"/>
    <col min="15385" max="15385" width="18.85546875" bestFit="1" customWidth="1"/>
    <col min="15386" max="15387" width="18" bestFit="1" customWidth="1"/>
    <col min="15388" max="15388" width="16.28515625" customWidth="1"/>
    <col min="15612" max="15612" width="9.28515625" customWidth="1"/>
    <col min="15613" max="15613" width="73.140625" customWidth="1"/>
    <col min="15614" max="15614" width="25.7109375" customWidth="1"/>
    <col min="15615" max="15615" width="20" customWidth="1"/>
    <col min="15616" max="15616" width="20.42578125" customWidth="1"/>
    <col min="15617" max="15617" width="20.7109375" customWidth="1"/>
    <col min="15618" max="15620" width="21.140625" bestFit="1" customWidth="1"/>
    <col min="15621" max="15622" width="21.140625" customWidth="1"/>
    <col min="15623" max="15623" width="21.140625" bestFit="1" customWidth="1"/>
    <col min="15624" max="15624" width="26.85546875" bestFit="1" customWidth="1"/>
    <col min="15625" max="15625" width="22.42578125" customWidth="1"/>
    <col min="15626" max="15626" width="22.140625" customWidth="1"/>
    <col min="15627" max="15627" width="21.85546875" customWidth="1"/>
    <col min="15628" max="15628" width="22.140625" customWidth="1"/>
    <col min="15629" max="15629" width="22.42578125" customWidth="1"/>
    <col min="15630" max="15631" width="21.85546875" customWidth="1"/>
    <col min="15632" max="15632" width="22.42578125" customWidth="1"/>
    <col min="15633" max="15633" width="23.28515625" customWidth="1"/>
    <col min="15634" max="15634" width="6.5703125" customWidth="1"/>
    <col min="15635" max="15635" width="0" hidden="1" customWidth="1"/>
    <col min="15636" max="15636" width="20.5703125" customWidth="1"/>
    <col min="15637" max="15637" width="5.140625" customWidth="1"/>
    <col min="15638" max="15638" width="24" customWidth="1"/>
    <col min="15639" max="15639" width="20.28515625" customWidth="1"/>
    <col min="15640" max="15640" width="18.140625" customWidth="1"/>
    <col min="15641" max="15641" width="18.85546875" bestFit="1" customWidth="1"/>
    <col min="15642" max="15643" width="18" bestFit="1" customWidth="1"/>
    <col min="15644" max="15644" width="16.28515625" customWidth="1"/>
    <col min="15868" max="15868" width="9.28515625" customWidth="1"/>
    <col min="15869" max="15869" width="73.140625" customWidth="1"/>
    <col min="15870" max="15870" width="25.7109375" customWidth="1"/>
    <col min="15871" max="15871" width="20" customWidth="1"/>
    <col min="15872" max="15872" width="20.42578125" customWidth="1"/>
    <col min="15873" max="15873" width="20.7109375" customWidth="1"/>
    <col min="15874" max="15876" width="21.140625" bestFit="1" customWidth="1"/>
    <col min="15877" max="15878" width="21.140625" customWidth="1"/>
    <col min="15879" max="15879" width="21.140625" bestFit="1" customWidth="1"/>
    <col min="15880" max="15880" width="26.85546875" bestFit="1" customWidth="1"/>
    <col min="15881" max="15881" width="22.42578125" customWidth="1"/>
    <col min="15882" max="15882" width="22.140625" customWidth="1"/>
    <col min="15883" max="15883" width="21.85546875" customWidth="1"/>
    <col min="15884" max="15884" width="22.140625" customWidth="1"/>
    <col min="15885" max="15885" width="22.42578125" customWidth="1"/>
    <col min="15886" max="15887" width="21.85546875" customWidth="1"/>
    <col min="15888" max="15888" width="22.42578125" customWidth="1"/>
    <col min="15889" max="15889" width="23.28515625" customWidth="1"/>
    <col min="15890" max="15890" width="6.5703125" customWidth="1"/>
    <col min="15891" max="15891" width="0" hidden="1" customWidth="1"/>
    <col min="15892" max="15892" width="20.5703125" customWidth="1"/>
    <col min="15893" max="15893" width="5.140625" customWidth="1"/>
    <col min="15894" max="15894" width="24" customWidth="1"/>
    <col min="15895" max="15895" width="20.28515625" customWidth="1"/>
    <col min="15896" max="15896" width="18.140625" customWidth="1"/>
    <col min="15897" max="15897" width="18.85546875" bestFit="1" customWidth="1"/>
    <col min="15898" max="15899" width="18" bestFit="1" customWidth="1"/>
    <col min="15900" max="15900" width="16.28515625" customWidth="1"/>
    <col min="16124" max="16124" width="9.28515625" customWidth="1"/>
    <col min="16125" max="16125" width="73.140625" customWidth="1"/>
    <col min="16126" max="16126" width="25.7109375" customWidth="1"/>
    <col min="16127" max="16127" width="20" customWidth="1"/>
    <col min="16128" max="16128" width="20.42578125" customWidth="1"/>
    <col min="16129" max="16129" width="20.7109375" customWidth="1"/>
    <col min="16130" max="16132" width="21.140625" bestFit="1" customWidth="1"/>
    <col min="16133" max="16134" width="21.140625" customWidth="1"/>
    <col min="16135" max="16135" width="21.140625" bestFit="1" customWidth="1"/>
    <col min="16136" max="16136" width="26.85546875" bestFit="1" customWidth="1"/>
    <col min="16137" max="16137" width="22.42578125" customWidth="1"/>
    <col min="16138" max="16138" width="22.140625" customWidth="1"/>
    <col min="16139" max="16139" width="21.85546875" customWidth="1"/>
    <col min="16140" max="16140" width="22.140625" customWidth="1"/>
    <col min="16141" max="16141" width="22.42578125" customWidth="1"/>
    <col min="16142" max="16143" width="21.85546875" customWidth="1"/>
    <col min="16144" max="16144" width="22.42578125" customWidth="1"/>
    <col min="16145" max="16145" width="23.28515625" customWidth="1"/>
    <col min="16146" max="16146" width="6.5703125" customWidth="1"/>
    <col min="16147" max="16147" width="0" hidden="1" customWidth="1"/>
    <col min="16148" max="16148" width="20.5703125" customWidth="1"/>
    <col min="16149" max="16149" width="5.140625" customWidth="1"/>
    <col min="16150" max="16150" width="24" customWidth="1"/>
    <col min="16151" max="16151" width="20.28515625" customWidth="1"/>
    <col min="16152" max="16152" width="18.140625" customWidth="1"/>
    <col min="16153" max="16153" width="18.85546875" bestFit="1" customWidth="1"/>
    <col min="16154" max="16155" width="18" bestFit="1" customWidth="1"/>
    <col min="16156" max="16156" width="16.28515625" customWidth="1"/>
  </cols>
  <sheetData>
    <row r="2" spans="2:25" ht="26.25" x14ac:dyDescent="0.25">
      <c r="C2" s="48"/>
    </row>
    <row r="3" spans="2:25" ht="26.25" x14ac:dyDescent="0.25">
      <c r="C3" s="48"/>
    </row>
    <row r="4" spans="2:25" ht="26.25" x14ac:dyDescent="0.25">
      <c r="C4" s="48"/>
    </row>
    <row r="5" spans="2:25" ht="23.25" x14ac:dyDescent="0.25">
      <c r="C5" s="50"/>
    </row>
    <row r="6" spans="2:25" ht="23.25" x14ac:dyDescent="0.25">
      <c r="C6" s="50"/>
    </row>
    <row r="9" spans="2:25" ht="20.25" x14ac:dyDescent="0.25">
      <c r="C9" s="283" t="s">
        <v>472</v>
      </c>
      <c r="D9" s="283"/>
      <c r="E9" s="283"/>
      <c r="F9" s="283"/>
    </row>
    <row r="10" spans="2:25" ht="20.25" x14ac:dyDescent="0.25">
      <c r="C10" s="54" t="s">
        <v>464</v>
      </c>
    </row>
    <row r="11" spans="2:25" ht="20.25" x14ac:dyDescent="0.25">
      <c r="C11" s="53" t="s">
        <v>467</v>
      </c>
    </row>
    <row r="12" spans="2:25" ht="20.25" x14ac:dyDescent="0.25">
      <c r="C12" s="49"/>
    </row>
    <row r="14" spans="2:25" ht="23.25" x14ac:dyDescent="0.35">
      <c r="C14" s="52" t="s">
        <v>465</v>
      </c>
    </row>
    <row r="16" spans="2:25" s="195" customFormat="1" x14ac:dyDescent="0.25">
      <c r="B16" s="43" t="s">
        <v>214</v>
      </c>
      <c r="C16" s="12" t="s">
        <v>233</v>
      </c>
      <c r="D16" s="47" t="s">
        <v>234</v>
      </c>
      <c r="E16" s="11" t="s">
        <v>221</v>
      </c>
      <c r="F16" s="11" t="s">
        <v>222</v>
      </c>
      <c r="G16" s="11" t="s">
        <v>223</v>
      </c>
      <c r="H16" s="11" t="s">
        <v>224</v>
      </c>
      <c r="I16" s="11" t="s">
        <v>225</v>
      </c>
      <c r="J16" s="11" t="s">
        <v>226</v>
      </c>
      <c r="K16" s="11" t="s">
        <v>227</v>
      </c>
      <c r="L16" s="11" t="s">
        <v>228</v>
      </c>
      <c r="M16" s="11" t="s">
        <v>229</v>
      </c>
      <c r="N16" s="11" t="s">
        <v>230</v>
      </c>
      <c r="O16" s="11" t="s">
        <v>231</v>
      </c>
      <c r="P16" s="11" t="s">
        <v>232</v>
      </c>
      <c r="Q16" s="13" t="s">
        <v>217</v>
      </c>
      <c r="T16" s="196"/>
      <c r="U16" s="196"/>
      <c r="V16" s="2"/>
      <c r="W16" s="4"/>
      <c r="Y16" s="4"/>
    </row>
    <row r="17" spans="2:27" s="33" customFormat="1" x14ac:dyDescent="0.25">
      <c r="B17" s="291">
        <v>1</v>
      </c>
      <c r="C17" s="287" t="str">
        <f>'PLANILHA RESUMIDA'!C21:D21</f>
        <v>SERVIÇO TÉCNICO ESPECIALIZADO</v>
      </c>
      <c r="D17" s="284">
        <f>'PLANILHA RESUMIDA'!E21</f>
        <v>0</v>
      </c>
      <c r="E17" s="210">
        <f>$D$17*E18</f>
        <v>0</v>
      </c>
      <c r="F17" s="210">
        <f t="shared" ref="F17:P17" si="0">$D$17*F18</f>
        <v>0</v>
      </c>
      <c r="G17" s="210">
        <f t="shared" si="0"/>
        <v>0</v>
      </c>
      <c r="H17" s="210">
        <f t="shared" si="0"/>
        <v>0</v>
      </c>
      <c r="I17" s="210">
        <f t="shared" si="0"/>
        <v>0</v>
      </c>
      <c r="J17" s="210">
        <f t="shared" si="0"/>
        <v>0</v>
      </c>
      <c r="K17" s="210">
        <f t="shared" si="0"/>
        <v>0</v>
      </c>
      <c r="L17" s="210">
        <f t="shared" si="0"/>
        <v>0</v>
      </c>
      <c r="M17" s="210">
        <f t="shared" si="0"/>
        <v>0</v>
      </c>
      <c r="N17" s="210">
        <f t="shared" si="0"/>
        <v>0</v>
      </c>
      <c r="O17" s="210">
        <f t="shared" si="0"/>
        <v>0</v>
      </c>
      <c r="P17" s="210">
        <f t="shared" si="0"/>
        <v>0</v>
      </c>
      <c r="Q17" s="211">
        <f t="shared" ref="Q17:Q40" si="1">SUM(E17:P17)</f>
        <v>0</v>
      </c>
      <c r="S17" s="33">
        <f t="shared" ref="S17:S36" si="2">+Q17-D17</f>
        <v>0</v>
      </c>
      <c r="T17" s="51"/>
      <c r="U17" s="51"/>
      <c r="V17" s="51"/>
      <c r="W17" s="46"/>
      <c r="X17" s="46"/>
    </row>
    <row r="18" spans="2:27" x14ac:dyDescent="0.25">
      <c r="B18" s="292"/>
      <c r="C18" s="288"/>
      <c r="D18" s="285"/>
      <c r="E18" s="212">
        <v>0.05</v>
      </c>
      <c r="F18" s="212">
        <v>0.08</v>
      </c>
      <c r="G18" s="212">
        <v>0.1</v>
      </c>
      <c r="H18" s="212">
        <v>0.1</v>
      </c>
      <c r="I18" s="212">
        <v>0.1</v>
      </c>
      <c r="J18" s="212">
        <v>0.1</v>
      </c>
      <c r="K18" s="212">
        <v>0.1</v>
      </c>
      <c r="L18" s="212">
        <v>0.1</v>
      </c>
      <c r="M18" s="212">
        <v>0.08</v>
      </c>
      <c r="N18" s="212">
        <v>0.08</v>
      </c>
      <c r="O18" s="212">
        <v>0.06</v>
      </c>
      <c r="P18" s="212">
        <v>0.05</v>
      </c>
      <c r="Q18" s="213">
        <f t="shared" si="1"/>
        <v>1</v>
      </c>
      <c r="R18" s="5"/>
      <c r="S18" s="5">
        <f t="shared" si="2"/>
        <v>1</v>
      </c>
      <c r="T18" s="6"/>
      <c r="U18" s="3"/>
      <c r="V18" s="6"/>
      <c r="W18" s="7"/>
      <c r="X18" s="7"/>
      <c r="Y18" s="8"/>
    </row>
    <row r="19" spans="2:27" s="33" customFormat="1" x14ac:dyDescent="0.25">
      <c r="B19" s="291">
        <f>B17+1</f>
        <v>2</v>
      </c>
      <c r="C19" s="287" t="str">
        <f>'PLANILHA RESUMIDA'!C22:D22</f>
        <v>INÍCIO, APOIO E ADMINISTRAÇÃO DA OBRA</v>
      </c>
      <c r="D19" s="284">
        <f>'PLANILHA RESUMIDA'!E22</f>
        <v>0</v>
      </c>
      <c r="E19" s="210">
        <f>$D$19*E20</f>
        <v>0</v>
      </c>
      <c r="F19" s="214">
        <f t="shared" ref="F19:M19" si="3">$D$19*F20</f>
        <v>0</v>
      </c>
      <c r="G19" s="210">
        <f t="shared" si="3"/>
        <v>0</v>
      </c>
      <c r="H19" s="214">
        <f t="shared" si="3"/>
        <v>0</v>
      </c>
      <c r="I19" s="210">
        <f t="shared" si="3"/>
        <v>0</v>
      </c>
      <c r="J19" s="214">
        <f t="shared" si="3"/>
        <v>0</v>
      </c>
      <c r="K19" s="210">
        <f t="shared" si="3"/>
        <v>0</v>
      </c>
      <c r="L19" s="214">
        <f t="shared" si="3"/>
        <v>0</v>
      </c>
      <c r="M19" s="210">
        <f t="shared" si="3"/>
        <v>0</v>
      </c>
      <c r="N19" s="210">
        <f>$D$19*N20</f>
        <v>0</v>
      </c>
      <c r="O19" s="210">
        <f t="shared" ref="O19" si="4">$D$19*O20</f>
        <v>0</v>
      </c>
      <c r="P19" s="210">
        <f t="shared" ref="P19" si="5">$D$19*P20</f>
        <v>0</v>
      </c>
      <c r="Q19" s="211">
        <f t="shared" si="1"/>
        <v>0</v>
      </c>
      <c r="S19" s="33">
        <f t="shared" si="2"/>
        <v>0</v>
      </c>
      <c r="T19" s="51"/>
      <c r="U19" s="51"/>
      <c r="V19" s="51"/>
      <c r="W19" s="46"/>
      <c r="X19" s="46"/>
    </row>
    <row r="20" spans="2:27" x14ac:dyDescent="0.25">
      <c r="B20" s="292"/>
      <c r="C20" s="288"/>
      <c r="D20" s="285"/>
      <c r="E20" s="212">
        <v>0.05</v>
      </c>
      <c r="F20" s="215">
        <v>0.08</v>
      </c>
      <c r="G20" s="212">
        <v>0.1</v>
      </c>
      <c r="H20" s="215">
        <v>0.1</v>
      </c>
      <c r="I20" s="212">
        <v>0.1</v>
      </c>
      <c r="J20" s="215">
        <v>0.1</v>
      </c>
      <c r="K20" s="212">
        <v>0.1</v>
      </c>
      <c r="L20" s="215">
        <v>0.1</v>
      </c>
      <c r="M20" s="212">
        <v>0.08</v>
      </c>
      <c r="N20" s="212">
        <v>0.08</v>
      </c>
      <c r="O20" s="212">
        <v>0.06</v>
      </c>
      <c r="P20" s="212">
        <v>0.05</v>
      </c>
      <c r="Q20" s="213">
        <f t="shared" si="1"/>
        <v>1</v>
      </c>
      <c r="S20" s="5">
        <f t="shared" si="2"/>
        <v>1</v>
      </c>
      <c r="T20" s="6"/>
      <c r="U20" s="3"/>
      <c r="V20" s="6"/>
      <c r="W20" s="7"/>
      <c r="X20" s="7"/>
    </row>
    <row r="21" spans="2:27" s="33" customFormat="1" x14ac:dyDescent="0.25">
      <c r="B21" s="291">
        <f t="shared" ref="B21" si="6">B19+1</f>
        <v>3</v>
      </c>
      <c r="C21" s="287" t="str">
        <f>'PLANILHA RESUMIDA'!C23:D23</f>
        <v>FUNDAÇÃO</v>
      </c>
      <c r="D21" s="286">
        <f>'PLANILHA RESUMIDA'!E23</f>
        <v>0</v>
      </c>
      <c r="E21" s="210">
        <f>$D$21*E22</f>
        <v>0</v>
      </c>
      <c r="F21" s="214">
        <f t="shared" ref="F21:M21" si="7">$D$21*F22</f>
        <v>0</v>
      </c>
      <c r="G21" s="210">
        <f t="shared" si="7"/>
        <v>0</v>
      </c>
      <c r="H21" s="214">
        <f t="shared" si="7"/>
        <v>0</v>
      </c>
      <c r="I21" s="210">
        <f t="shared" si="7"/>
        <v>0</v>
      </c>
      <c r="J21" s="214">
        <f t="shared" si="7"/>
        <v>0</v>
      </c>
      <c r="K21" s="210">
        <f t="shared" si="7"/>
        <v>0</v>
      </c>
      <c r="L21" s="214">
        <f t="shared" si="7"/>
        <v>0</v>
      </c>
      <c r="M21" s="210">
        <f t="shared" si="7"/>
        <v>0</v>
      </c>
      <c r="N21" s="210">
        <f>$D$21*N22</f>
        <v>0</v>
      </c>
      <c r="O21" s="210">
        <f t="shared" ref="O21" si="8">$D$21*O22</f>
        <v>0</v>
      </c>
      <c r="P21" s="210">
        <f t="shared" ref="P21" si="9">$D$21*P22</f>
        <v>0</v>
      </c>
      <c r="Q21" s="211">
        <f t="shared" si="1"/>
        <v>0</v>
      </c>
      <c r="S21" s="33">
        <f t="shared" si="2"/>
        <v>0</v>
      </c>
      <c r="T21" s="51"/>
      <c r="U21" s="51"/>
      <c r="V21" s="51"/>
      <c r="W21" s="46"/>
      <c r="X21" s="46"/>
    </row>
    <row r="22" spans="2:27" x14ac:dyDescent="0.25">
      <c r="B22" s="292"/>
      <c r="C22" s="288"/>
      <c r="D22" s="285"/>
      <c r="E22" s="212">
        <v>0.05</v>
      </c>
      <c r="F22" s="215">
        <v>0.08</v>
      </c>
      <c r="G22" s="212">
        <v>0.1</v>
      </c>
      <c r="H22" s="215">
        <v>0.1</v>
      </c>
      <c r="I22" s="212">
        <v>0.1</v>
      </c>
      <c r="J22" s="215">
        <v>0.1</v>
      </c>
      <c r="K22" s="212">
        <v>0.1</v>
      </c>
      <c r="L22" s="215">
        <v>0.1</v>
      </c>
      <c r="M22" s="212">
        <v>0.08</v>
      </c>
      <c r="N22" s="212">
        <v>0.08</v>
      </c>
      <c r="O22" s="212">
        <v>0.06</v>
      </c>
      <c r="P22" s="212">
        <v>0.05</v>
      </c>
      <c r="Q22" s="213">
        <f t="shared" si="1"/>
        <v>1</v>
      </c>
      <c r="R22" s="5"/>
      <c r="S22" s="5">
        <f t="shared" si="2"/>
        <v>1</v>
      </c>
      <c r="T22" s="6"/>
      <c r="U22" s="3"/>
      <c r="V22" s="6"/>
      <c r="W22" s="7"/>
      <c r="X22" s="7"/>
      <c r="Y22" s="8"/>
    </row>
    <row r="23" spans="2:27" s="33" customFormat="1" x14ac:dyDescent="0.25">
      <c r="B23" s="291">
        <f t="shared" ref="B23" si="10">B21+1</f>
        <v>4</v>
      </c>
      <c r="C23" s="287" t="str">
        <f>'PLANILHA RESUMIDA'!C24:D24</f>
        <v>SUPER ESTRUTURA</v>
      </c>
      <c r="D23" s="286">
        <f>'PLANILHA RESUMIDA'!E24</f>
        <v>0</v>
      </c>
      <c r="E23" s="210">
        <f>$D$23*E24</f>
        <v>0</v>
      </c>
      <c r="F23" s="214">
        <f t="shared" ref="F23:M23" si="11">$D$23*F24</f>
        <v>0</v>
      </c>
      <c r="G23" s="210">
        <f t="shared" si="11"/>
        <v>0</v>
      </c>
      <c r="H23" s="214">
        <f t="shared" si="11"/>
        <v>0</v>
      </c>
      <c r="I23" s="210">
        <f t="shared" si="11"/>
        <v>0</v>
      </c>
      <c r="J23" s="214">
        <f t="shared" si="11"/>
        <v>0</v>
      </c>
      <c r="K23" s="210">
        <f t="shared" si="11"/>
        <v>0</v>
      </c>
      <c r="L23" s="214">
        <f t="shared" si="11"/>
        <v>0</v>
      </c>
      <c r="M23" s="210">
        <f t="shared" si="11"/>
        <v>0</v>
      </c>
      <c r="N23" s="210">
        <f>$D$23*N24</f>
        <v>0</v>
      </c>
      <c r="O23" s="210">
        <f t="shared" ref="O23" si="12">$D$23*O24</f>
        <v>0</v>
      </c>
      <c r="P23" s="210">
        <f t="shared" ref="P23" si="13">$D$23*P24</f>
        <v>0</v>
      </c>
      <c r="Q23" s="211">
        <f t="shared" si="1"/>
        <v>0</v>
      </c>
      <c r="S23" s="33">
        <f t="shared" si="2"/>
        <v>0</v>
      </c>
      <c r="T23" s="51"/>
      <c r="U23" s="51"/>
      <c r="V23" s="51"/>
      <c r="W23" s="46"/>
      <c r="X23" s="46"/>
      <c r="Y23" s="46"/>
      <c r="Z23" s="46"/>
      <c r="AA23" s="46"/>
    </row>
    <row r="24" spans="2:27" x14ac:dyDescent="0.25">
      <c r="B24" s="292"/>
      <c r="C24" s="288"/>
      <c r="D24" s="285"/>
      <c r="E24" s="212">
        <v>0.05</v>
      </c>
      <c r="F24" s="215">
        <v>0.08</v>
      </c>
      <c r="G24" s="212">
        <v>0.1</v>
      </c>
      <c r="H24" s="215">
        <v>0.1</v>
      </c>
      <c r="I24" s="212">
        <v>0.1</v>
      </c>
      <c r="J24" s="215">
        <v>0.1</v>
      </c>
      <c r="K24" s="212">
        <v>0.1</v>
      </c>
      <c r="L24" s="215">
        <v>0.1</v>
      </c>
      <c r="M24" s="212">
        <v>0.08</v>
      </c>
      <c r="N24" s="212">
        <v>0.08</v>
      </c>
      <c r="O24" s="212">
        <v>0.06</v>
      </c>
      <c r="P24" s="212">
        <v>0.05</v>
      </c>
      <c r="Q24" s="213">
        <f t="shared" si="1"/>
        <v>1</v>
      </c>
      <c r="S24" s="5">
        <f t="shared" si="2"/>
        <v>1</v>
      </c>
      <c r="T24" s="6"/>
      <c r="U24" s="3"/>
      <c r="V24" s="6"/>
      <c r="W24" s="7"/>
      <c r="X24" s="7"/>
    </row>
    <row r="25" spans="2:27" s="33" customFormat="1" x14ac:dyDescent="0.25">
      <c r="B25" s="291">
        <f t="shared" ref="B25" si="14">B23+1</f>
        <v>5</v>
      </c>
      <c r="C25" s="287" t="str">
        <f>'PLANILHA RESUMIDA'!C25:D25</f>
        <v>ALVENARIA</v>
      </c>
      <c r="D25" s="286">
        <f>'PLANILHA RESUMIDA'!E25</f>
        <v>0</v>
      </c>
      <c r="E25" s="210">
        <f>$D$25*E26</f>
        <v>0</v>
      </c>
      <c r="F25" s="214">
        <f t="shared" ref="F25:M25" si="15">$D$25*F26</f>
        <v>0</v>
      </c>
      <c r="G25" s="210">
        <f t="shared" si="15"/>
        <v>0</v>
      </c>
      <c r="H25" s="214">
        <f t="shared" si="15"/>
        <v>0</v>
      </c>
      <c r="I25" s="210">
        <f t="shared" si="15"/>
        <v>0</v>
      </c>
      <c r="J25" s="214">
        <f t="shared" si="15"/>
        <v>0</v>
      </c>
      <c r="K25" s="210">
        <f t="shared" si="15"/>
        <v>0</v>
      </c>
      <c r="L25" s="214">
        <f t="shared" si="15"/>
        <v>0</v>
      </c>
      <c r="M25" s="210">
        <f t="shared" si="15"/>
        <v>0</v>
      </c>
      <c r="N25" s="210">
        <f>$D$25*N26</f>
        <v>0</v>
      </c>
      <c r="O25" s="210">
        <f t="shared" ref="O25" si="16">$D$25*O26</f>
        <v>0</v>
      </c>
      <c r="P25" s="210">
        <f t="shared" ref="P25" si="17">$D$25*P26</f>
        <v>0</v>
      </c>
      <c r="Q25" s="211">
        <f t="shared" si="1"/>
        <v>0</v>
      </c>
      <c r="S25" s="33">
        <f t="shared" si="2"/>
        <v>0</v>
      </c>
      <c r="T25" s="51"/>
      <c r="U25" s="51"/>
      <c r="V25" s="51"/>
      <c r="W25" s="46"/>
      <c r="X25" s="46"/>
      <c r="Y25" s="51"/>
      <c r="Z25" s="51"/>
      <c r="AA25" s="51"/>
    </row>
    <row r="26" spans="2:27" x14ac:dyDescent="0.25">
      <c r="B26" s="292"/>
      <c r="C26" s="288"/>
      <c r="D26" s="285"/>
      <c r="E26" s="212">
        <v>0.05</v>
      </c>
      <c r="F26" s="215">
        <v>0.08</v>
      </c>
      <c r="G26" s="212">
        <v>0.1</v>
      </c>
      <c r="H26" s="215">
        <v>0.1</v>
      </c>
      <c r="I26" s="212">
        <v>0.1</v>
      </c>
      <c r="J26" s="215">
        <v>0.1</v>
      </c>
      <c r="K26" s="212">
        <v>0.1</v>
      </c>
      <c r="L26" s="215">
        <v>0.1</v>
      </c>
      <c r="M26" s="212">
        <v>0.08</v>
      </c>
      <c r="N26" s="212">
        <v>0.08</v>
      </c>
      <c r="O26" s="212">
        <v>0.06</v>
      </c>
      <c r="P26" s="212">
        <v>0.05</v>
      </c>
      <c r="Q26" s="213">
        <f t="shared" si="1"/>
        <v>1</v>
      </c>
      <c r="R26" s="5"/>
      <c r="S26" s="5">
        <f t="shared" si="2"/>
        <v>1</v>
      </c>
      <c r="T26" s="6"/>
      <c r="U26" s="3"/>
      <c r="V26" s="6"/>
      <c r="W26" s="7"/>
      <c r="X26" s="7"/>
      <c r="Y26" s="8"/>
    </row>
    <row r="27" spans="2:27" s="33" customFormat="1" x14ac:dyDescent="0.25">
      <c r="B27" s="291">
        <f t="shared" ref="B27" si="18">B25+1</f>
        <v>6</v>
      </c>
      <c r="C27" s="287" t="str">
        <f>'PLANILHA RESUMIDA'!C26:D26</f>
        <v>REVESTIMENTOS</v>
      </c>
      <c r="D27" s="286">
        <f>'PLANILHA RESUMIDA'!E26</f>
        <v>0</v>
      </c>
      <c r="E27" s="210">
        <f>$D$27*E28</f>
        <v>0</v>
      </c>
      <c r="F27" s="214">
        <f t="shared" ref="F27:P27" si="19">$D$27*F28</f>
        <v>0</v>
      </c>
      <c r="G27" s="210">
        <f t="shared" si="19"/>
        <v>0</v>
      </c>
      <c r="H27" s="214">
        <f t="shared" si="19"/>
        <v>0</v>
      </c>
      <c r="I27" s="210">
        <f t="shared" si="19"/>
        <v>0</v>
      </c>
      <c r="J27" s="214">
        <f t="shared" si="19"/>
        <v>0</v>
      </c>
      <c r="K27" s="210">
        <f t="shared" si="19"/>
        <v>0</v>
      </c>
      <c r="L27" s="214">
        <f t="shared" si="19"/>
        <v>0</v>
      </c>
      <c r="M27" s="210">
        <f t="shared" si="19"/>
        <v>0</v>
      </c>
      <c r="N27" s="210">
        <f t="shared" si="19"/>
        <v>0</v>
      </c>
      <c r="O27" s="210">
        <f t="shared" si="19"/>
        <v>0</v>
      </c>
      <c r="P27" s="210">
        <f t="shared" si="19"/>
        <v>0</v>
      </c>
      <c r="Q27" s="211">
        <f t="shared" si="1"/>
        <v>0</v>
      </c>
      <c r="S27" s="33">
        <f t="shared" si="2"/>
        <v>0</v>
      </c>
      <c r="T27" s="51"/>
      <c r="U27" s="51"/>
      <c r="V27" s="51"/>
      <c r="W27" s="46"/>
      <c r="X27" s="46"/>
    </row>
    <row r="28" spans="2:27" x14ac:dyDescent="0.25">
      <c r="B28" s="292"/>
      <c r="C28" s="288"/>
      <c r="D28" s="285"/>
      <c r="E28" s="212">
        <v>0.05</v>
      </c>
      <c r="F28" s="215">
        <v>0.08</v>
      </c>
      <c r="G28" s="212">
        <v>0.1</v>
      </c>
      <c r="H28" s="215">
        <v>0.1</v>
      </c>
      <c r="I28" s="212">
        <v>0.1</v>
      </c>
      <c r="J28" s="215">
        <v>0.1</v>
      </c>
      <c r="K28" s="212">
        <v>0.1</v>
      </c>
      <c r="L28" s="215">
        <v>0.1</v>
      </c>
      <c r="M28" s="212">
        <v>0.08</v>
      </c>
      <c r="N28" s="212">
        <v>0.08</v>
      </c>
      <c r="O28" s="212">
        <v>0.06</v>
      </c>
      <c r="P28" s="212">
        <v>0.05</v>
      </c>
      <c r="Q28" s="213">
        <f t="shared" si="1"/>
        <v>1</v>
      </c>
      <c r="S28" s="5">
        <f t="shared" si="2"/>
        <v>1</v>
      </c>
      <c r="T28" s="6"/>
      <c r="U28" s="3"/>
      <c r="V28" s="6"/>
      <c r="W28" s="7"/>
      <c r="X28" s="7"/>
    </row>
    <row r="29" spans="2:27" s="33" customFormat="1" x14ac:dyDescent="0.25">
      <c r="B29" s="291">
        <f t="shared" ref="B29" si="20">B27+1</f>
        <v>7</v>
      </c>
      <c r="C29" s="287" t="str">
        <f>'PLANILHA RESUMIDA'!C27:D27</f>
        <v>PINTURA</v>
      </c>
      <c r="D29" s="286">
        <f>'PLANILHA RESUMIDA'!E27</f>
        <v>0</v>
      </c>
      <c r="E29" s="210">
        <f>$D$29*E30</f>
        <v>0</v>
      </c>
      <c r="F29" s="214">
        <f t="shared" ref="F29:P29" si="21">$D$29*F30</f>
        <v>0</v>
      </c>
      <c r="G29" s="210">
        <f t="shared" si="21"/>
        <v>0</v>
      </c>
      <c r="H29" s="214">
        <f t="shared" si="21"/>
        <v>0</v>
      </c>
      <c r="I29" s="210">
        <f t="shared" si="21"/>
        <v>0</v>
      </c>
      <c r="J29" s="214">
        <f t="shared" si="21"/>
        <v>0</v>
      </c>
      <c r="K29" s="210">
        <f t="shared" si="21"/>
        <v>0</v>
      </c>
      <c r="L29" s="214">
        <f t="shared" si="21"/>
        <v>0</v>
      </c>
      <c r="M29" s="210">
        <f t="shared" si="21"/>
        <v>0</v>
      </c>
      <c r="N29" s="210">
        <f t="shared" si="21"/>
        <v>0</v>
      </c>
      <c r="O29" s="210">
        <f t="shared" si="21"/>
        <v>0</v>
      </c>
      <c r="P29" s="210">
        <f t="shared" si="21"/>
        <v>0</v>
      </c>
      <c r="Q29" s="211">
        <f t="shared" si="1"/>
        <v>0</v>
      </c>
      <c r="S29" s="33">
        <f t="shared" si="2"/>
        <v>0</v>
      </c>
      <c r="T29" s="51"/>
      <c r="U29" s="51"/>
      <c r="V29" s="51"/>
      <c r="W29" s="46"/>
      <c r="X29" s="46"/>
    </row>
    <row r="30" spans="2:27" x14ac:dyDescent="0.25">
      <c r="B30" s="292"/>
      <c r="C30" s="288"/>
      <c r="D30" s="285"/>
      <c r="E30" s="212">
        <v>0.05</v>
      </c>
      <c r="F30" s="215">
        <v>0.08</v>
      </c>
      <c r="G30" s="212">
        <v>0.1</v>
      </c>
      <c r="H30" s="215">
        <v>0.1</v>
      </c>
      <c r="I30" s="212">
        <v>0.1</v>
      </c>
      <c r="J30" s="215">
        <v>0.1</v>
      </c>
      <c r="K30" s="212">
        <v>0.1</v>
      </c>
      <c r="L30" s="215">
        <v>0.1</v>
      </c>
      <c r="M30" s="212">
        <v>0.08</v>
      </c>
      <c r="N30" s="212">
        <v>0.08</v>
      </c>
      <c r="O30" s="212">
        <v>0.06</v>
      </c>
      <c r="P30" s="212">
        <v>0.05</v>
      </c>
      <c r="Q30" s="213">
        <f t="shared" si="1"/>
        <v>1</v>
      </c>
      <c r="R30" s="5"/>
      <c r="S30" s="5">
        <f t="shared" si="2"/>
        <v>1</v>
      </c>
      <c r="T30" s="6"/>
      <c r="U30" s="3"/>
      <c r="V30" s="6"/>
      <c r="W30" s="7"/>
      <c r="X30" s="7"/>
      <c r="Y30" s="8"/>
    </row>
    <row r="31" spans="2:27" s="33" customFormat="1" x14ac:dyDescent="0.25">
      <c r="B31" s="291">
        <f t="shared" ref="B31" si="22">B29+1</f>
        <v>8</v>
      </c>
      <c r="C31" s="287" t="str">
        <f>'PLANILHA RESUMIDA'!C27:D27</f>
        <v>PINTURA</v>
      </c>
      <c r="D31" s="286">
        <f>'PLANILHA RESUMIDA'!E28</f>
        <v>0</v>
      </c>
      <c r="E31" s="210">
        <f>$D$31*E32</f>
        <v>0</v>
      </c>
      <c r="F31" s="214">
        <f t="shared" ref="F31:P31" si="23">$D$31*F32</f>
        <v>0</v>
      </c>
      <c r="G31" s="210">
        <f t="shared" si="23"/>
        <v>0</v>
      </c>
      <c r="H31" s="214">
        <f t="shared" si="23"/>
        <v>0</v>
      </c>
      <c r="I31" s="210">
        <f t="shared" si="23"/>
        <v>0</v>
      </c>
      <c r="J31" s="214">
        <f t="shared" si="23"/>
        <v>0</v>
      </c>
      <c r="K31" s="210">
        <f t="shared" si="23"/>
        <v>0</v>
      </c>
      <c r="L31" s="214">
        <f t="shared" si="23"/>
        <v>0</v>
      </c>
      <c r="M31" s="210">
        <f t="shared" si="23"/>
        <v>0</v>
      </c>
      <c r="N31" s="210">
        <f t="shared" si="23"/>
        <v>0</v>
      </c>
      <c r="O31" s="210">
        <f t="shared" si="23"/>
        <v>0</v>
      </c>
      <c r="P31" s="210">
        <f t="shared" si="23"/>
        <v>0</v>
      </c>
      <c r="Q31" s="211">
        <f t="shared" si="1"/>
        <v>0</v>
      </c>
      <c r="S31" s="33">
        <f t="shared" si="2"/>
        <v>0</v>
      </c>
      <c r="T31" s="51"/>
      <c r="U31" s="51"/>
      <c r="V31" s="51"/>
      <c r="W31" s="46"/>
      <c r="X31" s="46"/>
    </row>
    <row r="32" spans="2:27" x14ac:dyDescent="0.25">
      <c r="B32" s="292"/>
      <c r="C32" s="288"/>
      <c r="D32" s="285"/>
      <c r="E32" s="212">
        <v>0.05</v>
      </c>
      <c r="F32" s="215">
        <v>0.08</v>
      </c>
      <c r="G32" s="212">
        <v>0.1</v>
      </c>
      <c r="H32" s="215">
        <v>0.1</v>
      </c>
      <c r="I32" s="212">
        <v>0.1</v>
      </c>
      <c r="J32" s="215">
        <v>0.1</v>
      </c>
      <c r="K32" s="212">
        <v>0.1</v>
      </c>
      <c r="L32" s="215">
        <v>0.1</v>
      </c>
      <c r="M32" s="212">
        <v>0.08</v>
      </c>
      <c r="N32" s="212">
        <v>0.08</v>
      </c>
      <c r="O32" s="212">
        <v>0.06</v>
      </c>
      <c r="P32" s="212">
        <v>0.05</v>
      </c>
      <c r="Q32" s="213">
        <f t="shared" si="1"/>
        <v>1</v>
      </c>
      <c r="S32" s="5">
        <f t="shared" si="2"/>
        <v>1</v>
      </c>
      <c r="T32" s="6"/>
      <c r="U32" s="3"/>
      <c r="V32" s="6"/>
      <c r="W32" s="7"/>
      <c r="X32" s="7"/>
    </row>
    <row r="33" spans="2:25" s="33" customFormat="1" x14ac:dyDescent="0.25">
      <c r="B33" s="291">
        <f t="shared" ref="B33" si="24">B31+1</f>
        <v>9</v>
      </c>
      <c r="C33" s="287" t="str">
        <f>'PLANILHA RESUMIDA'!C29:D29</f>
        <v>ESQUADRIAS</v>
      </c>
      <c r="D33" s="286">
        <f>'PLANILHA RESUMIDA'!E29</f>
        <v>0</v>
      </c>
      <c r="E33" s="210">
        <f>$D$33*E34</f>
        <v>0</v>
      </c>
      <c r="F33" s="214">
        <f t="shared" ref="F33:P33" si="25">$D$33*F34</f>
        <v>0</v>
      </c>
      <c r="G33" s="210">
        <f t="shared" si="25"/>
        <v>0</v>
      </c>
      <c r="H33" s="214">
        <f t="shared" si="25"/>
        <v>0</v>
      </c>
      <c r="I33" s="210">
        <f t="shared" si="25"/>
        <v>0</v>
      </c>
      <c r="J33" s="214">
        <f t="shared" si="25"/>
        <v>0</v>
      </c>
      <c r="K33" s="210">
        <f t="shared" si="25"/>
        <v>0</v>
      </c>
      <c r="L33" s="214">
        <f t="shared" si="25"/>
        <v>0</v>
      </c>
      <c r="M33" s="210">
        <f t="shared" si="25"/>
        <v>0</v>
      </c>
      <c r="N33" s="210">
        <f t="shared" si="25"/>
        <v>0</v>
      </c>
      <c r="O33" s="210">
        <f t="shared" si="25"/>
        <v>0</v>
      </c>
      <c r="P33" s="210">
        <f t="shared" si="25"/>
        <v>0</v>
      </c>
      <c r="Q33" s="211">
        <f t="shared" si="1"/>
        <v>0</v>
      </c>
      <c r="S33" s="33">
        <f t="shared" si="2"/>
        <v>0</v>
      </c>
      <c r="T33" s="51"/>
      <c r="U33" s="51"/>
      <c r="V33" s="51"/>
      <c r="W33" s="46"/>
      <c r="X33" s="46"/>
    </row>
    <row r="34" spans="2:25" x14ac:dyDescent="0.25">
      <c r="B34" s="292"/>
      <c r="C34" s="288"/>
      <c r="D34" s="285"/>
      <c r="E34" s="212">
        <v>0.05</v>
      </c>
      <c r="F34" s="215">
        <v>0.08</v>
      </c>
      <c r="G34" s="212">
        <v>0.1</v>
      </c>
      <c r="H34" s="215">
        <v>0.1</v>
      </c>
      <c r="I34" s="212">
        <v>0.1</v>
      </c>
      <c r="J34" s="215">
        <v>0.1</v>
      </c>
      <c r="K34" s="212">
        <v>0.1</v>
      </c>
      <c r="L34" s="215">
        <v>0.1</v>
      </c>
      <c r="M34" s="212">
        <v>0.08</v>
      </c>
      <c r="N34" s="212">
        <v>0.08</v>
      </c>
      <c r="O34" s="212">
        <v>0.06</v>
      </c>
      <c r="P34" s="212">
        <v>0.05</v>
      </c>
      <c r="Q34" s="213">
        <f t="shared" si="1"/>
        <v>1</v>
      </c>
      <c r="S34" s="5">
        <f t="shared" si="2"/>
        <v>1</v>
      </c>
      <c r="T34" s="6"/>
      <c r="U34" s="3"/>
      <c r="V34" s="6"/>
      <c r="W34" s="7"/>
      <c r="X34" s="7"/>
    </row>
    <row r="35" spans="2:25" s="33" customFormat="1" x14ac:dyDescent="0.25">
      <c r="B35" s="291">
        <f t="shared" ref="B35:B37" si="26">B33+1</f>
        <v>10</v>
      </c>
      <c r="C35" s="287" t="str">
        <f>'PLANILHA RESUMIDA'!C30:D30</f>
        <v>SISTEMA DE FORÇA</v>
      </c>
      <c r="D35" s="286">
        <f>'PLANILHA RESUMIDA'!E30</f>
        <v>0</v>
      </c>
      <c r="E35" s="210">
        <f>$D$35*E36</f>
        <v>0</v>
      </c>
      <c r="F35" s="214">
        <f t="shared" ref="F35:P35" si="27">$D$35*F36</f>
        <v>0</v>
      </c>
      <c r="G35" s="210">
        <f t="shared" si="27"/>
        <v>0</v>
      </c>
      <c r="H35" s="214">
        <f t="shared" si="27"/>
        <v>0</v>
      </c>
      <c r="I35" s="210">
        <f t="shared" si="27"/>
        <v>0</v>
      </c>
      <c r="J35" s="214">
        <f t="shared" si="27"/>
        <v>0</v>
      </c>
      <c r="K35" s="210">
        <f t="shared" si="27"/>
        <v>0</v>
      </c>
      <c r="L35" s="214">
        <f t="shared" si="27"/>
        <v>0</v>
      </c>
      <c r="M35" s="210">
        <f t="shared" si="27"/>
        <v>0</v>
      </c>
      <c r="N35" s="210">
        <f t="shared" si="27"/>
        <v>0</v>
      </c>
      <c r="O35" s="210">
        <f t="shared" si="27"/>
        <v>0</v>
      </c>
      <c r="P35" s="210">
        <f t="shared" si="27"/>
        <v>0</v>
      </c>
      <c r="Q35" s="211">
        <f t="shared" si="1"/>
        <v>0</v>
      </c>
      <c r="S35" s="33">
        <f t="shared" si="2"/>
        <v>0</v>
      </c>
      <c r="T35" s="51"/>
      <c r="U35" s="51"/>
      <c r="V35" s="51"/>
      <c r="W35" s="46"/>
      <c r="X35" s="46"/>
    </row>
    <row r="36" spans="2:25" x14ac:dyDescent="0.25">
      <c r="B36" s="292"/>
      <c r="C36" s="288"/>
      <c r="D36" s="285"/>
      <c r="E36" s="212">
        <v>0.05</v>
      </c>
      <c r="F36" s="215">
        <v>0.08</v>
      </c>
      <c r="G36" s="212">
        <v>0.1</v>
      </c>
      <c r="H36" s="215">
        <v>0.1</v>
      </c>
      <c r="I36" s="212">
        <v>0.1</v>
      </c>
      <c r="J36" s="215">
        <v>0.1</v>
      </c>
      <c r="K36" s="212">
        <v>0.1</v>
      </c>
      <c r="L36" s="215">
        <v>0.1</v>
      </c>
      <c r="M36" s="212">
        <v>0.08</v>
      </c>
      <c r="N36" s="212">
        <v>0.08</v>
      </c>
      <c r="O36" s="212">
        <v>0.06</v>
      </c>
      <c r="P36" s="212">
        <v>0.05</v>
      </c>
      <c r="Q36" s="213">
        <f t="shared" si="1"/>
        <v>1</v>
      </c>
      <c r="R36" s="5"/>
      <c r="S36" s="5">
        <f t="shared" si="2"/>
        <v>1</v>
      </c>
      <c r="T36" s="6"/>
      <c r="U36" s="3"/>
      <c r="V36" s="6"/>
      <c r="W36" s="7"/>
      <c r="X36" s="7"/>
      <c r="Y36" s="8"/>
    </row>
    <row r="37" spans="2:25" ht="18" customHeight="1" x14ac:dyDescent="0.25">
      <c r="B37" s="291">
        <f t="shared" si="26"/>
        <v>11</v>
      </c>
      <c r="C37" s="287" t="s">
        <v>476</v>
      </c>
      <c r="D37" s="286">
        <f>'PLANILHA RESUMIDA'!E31</f>
        <v>0</v>
      </c>
      <c r="E37" s="210">
        <f>$D$37*E38</f>
        <v>0</v>
      </c>
      <c r="F37" s="210">
        <f t="shared" ref="F37:P37" si="28">$D$37*F38</f>
        <v>0</v>
      </c>
      <c r="G37" s="210">
        <f t="shared" si="28"/>
        <v>0</v>
      </c>
      <c r="H37" s="210">
        <f t="shared" si="28"/>
        <v>0</v>
      </c>
      <c r="I37" s="210">
        <f t="shared" si="28"/>
        <v>0</v>
      </c>
      <c r="J37" s="210">
        <f t="shared" si="28"/>
        <v>0</v>
      </c>
      <c r="K37" s="210">
        <f t="shared" si="28"/>
        <v>0</v>
      </c>
      <c r="L37" s="210">
        <f t="shared" si="28"/>
        <v>0</v>
      </c>
      <c r="M37" s="210">
        <f t="shared" si="28"/>
        <v>0</v>
      </c>
      <c r="N37" s="210">
        <f t="shared" si="28"/>
        <v>0</v>
      </c>
      <c r="O37" s="210">
        <f t="shared" si="28"/>
        <v>0</v>
      </c>
      <c r="P37" s="210">
        <f t="shared" si="28"/>
        <v>0</v>
      </c>
      <c r="Q37" s="211">
        <f t="shared" ref="Q37:Q38" si="29">SUM(E37:P37)</f>
        <v>0</v>
      </c>
      <c r="R37" s="5"/>
      <c r="S37" s="5"/>
      <c r="T37" s="6"/>
      <c r="U37" s="3"/>
      <c r="V37" s="6"/>
      <c r="W37" s="7"/>
      <c r="X37" s="7"/>
      <c r="Y37" s="8"/>
    </row>
    <row r="38" spans="2:25" ht="18" customHeight="1" x14ac:dyDescent="0.25">
      <c r="B38" s="292"/>
      <c r="C38" s="288"/>
      <c r="D38" s="285"/>
      <c r="E38" s="212">
        <v>0.05</v>
      </c>
      <c r="F38" s="215">
        <v>0.08</v>
      </c>
      <c r="G38" s="212">
        <v>0.1</v>
      </c>
      <c r="H38" s="215">
        <v>0.1</v>
      </c>
      <c r="I38" s="212">
        <v>0.1</v>
      </c>
      <c r="J38" s="215">
        <v>0.1</v>
      </c>
      <c r="K38" s="212">
        <v>0.1</v>
      </c>
      <c r="L38" s="215">
        <v>0.1</v>
      </c>
      <c r="M38" s="212">
        <v>0.08</v>
      </c>
      <c r="N38" s="212">
        <v>0.08</v>
      </c>
      <c r="O38" s="212">
        <v>0.06</v>
      </c>
      <c r="P38" s="212">
        <v>0.05</v>
      </c>
      <c r="Q38" s="213">
        <f t="shared" si="29"/>
        <v>1</v>
      </c>
      <c r="R38" s="5"/>
      <c r="S38" s="5"/>
      <c r="T38" s="6"/>
      <c r="U38" s="3"/>
      <c r="V38" s="6"/>
      <c r="W38" s="7"/>
      <c r="X38" s="7"/>
      <c r="Y38" s="8"/>
    </row>
    <row r="39" spans="2:25" s="33" customFormat="1" x14ac:dyDescent="0.25">
      <c r="B39" s="291">
        <v>12</v>
      </c>
      <c r="C39" s="287" t="str">
        <f>'PLANILHA RESUMIDA'!C32:D32</f>
        <v>ADMINISTRAÇÃO LOCAL</v>
      </c>
      <c r="D39" s="286">
        <f>'PLANILHA RESUMIDA'!E32</f>
        <v>0</v>
      </c>
      <c r="E39" s="210">
        <f>$D$39*E40</f>
        <v>0</v>
      </c>
      <c r="F39" s="214">
        <f t="shared" ref="F39:P39" si="30">$D$39*F40</f>
        <v>0</v>
      </c>
      <c r="G39" s="210">
        <f t="shared" si="30"/>
        <v>0</v>
      </c>
      <c r="H39" s="214">
        <f t="shared" si="30"/>
        <v>0</v>
      </c>
      <c r="I39" s="210">
        <f t="shared" si="30"/>
        <v>0</v>
      </c>
      <c r="J39" s="214">
        <f t="shared" si="30"/>
        <v>0</v>
      </c>
      <c r="K39" s="210">
        <f t="shared" si="30"/>
        <v>0</v>
      </c>
      <c r="L39" s="214">
        <f t="shared" si="30"/>
        <v>0</v>
      </c>
      <c r="M39" s="210">
        <f t="shared" si="30"/>
        <v>0</v>
      </c>
      <c r="N39" s="210">
        <f t="shared" si="30"/>
        <v>0</v>
      </c>
      <c r="O39" s="210">
        <f t="shared" si="30"/>
        <v>0</v>
      </c>
      <c r="P39" s="210">
        <f t="shared" si="30"/>
        <v>0</v>
      </c>
      <c r="Q39" s="211">
        <f t="shared" si="1"/>
        <v>0</v>
      </c>
      <c r="T39" s="51"/>
      <c r="U39" s="51"/>
      <c r="V39" s="51"/>
      <c r="W39" s="46"/>
      <c r="X39" s="46"/>
    </row>
    <row r="40" spans="2:25" x14ac:dyDescent="0.25">
      <c r="B40" s="292"/>
      <c r="C40" s="288"/>
      <c r="D40" s="285"/>
      <c r="E40" s="212">
        <v>0.05</v>
      </c>
      <c r="F40" s="215">
        <v>0.08</v>
      </c>
      <c r="G40" s="212">
        <v>0.1</v>
      </c>
      <c r="H40" s="215">
        <v>0.1</v>
      </c>
      <c r="I40" s="212">
        <v>0.1</v>
      </c>
      <c r="J40" s="215">
        <v>0.1</v>
      </c>
      <c r="K40" s="212">
        <v>0.1</v>
      </c>
      <c r="L40" s="215">
        <v>0.1</v>
      </c>
      <c r="M40" s="212">
        <v>0.08</v>
      </c>
      <c r="N40" s="212">
        <v>0.08</v>
      </c>
      <c r="O40" s="212">
        <v>0.06</v>
      </c>
      <c r="P40" s="212">
        <v>0.05</v>
      </c>
      <c r="Q40" s="213">
        <f t="shared" si="1"/>
        <v>1</v>
      </c>
      <c r="R40" s="5"/>
      <c r="S40" s="5"/>
      <c r="T40" s="6"/>
      <c r="U40" s="3"/>
      <c r="V40" s="6"/>
      <c r="W40" s="7"/>
      <c r="X40" s="7"/>
    </row>
    <row r="41" spans="2:25" x14ac:dyDescent="0.25">
      <c r="B41" s="44"/>
      <c r="C41" s="197" t="s">
        <v>235</v>
      </c>
      <c r="D41" s="204">
        <f>SUM(D17:D39)</f>
        <v>0</v>
      </c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7"/>
      <c r="R41" s="5"/>
      <c r="S41" s="5"/>
      <c r="T41" s="6"/>
      <c r="U41" s="3"/>
      <c r="V41" s="6"/>
      <c r="W41" s="7"/>
      <c r="X41" s="7"/>
      <c r="Y41" s="8"/>
    </row>
    <row r="42" spans="2:25" x14ac:dyDescent="0.25">
      <c r="B42" s="45" t="s">
        <v>218</v>
      </c>
      <c r="C42" s="198" t="s">
        <v>488</v>
      </c>
      <c r="D42" s="204" t="e">
        <f>D41*C42</f>
        <v>#VALUE!</v>
      </c>
      <c r="E42" s="218"/>
      <c r="F42" s="218"/>
      <c r="G42" s="218"/>
      <c r="H42" s="219"/>
      <c r="I42" s="219"/>
      <c r="J42" s="219"/>
      <c r="K42" s="219"/>
      <c r="L42" s="219"/>
      <c r="M42" s="219"/>
      <c r="N42" s="219"/>
      <c r="O42" s="219"/>
      <c r="P42" s="219"/>
      <c r="Q42" s="217"/>
      <c r="S42" s="5"/>
      <c r="T42" s="6"/>
      <c r="U42" s="3"/>
      <c r="V42" s="6"/>
      <c r="W42" s="7"/>
      <c r="X42" s="7"/>
    </row>
    <row r="43" spans="2:25" x14ac:dyDescent="0.25">
      <c r="B43" s="45"/>
      <c r="C43" s="197" t="s">
        <v>236</v>
      </c>
      <c r="D43" s="205" t="e">
        <f>D41+D42</f>
        <v>#VALUE!</v>
      </c>
      <c r="E43" s="220"/>
      <c r="F43" s="218"/>
      <c r="G43" s="218"/>
      <c r="H43" s="219"/>
      <c r="I43" s="219"/>
      <c r="J43" s="219"/>
      <c r="K43" s="219"/>
      <c r="L43" s="219"/>
      <c r="M43" s="219"/>
      <c r="N43" s="219"/>
      <c r="O43" s="219"/>
      <c r="P43" s="219"/>
      <c r="Q43" s="217"/>
      <c r="S43" s="5"/>
      <c r="T43" s="6"/>
      <c r="U43" s="3"/>
      <c r="V43" s="6"/>
      <c r="W43" s="7"/>
      <c r="X43" s="7"/>
    </row>
    <row r="44" spans="2:25" x14ac:dyDescent="0.25">
      <c r="B44" s="289" t="s">
        <v>219</v>
      </c>
      <c r="C44" s="199" t="s">
        <v>237</v>
      </c>
      <c r="D44" s="206"/>
      <c r="E44" s="221">
        <f>E17+E19+E21+E23+E25+E27+E29+E31+E33+E35+E37+E39</f>
        <v>0</v>
      </c>
      <c r="F44" s="221">
        <f t="shared" ref="F44:P44" si="31">F17+F19+F21+F23+F25+F27+F29+F31+F33+F35+F37+F39</f>
        <v>0</v>
      </c>
      <c r="G44" s="221">
        <f t="shared" si="31"/>
        <v>0</v>
      </c>
      <c r="H44" s="221">
        <f t="shared" si="31"/>
        <v>0</v>
      </c>
      <c r="I44" s="221">
        <f t="shared" si="31"/>
        <v>0</v>
      </c>
      <c r="J44" s="221">
        <f t="shared" si="31"/>
        <v>0</v>
      </c>
      <c r="K44" s="221">
        <f t="shared" si="31"/>
        <v>0</v>
      </c>
      <c r="L44" s="221">
        <f t="shared" si="31"/>
        <v>0</v>
      </c>
      <c r="M44" s="221">
        <f t="shared" si="31"/>
        <v>0</v>
      </c>
      <c r="N44" s="221">
        <f t="shared" si="31"/>
        <v>0</v>
      </c>
      <c r="O44" s="221">
        <f t="shared" si="31"/>
        <v>0</v>
      </c>
      <c r="P44" s="221">
        <f t="shared" si="31"/>
        <v>0</v>
      </c>
      <c r="Q44" s="222"/>
      <c r="R44" s="5"/>
      <c r="T44" s="9"/>
      <c r="U44" s="3"/>
      <c r="V44" s="6"/>
      <c r="W44" s="10"/>
      <c r="Y44" s="8"/>
    </row>
    <row r="45" spans="2:25" x14ac:dyDescent="0.25">
      <c r="B45" s="289"/>
      <c r="C45" s="200" t="s">
        <v>468</v>
      </c>
      <c r="D45" s="207"/>
      <c r="E45" s="223" t="e">
        <f t="shared" ref="E45:P45" si="32">E44*$C$42</f>
        <v>#VALUE!</v>
      </c>
      <c r="F45" s="223" t="e">
        <f t="shared" si="32"/>
        <v>#VALUE!</v>
      </c>
      <c r="G45" s="223" t="e">
        <f t="shared" si="32"/>
        <v>#VALUE!</v>
      </c>
      <c r="H45" s="223" t="e">
        <f t="shared" si="32"/>
        <v>#VALUE!</v>
      </c>
      <c r="I45" s="223" t="e">
        <f t="shared" si="32"/>
        <v>#VALUE!</v>
      </c>
      <c r="J45" s="223" t="e">
        <f t="shared" si="32"/>
        <v>#VALUE!</v>
      </c>
      <c r="K45" s="223" t="e">
        <f t="shared" si="32"/>
        <v>#VALUE!</v>
      </c>
      <c r="L45" s="223" t="e">
        <f t="shared" si="32"/>
        <v>#VALUE!</v>
      </c>
      <c r="M45" s="223" t="e">
        <f t="shared" si="32"/>
        <v>#VALUE!</v>
      </c>
      <c r="N45" s="223" t="e">
        <f t="shared" si="32"/>
        <v>#VALUE!</v>
      </c>
      <c r="O45" s="223" t="e">
        <f t="shared" si="32"/>
        <v>#VALUE!</v>
      </c>
      <c r="P45" s="223" t="e">
        <f t="shared" si="32"/>
        <v>#VALUE!</v>
      </c>
      <c r="Q45" s="224"/>
      <c r="R45" s="5"/>
      <c r="T45" s="9"/>
      <c r="U45" s="3"/>
      <c r="V45" s="6"/>
      <c r="W45" s="10"/>
      <c r="Y45" s="8"/>
    </row>
    <row r="46" spans="2:25" x14ac:dyDescent="0.25">
      <c r="B46" s="289"/>
      <c r="C46" s="201" t="s">
        <v>469</v>
      </c>
      <c r="D46" s="207"/>
      <c r="E46" s="223" t="e">
        <f>E44+E45</f>
        <v>#VALUE!</v>
      </c>
      <c r="F46" s="223" t="e">
        <f>F44+F45</f>
        <v>#VALUE!</v>
      </c>
      <c r="G46" s="223" t="e">
        <f t="shared" ref="G46:P46" si="33">G44+G45</f>
        <v>#VALUE!</v>
      </c>
      <c r="H46" s="223" t="e">
        <f t="shared" si="33"/>
        <v>#VALUE!</v>
      </c>
      <c r="I46" s="223" t="e">
        <f t="shared" si="33"/>
        <v>#VALUE!</v>
      </c>
      <c r="J46" s="223" t="e">
        <f t="shared" si="33"/>
        <v>#VALUE!</v>
      </c>
      <c r="K46" s="223" t="e">
        <f t="shared" si="33"/>
        <v>#VALUE!</v>
      </c>
      <c r="L46" s="223" t="e">
        <f t="shared" si="33"/>
        <v>#VALUE!</v>
      </c>
      <c r="M46" s="223" t="e">
        <f t="shared" si="33"/>
        <v>#VALUE!</v>
      </c>
      <c r="N46" s="223" t="e">
        <f t="shared" si="33"/>
        <v>#VALUE!</v>
      </c>
      <c r="O46" s="223" t="e">
        <f t="shared" si="33"/>
        <v>#VALUE!</v>
      </c>
      <c r="P46" s="223" t="e">
        <f t="shared" si="33"/>
        <v>#VALUE!</v>
      </c>
      <c r="Q46" s="224"/>
      <c r="T46" s="3"/>
      <c r="U46" s="3"/>
      <c r="V46" s="6"/>
      <c r="W46" s="10"/>
    </row>
    <row r="47" spans="2:25" ht="18.75" thickBot="1" x14ac:dyDescent="0.3">
      <c r="B47" s="290"/>
      <c r="C47" s="202" t="s">
        <v>220</v>
      </c>
      <c r="D47" s="208"/>
      <c r="E47" s="225" t="e">
        <f>E46</f>
        <v>#VALUE!</v>
      </c>
      <c r="F47" s="225" t="e">
        <f>E47+F46</f>
        <v>#VALUE!</v>
      </c>
      <c r="G47" s="225" t="e">
        <f>F47+G46</f>
        <v>#VALUE!</v>
      </c>
      <c r="H47" s="225" t="e">
        <f t="shared" ref="H47:P47" si="34">G47+H46</f>
        <v>#VALUE!</v>
      </c>
      <c r="I47" s="225" t="e">
        <f t="shared" si="34"/>
        <v>#VALUE!</v>
      </c>
      <c r="J47" s="225" t="e">
        <f t="shared" si="34"/>
        <v>#VALUE!</v>
      </c>
      <c r="K47" s="225" t="e">
        <f t="shared" si="34"/>
        <v>#VALUE!</v>
      </c>
      <c r="L47" s="225" t="e">
        <f t="shared" si="34"/>
        <v>#VALUE!</v>
      </c>
      <c r="M47" s="225" t="e">
        <f t="shared" si="34"/>
        <v>#VALUE!</v>
      </c>
      <c r="N47" s="225" t="e">
        <f t="shared" si="34"/>
        <v>#VALUE!</v>
      </c>
      <c r="O47" s="225" t="e">
        <f t="shared" si="34"/>
        <v>#VALUE!</v>
      </c>
      <c r="P47" s="225" t="e">
        <f t="shared" si="34"/>
        <v>#VALUE!</v>
      </c>
      <c r="Q47" s="226"/>
      <c r="T47" s="3"/>
      <c r="U47" s="3"/>
      <c r="V47" s="6"/>
      <c r="W47" s="10"/>
    </row>
    <row r="48" spans="2:25" x14ac:dyDescent="0.25"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</row>
    <row r="49" spans="5:24" x14ac:dyDescent="0.25"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</row>
    <row r="50" spans="5:24" x14ac:dyDescent="0.25"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</row>
    <row r="51" spans="5:24" x14ac:dyDescent="0.25"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</row>
    <row r="52" spans="5:24" x14ac:dyDescent="0.25"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</row>
    <row r="54" spans="5:24" x14ac:dyDescent="0.25"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</row>
    <row r="57" spans="5:24" x14ac:dyDescent="0.25">
      <c r="M57" s="228"/>
      <c r="N57" s="228"/>
      <c r="O57" s="228"/>
      <c r="P57" s="228"/>
      <c r="Q57" s="228"/>
      <c r="R57" s="7"/>
      <c r="S57" s="7"/>
      <c r="T57" s="7"/>
      <c r="U57" s="7"/>
      <c r="V57" s="7"/>
      <c r="W57" s="7"/>
      <c r="X57" s="7"/>
    </row>
  </sheetData>
  <mergeCells count="38">
    <mergeCell ref="D25:D26"/>
    <mergeCell ref="C27:C28"/>
    <mergeCell ref="B35:B36"/>
    <mergeCell ref="B39:B40"/>
    <mergeCell ref="D35:D36"/>
    <mergeCell ref="D39:D40"/>
    <mergeCell ref="D27:D28"/>
    <mergeCell ref="D29:D30"/>
    <mergeCell ref="D31:D32"/>
    <mergeCell ref="D33:D34"/>
    <mergeCell ref="B37:B38"/>
    <mergeCell ref="C37:C38"/>
    <mergeCell ref="D37:D38"/>
    <mergeCell ref="C39:C40"/>
    <mergeCell ref="B44:B47"/>
    <mergeCell ref="B17:B18"/>
    <mergeCell ref="C17:C18"/>
    <mergeCell ref="B19:B20"/>
    <mergeCell ref="B21:B22"/>
    <mergeCell ref="B23:B24"/>
    <mergeCell ref="B25:B26"/>
    <mergeCell ref="B27:B28"/>
    <mergeCell ref="B29:B30"/>
    <mergeCell ref="B31:B32"/>
    <mergeCell ref="B33:B34"/>
    <mergeCell ref="C29:C30"/>
    <mergeCell ref="C31:C32"/>
    <mergeCell ref="C33:C34"/>
    <mergeCell ref="C35:C36"/>
    <mergeCell ref="C25:C26"/>
    <mergeCell ref="C9:F9"/>
    <mergeCell ref="D17:D18"/>
    <mergeCell ref="D19:D20"/>
    <mergeCell ref="D21:D22"/>
    <mergeCell ref="D23:D24"/>
    <mergeCell ref="C19:C20"/>
    <mergeCell ref="C21:C22"/>
    <mergeCell ref="C23:C24"/>
  </mergeCells>
  <pageMargins left="0" right="0" top="0.78740157480314965" bottom="0.78740157480314965" header="0.31496062992125984" footer="0.31496062992125984"/>
  <pageSetup paperSize="9" scale="5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 ORÇAMENTOS</vt:lpstr>
      <vt:lpstr>PLANILHA RESUMIDA</vt:lpstr>
      <vt:lpstr>CRONOGRAMA FISICO FINANCEIRO</vt:lpstr>
      <vt:lpstr>'CRONOGRAMA FISICO FINANCEIRO'!Area_de_impressao</vt:lpstr>
      <vt:lpstr>'PLANILHA ORÇAMENTOS'!Titulos_de_impressao</vt:lpstr>
    </vt:vector>
  </TitlesOfParts>
  <Company>SES/GTE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HOSP. HELIÓPOLIS</dc:title>
  <dc:subject>CONSTRUÇÃO CABINE E SUBESTAÇÃO - JANEIRO 2019</dc:subject>
  <dc:creator>YUKIO</dc:creator>
  <cp:lastModifiedBy>Elaine Bugallo</cp:lastModifiedBy>
  <cp:lastPrinted>2019-08-15T18:35:42Z</cp:lastPrinted>
  <dcterms:created xsi:type="dcterms:W3CDTF">2018-06-26T22:17:26Z</dcterms:created>
  <dcterms:modified xsi:type="dcterms:W3CDTF">2019-08-15T18:35:46Z</dcterms:modified>
</cp:coreProperties>
</file>