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845" tabRatio="584" activeTab="2"/>
  </bookViews>
  <sheets>
    <sheet name="ORÇ.ELEV" sheetId="9" r:id="rId1"/>
    <sheet name="RESUMO" sheetId="10" r:id="rId2"/>
    <sheet name="CRONOGRAMA FISICO FINANCEIRO" sheetId="11" r:id="rId3"/>
  </sheets>
  <definedNames>
    <definedName name="_xlnm.Print_Area" localSheetId="2">'CRONOGRAMA FISICO FINANCEIRO'!$A$1:$W$66</definedName>
    <definedName name="_xlnm.Print_Area" localSheetId="0">ORÇ.ELEV!$A$1:$G$149</definedName>
    <definedName name="_xlnm.Print_Area" localSheetId="1">RESUMO!$A$1:$D$55</definedName>
    <definedName name="_xlnm.Print_Titles" localSheetId="2">'CRONOGRAMA FISICO FINANCEIRO'!$A:$D</definedName>
    <definedName name="_xlnm.Print_Titles" localSheetId="0">ORÇ.ELEV!$1:$7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1" l="1"/>
  <c r="B1" i="10"/>
  <c r="B53" i="10"/>
  <c r="B49" i="10"/>
  <c r="B45" i="10"/>
  <c r="G9" i="9" l="1"/>
  <c r="G10" i="9"/>
  <c r="G11" i="9"/>
  <c r="G12" i="9"/>
  <c r="G13" i="9"/>
  <c r="G14" i="9"/>
  <c r="G15" i="9"/>
  <c r="G16" i="9"/>
  <c r="G17" i="9"/>
  <c r="G18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8" i="9"/>
  <c r="G40" i="9"/>
  <c r="G41" i="9"/>
  <c r="G42" i="9"/>
  <c r="G43" i="9"/>
  <c r="G45" i="9"/>
  <c r="G46" i="9"/>
  <c r="G47" i="9"/>
  <c r="G49" i="9"/>
  <c r="G48" i="9" s="1"/>
  <c r="G51" i="9"/>
  <c r="G52" i="9"/>
  <c r="G53" i="9"/>
  <c r="G55" i="9"/>
  <c r="G56" i="9"/>
  <c r="G58" i="9"/>
  <c r="G59" i="9"/>
  <c r="G57" i="9" s="1"/>
  <c r="G61" i="9"/>
  <c r="G62" i="9"/>
  <c r="G64" i="9"/>
  <c r="G65" i="9"/>
  <c r="G66" i="9"/>
  <c r="G67" i="9"/>
  <c r="G69" i="9"/>
  <c r="G70" i="9"/>
  <c r="G72" i="9"/>
  <c r="G71" i="9" s="1"/>
  <c r="G74" i="9"/>
  <c r="G75" i="9"/>
  <c r="G76" i="9"/>
  <c r="G77" i="9"/>
  <c r="G79" i="9"/>
  <c r="G80" i="9"/>
  <c r="G81" i="9"/>
  <c r="G82" i="9"/>
  <c r="G83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5" i="9"/>
  <c r="G106" i="9"/>
  <c r="G107" i="9"/>
  <c r="G109" i="9"/>
  <c r="G110" i="9"/>
  <c r="G111" i="9"/>
  <c r="G112" i="9"/>
  <c r="G113" i="9"/>
  <c r="G114" i="9"/>
  <c r="G115" i="9"/>
  <c r="G116" i="9"/>
  <c r="G117" i="9"/>
  <c r="G119" i="9"/>
  <c r="G120" i="9"/>
  <c r="G121" i="9"/>
  <c r="G123" i="9"/>
  <c r="G124" i="9"/>
  <c r="G126" i="9"/>
  <c r="G125" i="9" s="1"/>
  <c r="G128" i="9"/>
  <c r="G127" i="9" s="1"/>
  <c r="G132" i="9"/>
  <c r="G133" i="9"/>
  <c r="G134" i="9"/>
  <c r="G135" i="9"/>
  <c r="G136" i="9"/>
  <c r="G118" i="9" l="1"/>
  <c r="G44" i="9"/>
  <c r="G63" i="9"/>
  <c r="G54" i="9"/>
  <c r="G68" i="9"/>
  <c r="G32" i="9"/>
  <c r="G50" i="9"/>
  <c r="G104" i="9"/>
  <c r="G73" i="9"/>
  <c r="G60" i="9"/>
  <c r="G131" i="9"/>
  <c r="G141" i="9" s="1"/>
  <c r="G122" i="9"/>
  <c r="G39" i="9"/>
  <c r="G84" i="9"/>
  <c r="G108" i="9"/>
  <c r="G78" i="9"/>
  <c r="G8" i="9"/>
  <c r="G19" i="9"/>
  <c r="G142" i="9" l="1"/>
  <c r="G143" i="9" s="1"/>
  <c r="G137" i="9"/>
  <c r="G129" i="9" l="1"/>
  <c r="G145" i="9" s="1"/>
  <c r="G138" i="9"/>
  <c r="G139" i="9" s="1"/>
  <c r="G146" i="9" l="1"/>
  <c r="G147" i="9" l="1"/>
  <c r="G149" i="9" s="1"/>
  <c r="W52" i="11" l="1"/>
  <c r="W54" i="11"/>
  <c r="V63" i="11"/>
  <c r="U63" i="11"/>
  <c r="T63" i="11"/>
  <c r="T65" i="11" s="1"/>
  <c r="S63" i="11"/>
  <c r="R63" i="11"/>
  <c r="V65" i="11"/>
  <c r="U65" i="11"/>
  <c r="S65" i="11"/>
  <c r="R65" i="11"/>
  <c r="W8" i="11"/>
  <c r="E52" i="11" l="1"/>
  <c r="E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J46" i="11"/>
  <c r="I46" i="11"/>
  <c r="H46" i="11"/>
  <c r="Z58" i="11" l="1"/>
  <c r="D63" i="11"/>
  <c r="D59" i="11"/>
  <c r="D55" i="11"/>
  <c r="B32" i="10"/>
  <c r="B53" i="11" s="1"/>
  <c r="A32" i="10"/>
  <c r="A53" i="11" s="1"/>
  <c r="B30" i="10"/>
  <c r="B51" i="11" s="1"/>
  <c r="A30" i="10"/>
  <c r="A51" i="11" s="1"/>
  <c r="B28" i="10"/>
  <c r="B49" i="11" s="1"/>
  <c r="A28" i="10"/>
  <c r="A49" i="11" s="1"/>
  <c r="B27" i="10"/>
  <c r="B47" i="11" s="1"/>
  <c r="A27" i="10"/>
  <c r="A47" i="11" s="1"/>
  <c r="B26" i="10"/>
  <c r="B45" i="11" s="1"/>
  <c r="A26" i="10"/>
  <c r="A45" i="11" s="1"/>
  <c r="B25" i="10"/>
  <c r="B43" i="11" s="1"/>
  <c r="A25" i="10"/>
  <c r="A43" i="11" s="1"/>
  <c r="B24" i="10"/>
  <c r="B41" i="11" s="1"/>
  <c r="A24" i="10"/>
  <c r="A41" i="11" s="1"/>
  <c r="B23" i="10"/>
  <c r="B39" i="11" s="1"/>
  <c r="A23" i="10"/>
  <c r="A39" i="11" s="1"/>
  <c r="B22" i="10"/>
  <c r="B37" i="11" s="1"/>
  <c r="A22" i="10"/>
  <c r="A37" i="11" s="1"/>
  <c r="B21" i="10"/>
  <c r="B35" i="11" s="1"/>
  <c r="A21" i="10"/>
  <c r="A35" i="11" s="1"/>
  <c r="B20" i="10"/>
  <c r="B33" i="11" s="1"/>
  <c r="A20" i="10"/>
  <c r="A33" i="11" s="1"/>
  <c r="B19" i="10"/>
  <c r="B31" i="11" s="1"/>
  <c r="A19" i="10"/>
  <c r="A31" i="11" s="1"/>
  <c r="B18" i="10"/>
  <c r="B29" i="11" s="1"/>
  <c r="A18" i="10"/>
  <c r="A29" i="11" s="1"/>
  <c r="B17" i="10"/>
  <c r="B27" i="11" s="1"/>
  <c r="A17" i="10"/>
  <c r="A27" i="11" s="1"/>
  <c r="B16" i="10"/>
  <c r="B25" i="11" s="1"/>
  <c r="A16" i="10"/>
  <c r="A25" i="11" s="1"/>
  <c r="B15" i="10"/>
  <c r="B23" i="11" s="1"/>
  <c r="A15" i="10"/>
  <c r="A23" i="11" s="1"/>
  <c r="B14" i="10"/>
  <c r="B21" i="11" s="1"/>
  <c r="A14" i="10"/>
  <c r="A21" i="11" s="1"/>
  <c r="B13" i="10"/>
  <c r="B19" i="11" s="1"/>
  <c r="A13" i="10"/>
  <c r="A19" i="11" s="1"/>
  <c r="B12" i="10"/>
  <c r="B17" i="11" s="1"/>
  <c r="A12" i="10"/>
  <c r="A17" i="11" s="1"/>
  <c r="B11" i="10"/>
  <c r="B15" i="11" s="1"/>
  <c r="A11" i="10"/>
  <c r="A15" i="11" s="1"/>
  <c r="A9" i="10"/>
  <c r="A11" i="11" s="1"/>
  <c r="B10" i="10"/>
  <c r="B13" i="11" s="1"/>
  <c r="A10" i="10"/>
  <c r="A13" i="11" s="1"/>
  <c r="B9" i="10"/>
  <c r="B11" i="11" s="1"/>
  <c r="B8" i="10"/>
  <c r="B9" i="11" s="1"/>
  <c r="A8" i="10"/>
  <c r="A9" i="11" s="1"/>
  <c r="A7" i="10"/>
  <c r="A7" i="11" s="1"/>
  <c r="B7" i="10"/>
  <c r="B7" i="11" s="1"/>
  <c r="C20" i="10" l="1"/>
  <c r="C33" i="11" s="1"/>
  <c r="C28" i="10"/>
  <c r="C27" i="10"/>
  <c r="C47" i="11" s="1"/>
  <c r="C19" i="10"/>
  <c r="C31" i="11" s="1"/>
  <c r="C12" i="10" l="1"/>
  <c r="C17" i="11" s="1"/>
  <c r="C9" i="10"/>
  <c r="C11" i="11" s="1"/>
  <c r="E11" i="11" s="1"/>
  <c r="C13" i="10"/>
  <c r="C19" i="11" s="1"/>
  <c r="L19" i="11" s="1"/>
  <c r="C11" i="10"/>
  <c r="C15" i="11" s="1"/>
  <c r="E15" i="11" s="1"/>
  <c r="C16" i="10"/>
  <c r="C25" i="11" s="1"/>
  <c r="C24" i="10"/>
  <c r="C41" i="11" s="1"/>
  <c r="T41" i="11" s="1"/>
  <c r="C15" i="10"/>
  <c r="C23" i="11" s="1"/>
  <c r="C10" i="10"/>
  <c r="C13" i="11" s="1"/>
  <c r="E13" i="11" s="1"/>
  <c r="C17" i="10"/>
  <c r="C27" i="11" s="1"/>
  <c r="H31" i="11"/>
  <c r="L31" i="11"/>
  <c r="J31" i="11"/>
  <c r="P47" i="11"/>
  <c r="V47" i="11"/>
  <c r="V55" i="11" s="1"/>
  <c r="H33" i="11"/>
  <c r="G33" i="11"/>
  <c r="N33" i="11"/>
  <c r="F33" i="11"/>
  <c r="M33" i="11"/>
  <c r="K33" i="11"/>
  <c r="L33" i="11"/>
  <c r="J33" i="11"/>
  <c r="I33" i="11"/>
  <c r="O33" i="11"/>
  <c r="C32" i="10"/>
  <c r="P34" i="11"/>
  <c r="C49" i="11"/>
  <c r="P49" i="11" s="1"/>
  <c r="C21" i="10"/>
  <c r="C35" i="11" s="1"/>
  <c r="C25" i="10"/>
  <c r="C43" i="11" s="1"/>
  <c r="E43" i="11" s="1"/>
  <c r="C23" i="10"/>
  <c r="C39" i="11" s="1"/>
  <c r="C26" i="10"/>
  <c r="C45" i="11" s="1"/>
  <c r="C14" i="10"/>
  <c r="C21" i="11" s="1"/>
  <c r="C18" i="10"/>
  <c r="C29" i="11" s="1"/>
  <c r="C22" i="10"/>
  <c r="C37" i="11" s="1"/>
  <c r="E37" i="11" s="1"/>
  <c r="I17" i="11" l="1"/>
  <c r="H17" i="11"/>
  <c r="K17" i="11"/>
  <c r="J17" i="11"/>
  <c r="W49" i="11"/>
  <c r="Z49" i="11" s="1"/>
  <c r="J25" i="11"/>
  <c r="H25" i="11"/>
  <c r="M25" i="11"/>
  <c r="I25" i="11"/>
  <c r="K25" i="11"/>
  <c r="L25" i="11"/>
  <c r="F25" i="11"/>
  <c r="N25" i="11"/>
  <c r="O25" i="11"/>
  <c r="G25" i="11"/>
  <c r="C7" i="10"/>
  <c r="C7" i="11" s="1"/>
  <c r="I7" i="11" s="1"/>
  <c r="W31" i="11"/>
  <c r="Z31" i="11" s="1"/>
  <c r="C8" i="10"/>
  <c r="C9" i="11" s="1"/>
  <c r="E9" i="11" s="1"/>
  <c r="I45" i="11"/>
  <c r="J45" i="11"/>
  <c r="H45" i="11"/>
  <c r="F43" i="11"/>
  <c r="O29" i="11"/>
  <c r="M29" i="11"/>
  <c r="K29" i="11"/>
  <c r="I29" i="11"/>
  <c r="F11" i="11"/>
  <c r="G11" i="11"/>
  <c r="Q37" i="11"/>
  <c r="M37" i="11"/>
  <c r="K37" i="11"/>
  <c r="I37" i="11"/>
  <c r="G37" i="11"/>
  <c r="U37" i="11"/>
  <c r="S37" i="11"/>
  <c r="O37" i="11"/>
  <c r="J27" i="11"/>
  <c r="K27" i="11"/>
  <c r="K19" i="11"/>
  <c r="I19" i="11"/>
  <c r="J19" i="11"/>
  <c r="T35" i="11"/>
  <c r="L35" i="11"/>
  <c r="S35" i="11"/>
  <c r="R35" i="11"/>
  <c r="Q35" i="11"/>
  <c r="P35" i="11"/>
  <c r="O35" i="11"/>
  <c r="N35" i="11"/>
  <c r="U35" i="11"/>
  <c r="M35" i="11"/>
  <c r="I15" i="11"/>
  <c r="H15" i="11"/>
  <c r="G15" i="11"/>
  <c r="F15" i="11"/>
  <c r="I23" i="11"/>
  <c r="G23" i="11"/>
  <c r="H23" i="11"/>
  <c r="J21" i="11"/>
  <c r="L21" i="11"/>
  <c r="K21" i="11"/>
  <c r="I21" i="11"/>
  <c r="P41" i="11"/>
  <c r="L41" i="11"/>
  <c r="J41" i="11"/>
  <c r="H41" i="11"/>
  <c r="F41" i="11"/>
  <c r="R41" i="11"/>
  <c r="N41" i="11"/>
  <c r="F13" i="11"/>
  <c r="W33" i="11"/>
  <c r="Z33" i="11" s="1"/>
  <c r="P39" i="11"/>
  <c r="N39" i="11"/>
  <c r="L39" i="11"/>
  <c r="J39" i="11"/>
  <c r="F39" i="11"/>
  <c r="H39" i="11"/>
  <c r="T39" i="11"/>
  <c r="R39" i="11"/>
  <c r="C48" i="10"/>
  <c r="C53" i="11"/>
  <c r="E53" i="11" s="1"/>
  <c r="E59" i="11" s="1"/>
  <c r="E60" i="11" s="1"/>
  <c r="E61" i="11" s="1"/>
  <c r="W34" i="11"/>
  <c r="W26" i="11"/>
  <c r="Y26" i="11" s="1"/>
  <c r="W32" i="11"/>
  <c r="W18" i="11"/>
  <c r="Z18" i="11" s="1"/>
  <c r="W17" i="11" l="1"/>
  <c r="T55" i="11"/>
  <c r="Q55" i="11"/>
  <c r="S55" i="11"/>
  <c r="S56" i="11" s="1"/>
  <c r="S57" i="11" s="1"/>
  <c r="U55" i="11"/>
  <c r="U56" i="11" s="1"/>
  <c r="U57" i="11" s="1"/>
  <c r="E7" i="11"/>
  <c r="E55" i="11" s="1"/>
  <c r="C55" i="11"/>
  <c r="C56" i="11" s="1"/>
  <c r="R55" i="11"/>
  <c r="J7" i="11"/>
  <c r="K7" i="11"/>
  <c r="F7" i="11"/>
  <c r="G7" i="11"/>
  <c r="W25" i="11"/>
  <c r="Z25" i="11" s="1"/>
  <c r="H7" i="11"/>
  <c r="K9" i="11"/>
  <c r="K55" i="11" s="1"/>
  <c r="I9" i="11"/>
  <c r="I55" i="11" s="1"/>
  <c r="O9" i="11"/>
  <c r="O55" i="11" s="1"/>
  <c r="F9" i="11"/>
  <c r="M9" i="11"/>
  <c r="M55" i="11" s="1"/>
  <c r="L9" i="11"/>
  <c r="L55" i="11" s="1"/>
  <c r="H9" i="11"/>
  <c r="C44" i="10"/>
  <c r="D32" i="10" s="1"/>
  <c r="P9" i="11"/>
  <c r="P55" i="11" s="1"/>
  <c r="N9" i="11"/>
  <c r="N55" i="11" s="1"/>
  <c r="J9" i="11"/>
  <c r="G9" i="11"/>
  <c r="W13" i="11"/>
  <c r="Y13" i="11" s="1"/>
  <c r="M53" i="11"/>
  <c r="L53" i="11"/>
  <c r="Q53" i="11"/>
  <c r="P53" i="11"/>
  <c r="I53" i="11"/>
  <c r="H53" i="11"/>
  <c r="U53" i="11"/>
  <c r="T53" i="11"/>
  <c r="G53" i="11"/>
  <c r="O53" i="11"/>
  <c r="J53" i="11"/>
  <c r="R53" i="11"/>
  <c r="N53" i="11"/>
  <c r="F53" i="11"/>
  <c r="F59" i="11" s="1"/>
  <c r="S53" i="11"/>
  <c r="V53" i="11"/>
  <c r="K53" i="11"/>
  <c r="W15" i="11"/>
  <c r="Y15" i="11" s="1"/>
  <c r="W43" i="11"/>
  <c r="Z43" i="11" s="1"/>
  <c r="W27" i="11"/>
  <c r="Z27" i="11" s="1"/>
  <c r="W41" i="11"/>
  <c r="Z41" i="11" s="1"/>
  <c r="W45" i="11"/>
  <c r="Z45" i="11" s="1"/>
  <c r="W21" i="11"/>
  <c r="W19" i="11"/>
  <c r="T56" i="11"/>
  <c r="T57" i="11" s="1"/>
  <c r="W29" i="11"/>
  <c r="W35" i="11"/>
  <c r="Z35" i="11" s="1"/>
  <c r="Z17" i="11"/>
  <c r="Y17" i="11"/>
  <c r="W23" i="11"/>
  <c r="W11" i="11"/>
  <c r="C59" i="11"/>
  <c r="D53" i="11" s="1"/>
  <c r="C49" i="10"/>
  <c r="C50" i="10" s="1"/>
  <c r="Z32" i="11"/>
  <c r="Y32" i="11"/>
  <c r="Z34" i="11"/>
  <c r="Y34" i="11"/>
  <c r="Y18" i="11"/>
  <c r="Z26" i="11"/>
  <c r="W22" i="11"/>
  <c r="Y22" i="11" s="1"/>
  <c r="W24" i="11"/>
  <c r="Y24" i="11" s="1"/>
  <c r="W14" i="11"/>
  <c r="Y14" i="11" s="1"/>
  <c r="W42" i="11"/>
  <c r="W10" i="11"/>
  <c r="Y10" i="11" s="1"/>
  <c r="W12" i="11"/>
  <c r="W36" i="11"/>
  <c r="W44" i="11"/>
  <c r="Z44" i="11" s="1"/>
  <c r="W28" i="11"/>
  <c r="W30" i="11"/>
  <c r="W46" i="11"/>
  <c r="Z46" i="11" s="1"/>
  <c r="W16" i="11"/>
  <c r="W20" i="11"/>
  <c r="W50" i="11"/>
  <c r="Z50" i="11" s="1"/>
  <c r="G55" i="11" l="1"/>
  <c r="G56" i="11" s="1"/>
  <c r="G57" i="11" s="1"/>
  <c r="J55" i="11"/>
  <c r="J56" i="11" s="1"/>
  <c r="J57" i="11" s="1"/>
  <c r="M59" i="11"/>
  <c r="M60" i="11" s="1"/>
  <c r="M61" i="11" s="1"/>
  <c r="V59" i="11"/>
  <c r="V60" i="11" s="1"/>
  <c r="V61" i="11" s="1"/>
  <c r="T59" i="11"/>
  <c r="T60" i="11" s="1"/>
  <c r="T61" i="11" s="1"/>
  <c r="T66" i="11" s="1"/>
  <c r="S59" i="11"/>
  <c r="S60" i="11" s="1"/>
  <c r="S61" i="11" s="1"/>
  <c r="S66" i="11" s="1"/>
  <c r="U59" i="11"/>
  <c r="U60" i="11" s="1"/>
  <c r="U61" i="11" s="1"/>
  <c r="U66" i="11" s="1"/>
  <c r="F55" i="11"/>
  <c r="F56" i="11" s="1"/>
  <c r="F57" i="11" s="1"/>
  <c r="G59" i="11"/>
  <c r="G60" i="11" s="1"/>
  <c r="G61" i="11" s="1"/>
  <c r="H59" i="11"/>
  <c r="H60" i="11" s="1"/>
  <c r="H61" i="11" s="1"/>
  <c r="I59" i="11"/>
  <c r="I60" i="11" s="1"/>
  <c r="I61" i="11" s="1"/>
  <c r="K59" i="11"/>
  <c r="K60" i="11" s="1"/>
  <c r="K61" i="11" s="1"/>
  <c r="J59" i="11"/>
  <c r="J60" i="11" s="1"/>
  <c r="J61" i="11" s="1"/>
  <c r="Q59" i="11"/>
  <c r="Q60" i="11" s="1"/>
  <c r="Q61" i="11" s="1"/>
  <c r="N59" i="11"/>
  <c r="N60" i="11" s="1"/>
  <c r="N61" i="11" s="1"/>
  <c r="R59" i="11"/>
  <c r="R60" i="11" s="1"/>
  <c r="R61" i="11" s="1"/>
  <c r="P59" i="11"/>
  <c r="P60" i="11" s="1"/>
  <c r="P61" i="11" s="1"/>
  <c r="O59" i="11"/>
  <c r="O60" i="11" s="1"/>
  <c r="O61" i="11" s="1"/>
  <c r="L59" i="11"/>
  <c r="L60" i="11" s="1"/>
  <c r="L61" i="11" s="1"/>
  <c r="H55" i="11"/>
  <c r="H56" i="11" s="1"/>
  <c r="H57" i="11" s="1"/>
  <c r="E56" i="11"/>
  <c r="E57" i="11" s="1"/>
  <c r="Y25" i="11"/>
  <c r="I56" i="11"/>
  <c r="I57" i="11" s="1"/>
  <c r="M56" i="11"/>
  <c r="M57" i="11" s="1"/>
  <c r="K56" i="11"/>
  <c r="K57" i="11" s="1"/>
  <c r="L56" i="11"/>
  <c r="L57" i="11" s="1"/>
  <c r="C45" i="10"/>
  <c r="C46" i="10" s="1"/>
  <c r="W9" i="11"/>
  <c r="Z9" i="11" s="1"/>
  <c r="F60" i="11"/>
  <c r="F61" i="11" s="1"/>
  <c r="Z13" i="11"/>
  <c r="Z15" i="11"/>
  <c r="Y27" i="11"/>
  <c r="Y29" i="11"/>
  <c r="Z29" i="11"/>
  <c r="Z19" i="11"/>
  <c r="Y19" i="11"/>
  <c r="Z21" i="11"/>
  <c r="Y21" i="11"/>
  <c r="Y11" i="11"/>
  <c r="Z11" i="11"/>
  <c r="Y23" i="11"/>
  <c r="Z23" i="11"/>
  <c r="C60" i="11"/>
  <c r="Z36" i="11"/>
  <c r="Y36" i="11"/>
  <c r="Z42" i="11"/>
  <c r="Y42" i="11"/>
  <c r="C57" i="11"/>
  <c r="Z10" i="11"/>
  <c r="Z14" i="11"/>
  <c r="Z22" i="11"/>
  <c r="Z24" i="11"/>
  <c r="Z20" i="11"/>
  <c r="Y20" i="11"/>
  <c r="Y28" i="11"/>
  <c r="Z28" i="11"/>
  <c r="Z16" i="11"/>
  <c r="Y16" i="11"/>
  <c r="Y30" i="11"/>
  <c r="Z30" i="11"/>
  <c r="Y12" i="11"/>
  <c r="Z12" i="11"/>
  <c r="W59" i="11" l="1"/>
  <c r="Z59" i="11" s="1"/>
  <c r="Y9" i="11"/>
  <c r="W61" i="11"/>
  <c r="W60" i="11"/>
  <c r="Z60" i="11" s="1"/>
  <c r="C61" i="11"/>
  <c r="Z61" i="11" l="1"/>
  <c r="D10" i="10"/>
  <c r="D14" i="10"/>
  <c r="D24" i="10"/>
  <c r="D18" i="10"/>
  <c r="D9" i="10"/>
  <c r="D26" i="10"/>
  <c r="D27" i="10"/>
  <c r="D28" i="10"/>
  <c r="D16" i="10"/>
  <c r="D7" i="10"/>
  <c r="D15" i="10"/>
  <c r="D23" i="10"/>
  <c r="D17" i="10"/>
  <c r="D25" i="10"/>
  <c r="D8" i="10"/>
  <c r="D20" i="10"/>
  <c r="D22" i="10"/>
  <c r="D11" i="10"/>
  <c r="D21" i="10"/>
  <c r="D13" i="10"/>
  <c r="D19" i="10"/>
  <c r="D12" i="10"/>
  <c r="D44" i="10" l="1"/>
  <c r="D9" i="11"/>
  <c r="D41" i="11"/>
  <c r="D19" i="11"/>
  <c r="D17" i="11"/>
  <c r="D31" i="11"/>
  <c r="D25" i="11"/>
  <c r="D39" i="11"/>
  <c r="D13" i="11"/>
  <c r="D45" i="11"/>
  <c r="D35" i="11"/>
  <c r="D37" i="11"/>
  <c r="D49" i="11"/>
  <c r="D21" i="11"/>
  <c r="D33" i="11"/>
  <c r="D23" i="11"/>
  <c r="D47" i="11"/>
  <c r="D43" i="11"/>
  <c r="D29" i="11"/>
  <c r="D7" i="11"/>
  <c r="D11" i="11"/>
  <c r="D15" i="11"/>
  <c r="D27" i="11"/>
  <c r="C30" i="10"/>
  <c r="C51" i="11" l="1"/>
  <c r="E51" i="11" s="1"/>
  <c r="E63" i="11" s="1"/>
  <c r="E64" i="11" s="1"/>
  <c r="E65" i="11" s="1"/>
  <c r="E66" i="11" s="1"/>
  <c r="C52" i="10"/>
  <c r="D30" i="10"/>
  <c r="J51" i="11" l="1"/>
  <c r="I51" i="11"/>
  <c r="N51" i="11"/>
  <c r="F51" i="11"/>
  <c r="F63" i="11" s="1"/>
  <c r="M51" i="11"/>
  <c r="Q51" i="11"/>
  <c r="G51" i="11"/>
  <c r="O51" i="11"/>
  <c r="K51" i="11"/>
  <c r="H51" i="11"/>
  <c r="P51" i="11"/>
  <c r="L51" i="11"/>
  <c r="C53" i="10"/>
  <c r="C55" i="10" s="1"/>
  <c r="C63" i="11"/>
  <c r="D51" i="11"/>
  <c r="O63" i="11" l="1"/>
  <c r="O64" i="11" s="1"/>
  <c r="O65" i="11" s="1"/>
  <c r="N63" i="11"/>
  <c r="N64" i="11" s="1"/>
  <c r="N65" i="11" s="1"/>
  <c r="G63" i="11"/>
  <c r="G64" i="11" s="1"/>
  <c r="G65" i="11" s="1"/>
  <c r="G66" i="11" s="1"/>
  <c r="Q63" i="11"/>
  <c r="Q64" i="11" s="1"/>
  <c r="Q65" i="11" s="1"/>
  <c r="M63" i="11"/>
  <c r="M64" i="11" s="1"/>
  <c r="M65" i="11" s="1"/>
  <c r="M66" i="11" s="1"/>
  <c r="L63" i="11"/>
  <c r="L64" i="11" s="1"/>
  <c r="L65" i="11" s="1"/>
  <c r="L66" i="11" s="1"/>
  <c r="P63" i="11"/>
  <c r="P64" i="11" s="1"/>
  <c r="P65" i="11" s="1"/>
  <c r="H63" i="11"/>
  <c r="H64" i="11" s="1"/>
  <c r="H65" i="11" s="1"/>
  <c r="H66" i="11" s="1"/>
  <c r="I63" i="11"/>
  <c r="I64" i="11" s="1"/>
  <c r="I65" i="11" s="1"/>
  <c r="I66" i="11" s="1"/>
  <c r="K63" i="11"/>
  <c r="K64" i="11" s="1"/>
  <c r="K65" i="11" s="1"/>
  <c r="K66" i="11" s="1"/>
  <c r="J63" i="11"/>
  <c r="J64" i="11" s="1"/>
  <c r="J65" i="11" s="1"/>
  <c r="J66" i="11" s="1"/>
  <c r="C54" i="10"/>
  <c r="F64" i="11"/>
  <c r="F65" i="11" s="1"/>
  <c r="F66" i="11" s="1"/>
  <c r="W51" i="11"/>
  <c r="Z51" i="11" s="1"/>
  <c r="C64" i="11"/>
  <c r="Z52" i="11"/>
  <c r="W63" i="11" l="1"/>
  <c r="Z63" i="11" s="1"/>
  <c r="W64" i="11"/>
  <c r="Z64" i="11" s="1"/>
  <c r="C65" i="11"/>
  <c r="W7" i="11"/>
  <c r="W65" i="11" l="1"/>
  <c r="Z8" i="11"/>
  <c r="Y8" i="11"/>
  <c r="Y7" i="11"/>
  <c r="Z7" i="11"/>
  <c r="N56" i="11" l="1"/>
  <c r="N57" i="11" s="1"/>
  <c r="N66" i="11" s="1"/>
  <c r="R56" i="11"/>
  <c r="R57" i="11" s="1"/>
  <c r="R66" i="11" s="1"/>
  <c r="O56" i="11"/>
  <c r="O57" i="11" s="1"/>
  <c r="O66" i="11" s="1"/>
  <c r="Q56" i="11"/>
  <c r="Q57" i="11" s="1"/>
  <c r="Q66" i="11" s="1"/>
  <c r="W38" i="11" l="1"/>
  <c r="Y38" i="11" s="1"/>
  <c r="W37" i="11"/>
  <c r="Z37" i="11" s="1"/>
  <c r="Z38" i="11" l="1"/>
  <c r="W39" i="11"/>
  <c r="Z39" i="11" s="1"/>
  <c r="W40" i="11"/>
  <c r="V56" i="11"/>
  <c r="V57" i="11" s="1"/>
  <c r="V66" i="11" s="1"/>
  <c r="Z40" i="11" l="1"/>
  <c r="Y40" i="11"/>
  <c r="W48" i="11" l="1"/>
  <c r="Z48" i="11" s="1"/>
  <c r="W47" i="11"/>
  <c r="Z47" i="11" l="1"/>
  <c r="W55" i="11"/>
  <c r="Z55" i="11" s="1"/>
  <c r="P56" i="11"/>
  <c r="W56" i="11" l="1"/>
  <c r="Z56" i="11" s="1"/>
  <c r="P57" i="11"/>
  <c r="Z54" i="11"/>
  <c r="W53" i="11"/>
  <c r="Z53" i="11" s="1"/>
  <c r="P66" i="11" l="1"/>
  <c r="W66" i="11" s="1"/>
  <c r="W57" i="11"/>
  <c r="Z57" i="11" s="1"/>
</calcChain>
</file>

<file path=xl/sharedStrings.xml><?xml version="1.0" encoding="utf-8"?>
<sst xmlns="http://schemas.openxmlformats.org/spreadsheetml/2006/main" count="512" uniqueCount="398">
  <si>
    <t xml:space="preserve"> Descrição</t>
  </si>
  <si>
    <t>Un</t>
  </si>
  <si>
    <t>SERVIÇO TÉCNICO ESPECIALIZADO</t>
  </si>
  <si>
    <t>un</t>
  </si>
  <si>
    <t>01.17.031</t>
  </si>
  <si>
    <t>Projeto executivo de arquitetura em formato A1</t>
  </si>
  <si>
    <t>01.17.041</t>
  </si>
  <si>
    <t>Projeto executivo de arquitetura em formato A0</t>
  </si>
  <si>
    <t>01.23.100</t>
  </si>
  <si>
    <t>Demolição de concreto armado com preservação de armadura, para reforço e recuperação estrutural</t>
  </si>
  <si>
    <t>01.23.254</t>
  </si>
  <si>
    <t>Furação de 1" em concreto armado</t>
  </si>
  <si>
    <t>01.23.260</t>
  </si>
  <si>
    <t>Furação de 2"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</si>
  <si>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</si>
  <si>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</si>
  <si>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</si>
  <si>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</si>
  <si>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</si>
  <si>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</si>
  <si>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</si>
  <si>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</si>
  <si>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02.01.021</t>
  </si>
  <si>
    <t>Construção provisória em madeira - fornecimento e montagem</t>
  </si>
  <si>
    <t>02.01.200</t>
  </si>
  <si>
    <t>Desmobilização de construção provisória</t>
  </si>
  <si>
    <t>02.03.030</t>
  </si>
  <si>
    <t>Proteção de superfícies em geral com plástico bolha</t>
  </si>
  <si>
    <t>02.03.080</t>
  </si>
  <si>
    <t>Fechamento provisório de vãos em chapa de madeira compensada</t>
  </si>
  <si>
    <t>02.03.120</t>
  </si>
  <si>
    <t>Tapume fixo para fechamento de áreas, com portão</t>
  </si>
  <si>
    <t>02.03.240</t>
  </si>
  <si>
    <t>Proteção de piso com tecido de aniagem e gesso</t>
  </si>
  <si>
    <t>02.03.500</t>
  </si>
  <si>
    <t>Proteção em madeira e lona plástica para equipamento mecânico ou informática - para obras de reforma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</si>
  <si>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</si>
  <si>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</si>
  <si>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</si>
  <si>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</si>
  <si>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02.05.202</t>
  </si>
  <si>
    <t>Andaime torre metálico (1,5 x 1,5 m) com piso metálico</t>
  </si>
  <si>
    <t>02.08.020</t>
  </si>
  <si>
    <t>Placa de identificação para obra</t>
  </si>
  <si>
    <t>DEMOLIÇÃO SEM REAPROVEITAMENTO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</si>
  <si>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</si>
  <si>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</si>
  <si>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</si>
  <si>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</si>
  <si>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</si>
  <si>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</si>
  <si>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03.02.040</t>
  </si>
  <si>
    <t>Demolição manual de alvenaria de elevação ou elemento vazado, incluindo revestimento</t>
  </si>
  <si>
    <t>03.05.020</t>
  </si>
  <si>
    <t>Demolição manual de revestimento sintético, incluindo a base</t>
  </si>
  <si>
    <t>03.10.140</t>
  </si>
  <si>
    <t>Remoção de pintura em massa com lixamento</t>
  </si>
  <si>
    <t>RETIRADA COM PROVÁVEL REAPROVEITAMENTO</t>
  </si>
  <si>
    <t>04.02.140</t>
  </si>
  <si>
    <t>Retirada de estrutura metálica</t>
  </si>
  <si>
    <t>04.04.010</t>
  </si>
  <si>
    <t>Retirada de revestimento em pedra, granito ou mármore, em parede ou fachada</t>
  </si>
  <si>
    <t>04.04.030</t>
  </si>
  <si>
    <t>Retirada de soleira ou peitoril em pedra, granito ou mármore</t>
  </si>
  <si>
    <t>04.07.020</t>
  </si>
  <si>
    <t>Retirada de forro qualquer em placas ou tiras fixadas</t>
  </si>
  <si>
    <t>TRANSPORTE E MOVIMENTAÇÃO, DENTRO E FORA DA OBRA</t>
  </si>
  <si>
    <t>05.07.040</t>
  </si>
  <si>
    <t>Remoção de entulho separado de obra com caçamba metálica - terra, alvenaria, concreto, argamassa, madeira, papel, plástico ou metal</t>
  </si>
  <si>
    <t>05.08.140</t>
  </si>
  <si>
    <t>Transporte de entulho, para distâncias superiores ao 20° km</t>
  </si>
  <si>
    <t>05.08.220</t>
  </si>
  <si>
    <t>Carregamento mecanizado de entulho fragmentado, com caminhão à disposição dentro da obra, até o raio de 1 km</t>
  </si>
  <si>
    <t>FORMA</t>
  </si>
  <si>
    <t>09.02.020</t>
  </si>
  <si>
    <t>Forma plana em compensado para estrutura convencional</t>
  </si>
  <si>
    <t>10.01.040</t>
  </si>
  <si>
    <t>Armadura em barra de aço CA-50 (A ou B) fyk = 500 MPa</t>
  </si>
  <si>
    <t>10.01.060</t>
  </si>
  <si>
    <t>Armadura em barra de aço CA-60 (A ou B) fyk = 600 MPa</t>
  </si>
  <si>
    <t>10.02.020</t>
  </si>
  <si>
    <t>Armadura em tela soldada de aço</t>
  </si>
  <si>
    <t>CONCRETO, MASSA E LASTRO</t>
  </si>
  <si>
    <t>11.01.170</t>
  </si>
  <si>
    <t>Concreto usinado, fck = 35 MPa</t>
  </si>
  <si>
    <t>11.16.080</t>
  </si>
  <si>
    <t>Lançamento e adensamento de concreto ou massa por bombeamento</t>
  </si>
  <si>
    <t>ALVENARIA E ELEMENTO DIVISOR</t>
  </si>
  <si>
    <t>14.10.111</t>
  </si>
  <si>
    <t>Alvenaria de bloco de concreto de vedação de 14 x 19 x 39 cm - classe C</t>
  </si>
  <si>
    <t>14.40.090</t>
  </si>
  <si>
    <t>Tela galvanizada para fixação de alvenaria com dimensão de 12x50cm</t>
  </si>
  <si>
    <t>15.03.030</t>
  </si>
  <si>
    <t>Fornecimento e montagem de estrutura em aço ASTM-A36, sem pintura</t>
  </si>
  <si>
    <t>16.10</t>
  </si>
  <si>
    <t>16.12</t>
  </si>
  <si>
    <t>16.13</t>
  </si>
  <si>
    <t>16.16</t>
  </si>
  <si>
    <t>REVESTIMENTO EM MASSA OU FUNDIDO NO LOCAL</t>
  </si>
  <si>
    <t>17.01.060</t>
  </si>
  <si>
    <t>Regularização de piso com nata de cimento e bianco</t>
  </si>
  <si>
    <t>17.01.120</t>
  </si>
  <si>
    <t>Argamassa de cimento e areia traço 1:3, com adesivo acrílico</t>
  </si>
  <si>
    <t>17.02.020</t>
  </si>
  <si>
    <t>Chapisco</t>
  </si>
  <si>
    <t>17.02.140</t>
  </si>
  <si>
    <t>Emboço desempenado com espuma de poliéster</t>
  </si>
  <si>
    <t>REVESTIMENTO EM PEDRA</t>
  </si>
  <si>
    <t>19.01.022</t>
  </si>
  <si>
    <t>Revestimento em granito, espessura de 2 cm, acabamento polido</t>
  </si>
  <si>
    <t>19.01.064</t>
  </si>
  <si>
    <t>Peitoril e/ou soleira em granito, espessura de 2 cm e largura de 21 cm até 30 cm, acabamento polido</t>
  </si>
  <si>
    <t>22.02.100</t>
  </si>
  <si>
    <t>Forro em painéis de gesso acartonado, acabamento liso com película em PVC - 625mm x 1250mm, espessura de 9,5mm, removível</t>
  </si>
  <si>
    <t>29.01.230</t>
  </si>
  <si>
    <t>Cantoneira e perfis em ferro</t>
  </si>
  <si>
    <t>PINTURA</t>
  </si>
  <si>
    <t>33.02.060</t>
  </si>
  <si>
    <t>Massa corrida a base de PVA</t>
  </si>
  <si>
    <t>33.02.080</t>
  </si>
  <si>
    <t>Massa corrida à base de resina acrílica</t>
  </si>
  <si>
    <t>33.07.140</t>
  </si>
  <si>
    <t>Pintura com esmalte alquídico em estrutura metálica</t>
  </si>
  <si>
    <t>33.10.010</t>
  </si>
  <si>
    <t>Tinta látex antimofo em massa, inclusive preparo</t>
  </si>
  <si>
    <t>33.10.050</t>
  </si>
  <si>
    <t>Tinta acrílica em massa, inclusive preparo</t>
  </si>
  <si>
    <t>QUADRO E PAINEL PARA ENERGIA ELÉTRICA E TELEFONIA</t>
  </si>
  <si>
    <t>37.03.250</t>
  </si>
  <si>
    <t>Quadro de distribuição universal de embutir, para disjuntores 70 DIN / 50 Bolt-on - 225 A - sem componentes</t>
  </si>
  <si>
    <t>37.06.014</t>
  </si>
  <si>
    <t>Painel autoportante em chapa de aço, com proteção mínima IP 54 - sem componentes</t>
  </si>
  <si>
    <t>37.10.010</t>
  </si>
  <si>
    <t>Barramento de cobre nu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</si>
  <si>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</si>
  <si>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</si>
  <si>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</si>
  <si>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</si>
  <si>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</si>
  <si>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</si>
  <si>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</si>
  <si>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</si>
  <si>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37.13.700</t>
  </si>
  <si>
    <t>Disjuntor série universal, em caixa moldada, térmico e magnético fixos, bipolar 480/600 V, corrente de 125 A</t>
  </si>
  <si>
    <t>37.13.930</t>
  </si>
  <si>
    <t>Disjuntor em caixa moldada, térmico ajustável e magnético fixo, tripolar 2500/1200 V, faixa de ajuste de 2000 até 2500 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</si>
  <si>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</si>
  <si>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</si>
  <si>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</si>
  <si>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</si>
  <si>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</si>
  <si>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</si>
  <si>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</si>
  <si>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</si>
  <si>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</si>
  <si>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</si>
  <si>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</si>
  <si>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</si>
  <si>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</si>
  <si>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</si>
  <si>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</si>
  <si>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</si>
  <si>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37.25.110</t>
  </si>
  <si>
    <t>Disjuntor em caixa moldada tripolar, térmico e magnético fixos, tensão de isolamento 415/690V, de 175A a 250A</t>
  </si>
  <si>
    <t>37.25.210</t>
  </si>
  <si>
    <t>Disjuntor em caixa moldada bipolar, térmico e magnético fixos - 600 V, de 150 A para 120/240 Vca - 25 KA e para 380/440 Vca - 18 KA</t>
  </si>
  <si>
    <t>TUBULAÇÃO E CONDUTOR PARA ENERGIA ELÉTRICA E TELEFONIA BÁSICA</t>
  </si>
  <si>
    <t>38.01.060</t>
  </si>
  <si>
    <t>Eletroduto de PVC rígido roscável de 1´ - com acessórios</t>
  </si>
  <si>
    <t>38.01.140</t>
  </si>
  <si>
    <t>Eletroduto de PVC rígido roscável de 2 1/2´ - com acessórios</t>
  </si>
  <si>
    <t>38.01.180</t>
  </si>
  <si>
    <t>Eletroduto de PVC rígido roscável de 4´ - com acessórios</t>
  </si>
  <si>
    <t>CONDUTOR E ENFIAÇÃO DE ENERGIA ELÉTRICA E TELEFONIA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</si>
  <si>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</si>
  <si>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</si>
  <si>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</si>
  <si>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</si>
  <si>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</si>
  <si>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</si>
  <si>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39.10.050</t>
  </si>
  <si>
    <t>Terminal de compressão para cabo de 2,5 mm²</t>
  </si>
  <si>
    <t>39.10.060</t>
  </si>
  <si>
    <t>Terminal de pressão/compressão para cabo de 6 até 10 mm²</t>
  </si>
  <si>
    <t>39.10.160</t>
  </si>
  <si>
    <t>Terminal de pressão/compressão para cabo de 50 mm²</t>
  </si>
  <si>
    <t>39.10.240</t>
  </si>
  <si>
    <t>Terminal de pressão/compressão para cabo de 95 mm²</t>
  </si>
  <si>
    <t>39.21.090</t>
  </si>
  <si>
    <t>Cabo de cobre flexível de 50 mm², isolamento 0,6/1kV - isolação HEPR 90°C</t>
  </si>
  <si>
    <t>39.21.110</t>
  </si>
  <si>
    <t>Cabo de cobre flexível de 95 mm², isolamento 0,6/1kV - isolação HEPR 90°C</t>
  </si>
  <si>
    <t>DISTRIBUIÇÃO DE FORÇA E COMANDO DE ENERGIA ELÉTRICA E TELEFONIA</t>
  </si>
  <si>
    <t>40.01.020</t>
  </si>
  <si>
    <t>Caixa de ferro estampada 4´ x 2´</t>
  </si>
  <si>
    <t>40.02.010</t>
  </si>
  <si>
    <t>Caixa de tomada em alumínio para piso 4´ x 4´</t>
  </si>
  <si>
    <t>40.02.100</t>
  </si>
  <si>
    <t>Caixa de passagem em chapa, com tampa parafusada, 400 x 400 x 150 mm</t>
  </si>
  <si>
    <t>ILUMINAÇÃO</t>
  </si>
  <si>
    <t>41.02.562</t>
  </si>
  <si>
    <t>Lâmpada LED tubular T8 com base G13, de 3400 até 4000 Im - 36 a 40W</t>
  </si>
  <si>
    <t>41.14.020</t>
  </si>
  <si>
    <t>Luminária retangular de embutir tipo calha fechada, com difusor plano, para 2 lâmpadas fluorescentes tubulares de 28 W/32 W/36 W/54 W</t>
  </si>
  <si>
    <t>LIMPEZA E ARREMATE</t>
  </si>
  <si>
    <t>55.01.020</t>
  </si>
  <si>
    <t>Limpeza final da obra</t>
  </si>
  <si>
    <t>TELEFONIA, LÓGICA E TRANSMISSÃO DE DADOS, EQUIPAMENTOS E SISTEMA</t>
  </si>
  <si>
    <t>69.06.220</t>
  </si>
  <si>
    <t>Sistema ininterrupto de energia, trifásico on line de 80 kVA (220/127 V), com autonomia de 15 minutos</t>
  </si>
  <si>
    <t>Quant</t>
  </si>
  <si>
    <t>item</t>
  </si>
  <si>
    <t>Preços</t>
  </si>
  <si>
    <t xml:space="preserve"> unitarios</t>
  </si>
  <si>
    <t xml:space="preserve"> Totais</t>
  </si>
  <si>
    <t xml:space="preserve">TOTAL SERVIÇOS REFORMA </t>
  </si>
  <si>
    <t>ESTRUTURA EM FERRO</t>
  </si>
  <si>
    <t>ACESSÓRIOS PARA FIXAÇÃO</t>
  </si>
  <si>
    <t>TOTAL SERVIÇOS REFORMA</t>
  </si>
  <si>
    <t>BDI-SERVIÇOS</t>
  </si>
  <si>
    <t>TOTAL SERVIÇOS COM BDI</t>
  </si>
  <si>
    <t>%</t>
  </si>
  <si>
    <t>TOTAL EQUIPAMENTOS</t>
  </si>
  <si>
    <t>TOTAL EQUIPAMENTOS COM BDI</t>
  </si>
  <si>
    <t>INÍCIO, APOIO DA OBRA</t>
  </si>
  <si>
    <t xml:space="preserve">ARMADURA </t>
  </si>
  <si>
    <t>FORRO</t>
  </si>
  <si>
    <t>Apoio de obra para Furação com chumbamento químico</t>
  </si>
  <si>
    <t>vb</t>
  </si>
  <si>
    <t>BDI-SOBRE ADMINISTRAÇÃO</t>
  </si>
  <si>
    <t>1.1</t>
  </si>
  <si>
    <t>1.2</t>
  </si>
  <si>
    <t>1.3</t>
  </si>
  <si>
    <t>1.4</t>
  </si>
  <si>
    <t>1.5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</si>
  <si>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</si>
  <si>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</si>
  <si>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</si>
  <si>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</si>
  <si>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</si>
  <si>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</si>
  <si>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</si>
  <si>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</si>
  <si>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</si>
  <si>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</si>
  <si>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</si>
  <si>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</si>
  <si>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</si>
  <si>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</si>
  <si>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</si>
  <si>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</si>
  <si>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</si>
  <si>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3.2</t>
  </si>
  <si>
    <t>3.5</t>
  </si>
  <si>
    <t>4.2</t>
  </si>
  <si>
    <t>4.4</t>
  </si>
  <si>
    <t>3.3</t>
  </si>
  <si>
    <t>3.4</t>
  </si>
  <si>
    <t>3.6</t>
  </si>
  <si>
    <t>4.1</t>
  </si>
  <si>
    <t>4.3</t>
  </si>
  <si>
    <t>5.1</t>
  </si>
  <si>
    <t>5.2</t>
  </si>
  <si>
    <t>5.3</t>
  </si>
  <si>
    <t>6.1</t>
  </si>
  <si>
    <t>8.1</t>
  </si>
  <si>
    <t>7.1</t>
  </si>
  <si>
    <t>7.2</t>
  </si>
  <si>
    <t>7.3</t>
  </si>
  <si>
    <t>8.2</t>
  </si>
  <si>
    <t>9.1</t>
  </si>
  <si>
    <t>9.2</t>
  </si>
  <si>
    <t>10.1</t>
  </si>
  <si>
    <t>10.2</t>
  </si>
  <si>
    <t>11.1</t>
  </si>
  <si>
    <t>11.2</t>
  </si>
  <si>
    <t>11.3</t>
  </si>
  <si>
    <t>11.4</t>
  </si>
  <si>
    <t>12.1</t>
  </si>
  <si>
    <t>14.1</t>
  </si>
  <si>
    <t>20.2</t>
  </si>
  <si>
    <t>12.2</t>
  </si>
  <si>
    <t>13.1</t>
  </si>
  <si>
    <t>15.1</t>
  </si>
  <si>
    <t>15.2</t>
  </si>
  <si>
    <t>16.1</t>
  </si>
  <si>
    <t>19.1</t>
  </si>
  <si>
    <t>18.1</t>
  </si>
  <si>
    <t>16.2</t>
  </si>
  <si>
    <t>16.3</t>
  </si>
  <si>
    <t>16.4</t>
  </si>
  <si>
    <t>16.5</t>
  </si>
  <si>
    <t>17.1</t>
  </si>
  <si>
    <t>17.2</t>
  </si>
  <si>
    <t>17.3</t>
  </si>
  <si>
    <t>18.2</t>
  </si>
  <si>
    <t>18.3</t>
  </si>
  <si>
    <t>19.2</t>
  </si>
  <si>
    <t>19.3</t>
  </si>
  <si>
    <t>20.1</t>
  </si>
  <si>
    <t>21.1</t>
  </si>
  <si>
    <t>22.1</t>
  </si>
  <si>
    <t xml:space="preserve">Item </t>
  </si>
  <si>
    <t>Descrição dos Serviços</t>
  </si>
  <si>
    <t>Valor Total</t>
  </si>
  <si>
    <t>TOTAL</t>
  </si>
  <si>
    <t xml:space="preserve">BDI </t>
  </si>
  <si>
    <t>TOTAL GERAL</t>
  </si>
  <si>
    <t>CRONOGRAMA FÍSICO FINANCEIRO</t>
  </si>
  <si>
    <t>ITEM</t>
  </si>
  <si>
    <t>DESCRIÇÃO DOS SERVIÇOS</t>
  </si>
  <si>
    <t>CONTRATO</t>
  </si>
  <si>
    <t>REALIZADO</t>
  </si>
  <si>
    <t>VALOR  REALIZADO</t>
  </si>
  <si>
    <t xml:space="preserve"> 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</si>
  <si>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</si>
  <si>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</si>
  <si>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</si>
  <si>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</si>
  <si>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</si>
  <si>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</si>
  <si>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</si>
  <si>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</si>
  <si>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</si>
  <si>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</si>
  <si>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</si>
  <si>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</si>
  <si>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</si>
  <si>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</si>
  <si>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</si>
  <si>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</si>
  <si>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</si>
  <si>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</si>
  <si>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 xml:space="preserve">RESUMO PLANILHA </t>
  </si>
  <si>
    <t>TOTAL SERVIÇOS + BDI</t>
  </si>
  <si>
    <t>TOTAL EQUIPAMENTOS + BDI</t>
  </si>
  <si>
    <t>TOTAL ADMINISTRAÇÃO + BDI</t>
  </si>
  <si>
    <t>BDI EQUIPAMENTO</t>
  </si>
  <si>
    <t>TOTAL + BDI</t>
  </si>
  <si>
    <t>BDI ADMINISTRAÇÃO</t>
  </si>
  <si>
    <t>VALOR TOTAL REALIZADO MÊS</t>
  </si>
  <si>
    <t>fornecimento e montagem de casa de maquinas</t>
  </si>
  <si>
    <t>chumbador quimico  e vergalhaopara furação de 1"</t>
  </si>
  <si>
    <t>chumbador quimico  e vergalhaopara furação de 2"</t>
  </si>
  <si>
    <t>Transporte de elevador  (frete) armazenamento do equipamento</t>
  </si>
  <si>
    <t>EQUIPAMENTO TRANSPORTE VERTICAL</t>
  </si>
  <si>
    <t>14.2</t>
  </si>
  <si>
    <t>14.3</t>
  </si>
  <si>
    <t>14.4</t>
  </si>
  <si>
    <t>15.3</t>
  </si>
  <si>
    <t>15.4</t>
  </si>
  <si>
    <t>15.5</t>
  </si>
  <si>
    <t>16.6</t>
  </si>
  <si>
    <t>16.7</t>
  </si>
  <si>
    <t>16.8</t>
  </si>
  <si>
    <t>16.9</t>
  </si>
  <si>
    <t>16.11</t>
  </si>
  <si>
    <t>16.14</t>
  </si>
  <si>
    <t>16.15</t>
  </si>
  <si>
    <t>16.17</t>
  </si>
  <si>
    <t>16.18</t>
  </si>
  <si>
    <t>16.19</t>
  </si>
  <si>
    <t>18.4</t>
  </si>
  <si>
    <t>18.5</t>
  </si>
  <si>
    <t>18.6</t>
  </si>
  <si>
    <t>18.7</t>
  </si>
  <si>
    <t>18.8</t>
  </si>
  <si>
    <t>18.9</t>
  </si>
  <si>
    <t>24.1</t>
  </si>
  <si>
    <t>24.2</t>
  </si>
  <si>
    <t>24.3</t>
  </si>
  <si>
    <t>24.4</t>
  </si>
  <si>
    <t>24.5</t>
  </si>
  <si>
    <t>ADMINISTRAÇÃO LOCAL DE OBRA</t>
  </si>
  <si>
    <t>TOTAL ADMINISTRAÇÃO LOCAL DE OBRA</t>
  </si>
  <si>
    <t>Ref.</t>
  </si>
  <si>
    <t>UN</t>
  </si>
  <si>
    <t>M2</t>
  </si>
  <si>
    <t>M</t>
  </si>
  <si>
    <t>M3</t>
  </si>
  <si>
    <t>MXMES</t>
  </si>
  <si>
    <t>KG</t>
  </si>
  <si>
    <t>M3XKM</t>
  </si>
  <si>
    <t>cotação</t>
  </si>
  <si>
    <t>2.12</t>
  </si>
  <si>
    <t>Fornecimento de contrato de manutenção corretiva e preventiva com o fabricante do equipamento</t>
  </si>
  <si>
    <t>mês</t>
  </si>
  <si>
    <t>Transporte vertical de passageiros - 10 paradas e 490 kg de carga nominal - instalação do novo e desmontagem do antigo equipamento</t>
  </si>
  <si>
    <t>Transporte vertical de passageiros - 12 paradas e 490 kg de carga nominal - instalação do novo e desmontagem do antigo equipamento</t>
  </si>
  <si>
    <t>Transporte vertical de passageiros - 11 paradas e 1050 kg de carga nominal - instalação do novo e desmontagem do antigo equipamento</t>
  </si>
  <si>
    <t>Transporte vertical de passageiros e serviço - 13 paradas e 1050 kg de carga nominal - instalação do novo e desmontagem do antigo equipamento</t>
  </si>
  <si>
    <t>CDHU182</t>
  </si>
  <si>
    <t>BDI-EQUIPAMENTOS</t>
  </si>
  <si>
    <t>TOTAL ADMINISTRAÇÃO LOCAL DE OBRA COM BDI</t>
  </si>
  <si>
    <t>SERVIÇOS CIVIS, ELETRICOS,  E SISTEMA INTERRUPTO</t>
  </si>
  <si>
    <t>FORNECIMENTO E ADEQUAÇÃO DOS ELEVADORES HOSPITAL IPIRANGA</t>
  </si>
  <si>
    <t>(       )%</t>
  </si>
  <si>
    <t>BDI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</si>
</sst>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00000"/>
    <numFmt numFmtId="167" formatCode="[$-416]mmmm\-yy;@"/>
    <numFmt numFmtId="168" formatCode="_(* #,##0.000000000_);_(* \(#,##0.0000000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4"/>
      <color rgb="FFFF0000"/>
      <name val="Arial"/>
      <family val="2"/>
    </font>
    <font>
      <i/>
      <sz val="11"/>
      <name val="Calibri"/>
      <family val="2"/>
      <scheme val="minor"/>
    </font>
    <font>
      <b/>
      <i/>
      <sz val="12"/>
      <name val="Arial"/>
      <family val="2"/>
    </font>
    <font>
      <b/>
      <i/>
      <sz val="11"/>
      <name val="Calibri"/>
      <family val="2"/>
      <scheme val="minor"/>
    </font>
    <font>
      <i/>
      <sz val="11"/>
      <name val="Arial"/>
      <family val="2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8">
    <xf numFmtId="0" fontId="0" fillId="0" borderId="0" xfId="0"/>
    <xf numFmtId="0" fontId="5" fillId="5" borderId="2" xfId="3" applyFont="1" applyFill="1" applyBorder="1" applyAlignment="1">
      <alignment horizontal="center" vertical="top" wrapText="1"/>
    </xf>
    <xf numFmtId="0" fontId="4" fillId="3" borderId="4" xfId="3" applyNumberFormat="1" applyFont="1" applyFill="1" applyBorder="1" applyAlignment="1" applyProtection="1">
      <alignment horizontal="center" vertical="center" wrapText="1"/>
    </xf>
    <xf numFmtId="0" fontId="9" fillId="6" borderId="2" xfId="3" applyFont="1" applyFill="1" applyBorder="1" applyAlignment="1">
      <alignment horizontal="left" vertical="top" wrapText="1"/>
    </xf>
    <xf numFmtId="0" fontId="8" fillId="3" borderId="5" xfId="3" applyNumberFormat="1" applyFont="1" applyFill="1" applyBorder="1" applyAlignment="1" applyProtection="1">
      <alignment horizontal="center" vertical="center" wrapText="1"/>
    </xf>
    <xf numFmtId="44" fontId="8" fillId="3" borderId="4" xfId="2" applyFont="1" applyFill="1" applyBorder="1" applyAlignment="1" applyProtection="1">
      <alignment horizontal="center" vertical="center" wrapText="1"/>
    </xf>
    <xf numFmtId="43" fontId="8" fillId="3" borderId="2" xfId="1" applyFont="1" applyFill="1" applyBorder="1" applyAlignment="1" applyProtection="1">
      <alignment horizontal="right" wrapText="1"/>
    </xf>
    <xf numFmtId="44" fontId="8" fillId="3" borderId="4" xfId="2" applyFont="1" applyFill="1" applyBorder="1" applyAlignment="1" applyProtection="1">
      <alignment horizontal="center" wrapText="1"/>
    </xf>
    <xf numFmtId="0" fontId="9" fillId="6" borderId="5" xfId="3" applyFont="1" applyFill="1" applyBorder="1" applyAlignment="1">
      <alignment horizontal="center" vertical="top" wrapText="1"/>
    </xf>
    <xf numFmtId="44" fontId="10" fillId="6" borderId="4" xfId="2" applyFont="1" applyFill="1" applyBorder="1" applyAlignment="1">
      <alignment horizontal="left"/>
    </xf>
    <xf numFmtId="0" fontId="10" fillId="6" borderId="2" xfId="0" applyFont="1" applyFill="1" applyBorder="1" applyAlignment="1">
      <alignment wrapText="1"/>
    </xf>
    <xf numFmtId="0" fontId="10" fillId="6" borderId="2" xfId="0" applyFont="1" applyFill="1" applyBorder="1"/>
    <xf numFmtId="44" fontId="10" fillId="6" borderId="2" xfId="2" applyFont="1" applyFill="1" applyBorder="1"/>
    <xf numFmtId="0" fontId="1" fillId="0" borderId="0" xfId="0" applyFont="1"/>
    <xf numFmtId="0" fontId="4" fillId="3" borderId="3" xfId="3" applyNumberFormat="1" applyFont="1" applyFill="1" applyBorder="1" applyAlignment="1" applyProtection="1">
      <alignment horizontal="center" vertical="center" wrapText="1"/>
    </xf>
    <xf numFmtId="0" fontId="4" fillId="3" borderId="2" xfId="3" applyNumberFormat="1" applyFont="1" applyFill="1" applyBorder="1" applyAlignment="1" applyProtection="1">
      <alignment horizontal="center" vertical="center" wrapText="1"/>
    </xf>
    <xf numFmtId="44" fontId="4" fillId="8" borderId="4" xfId="2" applyFont="1" applyFill="1" applyBorder="1" applyAlignment="1" applyProtection="1">
      <alignment horizontal="center" wrapText="1"/>
    </xf>
    <xf numFmtId="44" fontId="4" fillId="3" borderId="4" xfId="2" applyFont="1" applyFill="1" applyBorder="1" applyAlignment="1" applyProtection="1">
      <alignment horizontal="center" wrapText="1"/>
    </xf>
    <xf numFmtId="44" fontId="4" fillId="9" borderId="4" xfId="2" applyFont="1" applyFill="1" applyBorder="1" applyAlignment="1" applyProtection="1">
      <alignment horizontal="center" wrapText="1"/>
    </xf>
    <xf numFmtId="0" fontId="0" fillId="11" borderId="0" xfId="0" applyFill="1"/>
    <xf numFmtId="44" fontId="4" fillId="12" borderId="4" xfId="2" applyFont="1" applyFill="1" applyBorder="1" applyAlignment="1" applyProtection="1">
      <alignment horizontal="center" wrapText="1"/>
    </xf>
    <xf numFmtId="0" fontId="13" fillId="0" borderId="0" xfId="6"/>
    <xf numFmtId="165" fontId="0" fillId="0" borderId="0" xfId="7" applyFont="1"/>
    <xf numFmtId="0" fontId="11" fillId="0" borderId="27" xfId="6" applyFont="1" applyBorder="1" applyAlignment="1">
      <alignment horizontal="center" vertical="center"/>
    </xf>
    <xf numFmtId="165" fontId="15" fillId="0" borderId="28" xfId="7" applyFont="1" applyFill="1" applyBorder="1" applyAlignment="1">
      <alignment wrapText="1"/>
    </xf>
    <xf numFmtId="0" fontId="11" fillId="14" borderId="27" xfId="6" applyFont="1" applyFill="1" applyBorder="1" applyAlignment="1"/>
    <xf numFmtId="0" fontId="11" fillId="14" borderId="34" xfId="6" applyFont="1" applyFill="1" applyBorder="1" applyAlignment="1">
      <alignment horizontal="right"/>
    </xf>
    <xf numFmtId="165" fontId="11" fillId="14" borderId="34" xfId="6" applyNumberFormat="1" applyFont="1" applyFill="1" applyBorder="1"/>
    <xf numFmtId="0" fontId="11" fillId="14" borderId="32" xfId="6" applyFont="1" applyFill="1" applyBorder="1" applyAlignment="1">
      <alignment horizontal="right"/>
    </xf>
    <xf numFmtId="10" fontId="11" fillId="14" borderId="2" xfId="6" applyNumberFormat="1" applyFont="1" applyFill="1" applyBorder="1" applyAlignment="1">
      <alignment horizontal="right"/>
    </xf>
    <xf numFmtId="165" fontId="11" fillId="14" borderId="2" xfId="6" applyNumberFormat="1" applyFont="1" applyFill="1" applyBorder="1"/>
    <xf numFmtId="0" fontId="11" fillId="14" borderId="36" xfId="6" applyFont="1" applyFill="1" applyBorder="1" applyAlignment="1"/>
    <xf numFmtId="0" fontId="13" fillId="0" borderId="0" xfId="6" applyAlignment="1">
      <alignment horizontal="center"/>
    </xf>
    <xf numFmtId="165" fontId="13" fillId="0" borderId="0" xfId="6" applyNumberFormat="1"/>
    <xf numFmtId="43" fontId="13" fillId="0" borderId="0" xfId="6" applyNumberFormat="1"/>
    <xf numFmtId="0" fontId="13" fillId="0" borderId="0" xfId="6" applyAlignment="1">
      <alignment vertical="center"/>
    </xf>
    <xf numFmtId="165" fontId="18" fillId="0" borderId="44" xfId="7" applyFont="1" applyBorder="1" applyAlignment="1">
      <alignment vertical="center"/>
    </xf>
    <xf numFmtId="165" fontId="18" fillId="0" borderId="45" xfId="7" applyFont="1" applyBorder="1" applyAlignment="1">
      <alignment vertical="center"/>
    </xf>
    <xf numFmtId="49" fontId="17" fillId="0" borderId="49" xfId="9" applyNumberFormat="1" applyFont="1" applyBorder="1" applyAlignment="1">
      <alignment horizontal="center" vertical="center"/>
    </xf>
    <xf numFmtId="0" fontId="18" fillId="0" borderId="0" xfId="6" applyFont="1" applyAlignment="1">
      <alignment vertical="center"/>
    </xf>
    <xf numFmtId="167" fontId="17" fillId="0" borderId="2" xfId="6" applyNumberFormat="1" applyFont="1" applyFill="1" applyBorder="1" applyAlignment="1">
      <alignment horizontal="center" vertical="center"/>
    </xf>
    <xf numFmtId="0" fontId="18" fillId="0" borderId="0" xfId="6" applyFont="1"/>
    <xf numFmtId="0" fontId="18" fillId="0" borderId="0" xfId="6" applyFont="1" applyAlignment="1">
      <alignment horizontal="center" vertical="center"/>
    </xf>
    <xf numFmtId="0" fontId="13" fillId="0" borderId="0" xfId="6" applyAlignment="1">
      <alignment horizontal="center" vertical="center"/>
    </xf>
    <xf numFmtId="165" fontId="19" fillId="0" borderId="2" xfId="6" applyNumberFormat="1" applyFont="1" applyFill="1" applyBorder="1"/>
    <xf numFmtId="165" fontId="19" fillId="7" borderId="2" xfId="6" applyNumberFormat="1" applyFont="1" applyFill="1" applyBorder="1"/>
    <xf numFmtId="165" fontId="19" fillId="0" borderId="2" xfId="6" applyNumberFormat="1" applyFont="1" applyBorder="1"/>
    <xf numFmtId="165" fontId="18" fillId="0" borderId="0" xfId="6" applyNumberFormat="1" applyFont="1"/>
    <xf numFmtId="165" fontId="18" fillId="0" borderId="0" xfId="7" applyFont="1"/>
    <xf numFmtId="10" fontId="19" fillId="0" borderId="2" xfId="8" applyNumberFormat="1" applyFont="1" applyFill="1" applyBorder="1"/>
    <xf numFmtId="10" fontId="19" fillId="7" borderId="2" xfId="8" applyNumberFormat="1" applyFont="1" applyFill="1" applyBorder="1"/>
    <xf numFmtId="10" fontId="19" fillId="0" borderId="2" xfId="8" applyNumberFormat="1" applyFont="1" applyBorder="1"/>
    <xf numFmtId="10" fontId="18" fillId="0" borderId="0" xfId="8" applyNumberFormat="1" applyFont="1"/>
    <xf numFmtId="168" fontId="13" fillId="0" borderId="0" xfId="6" applyNumberFormat="1"/>
    <xf numFmtId="10" fontId="18" fillId="0" borderId="0" xfId="6" applyNumberFormat="1" applyFont="1"/>
    <xf numFmtId="43" fontId="18" fillId="0" borderId="0" xfId="6" applyNumberFormat="1" applyFont="1"/>
    <xf numFmtId="0" fontId="18" fillId="0" borderId="0" xfId="6" applyFont="1" applyAlignment="1">
      <alignment horizontal="center"/>
    </xf>
    <xf numFmtId="165" fontId="21" fillId="0" borderId="0" xfId="7" applyFont="1"/>
    <xf numFmtId="165" fontId="11" fillId="0" borderId="52" xfId="7" applyFont="1" applyBorder="1"/>
    <xf numFmtId="10" fontId="11" fillId="0" borderId="53" xfId="6" applyNumberFormat="1" applyFont="1" applyBorder="1"/>
    <xf numFmtId="0" fontId="11" fillId="14" borderId="54" xfId="6" applyFont="1" applyFill="1" applyBorder="1" applyAlignment="1">
      <alignment horizontal="right"/>
    </xf>
    <xf numFmtId="165" fontId="11" fillId="14" borderId="1" xfId="6" applyNumberFormat="1" applyFont="1" applyFill="1" applyBorder="1"/>
    <xf numFmtId="166" fontId="11" fillId="0" borderId="31" xfId="7" applyNumberFormat="1" applyFont="1" applyBorder="1" applyAlignment="1">
      <alignment horizontal="right" vertical="center"/>
    </xf>
    <xf numFmtId="0" fontId="11" fillId="0" borderId="33" xfId="6" applyFont="1" applyBorder="1" applyAlignment="1">
      <alignment horizontal="right" vertical="center"/>
    </xf>
    <xf numFmtId="0" fontId="18" fillId="0" borderId="46" xfId="6" applyFont="1" applyBorder="1" applyAlignment="1">
      <alignment horizontal="center" vertical="center"/>
    </xf>
    <xf numFmtId="0" fontId="11" fillId="13" borderId="37" xfId="6" applyFont="1" applyFill="1" applyBorder="1" applyAlignment="1">
      <alignment horizontal="right"/>
    </xf>
    <xf numFmtId="165" fontId="11" fillId="13" borderId="37" xfId="6" applyNumberFormat="1" applyFont="1" applyFill="1" applyBorder="1"/>
    <xf numFmtId="10" fontId="12" fillId="12" borderId="2" xfId="6" applyNumberFormat="1" applyFont="1" applyFill="1" applyBorder="1" applyAlignment="1">
      <alignment horizontal="right"/>
    </xf>
    <xf numFmtId="165" fontId="12" fillId="12" borderId="1" xfId="6" applyNumberFormat="1" applyFont="1" applyFill="1" applyBorder="1"/>
    <xf numFmtId="165" fontId="12" fillId="12" borderId="2" xfId="6" applyNumberFormat="1" applyFont="1" applyFill="1" applyBorder="1"/>
    <xf numFmtId="10" fontId="12" fillId="2" borderId="2" xfId="6" applyNumberFormat="1" applyFont="1" applyFill="1" applyBorder="1" applyAlignment="1">
      <alignment horizontal="right"/>
    </xf>
    <xf numFmtId="165" fontId="12" fillId="2" borderId="2" xfId="6" applyNumberFormat="1" applyFont="1" applyFill="1" applyBorder="1"/>
    <xf numFmtId="165" fontId="12" fillId="2" borderId="1" xfId="6" applyNumberFormat="1" applyFont="1" applyFill="1" applyBorder="1"/>
    <xf numFmtId="0" fontId="18" fillId="4" borderId="49" xfId="6" applyFont="1" applyFill="1" applyBorder="1" applyAlignment="1">
      <alignment horizontal="left"/>
    </xf>
    <xf numFmtId="165" fontId="18" fillId="4" borderId="49" xfId="7" applyFont="1" applyFill="1" applyBorder="1"/>
    <xf numFmtId="165" fontId="19" fillId="4" borderId="49" xfId="6" applyNumberFormat="1" applyFont="1" applyFill="1" applyBorder="1"/>
    <xf numFmtId="165" fontId="19" fillId="4" borderId="30" xfId="6" applyNumberFormat="1" applyFont="1" applyFill="1" applyBorder="1"/>
    <xf numFmtId="10" fontId="18" fillId="4" borderId="48" xfId="8" applyNumberFormat="1" applyFont="1" applyFill="1" applyBorder="1" applyAlignment="1">
      <alignment vertical="center"/>
    </xf>
    <xf numFmtId="10" fontId="18" fillId="4" borderId="47" xfId="8" applyNumberFormat="1" applyFont="1" applyFill="1" applyBorder="1" applyAlignment="1">
      <alignment vertical="center"/>
    </xf>
    <xf numFmtId="0" fontId="18" fillId="15" borderId="34" xfId="6" applyFont="1" applyFill="1" applyBorder="1" applyAlignment="1">
      <alignment horizontal="left"/>
    </xf>
    <xf numFmtId="165" fontId="18" fillId="15" borderId="34" xfId="7" applyFont="1" applyFill="1" applyBorder="1"/>
    <xf numFmtId="0" fontId="18" fillId="15" borderId="49" xfId="6" applyFont="1" applyFill="1" applyBorder="1" applyAlignment="1">
      <alignment horizontal="left"/>
    </xf>
    <xf numFmtId="165" fontId="18" fillId="15" borderId="49" xfId="7" applyFont="1" applyFill="1" applyBorder="1"/>
    <xf numFmtId="0" fontId="18" fillId="6" borderId="34" xfId="6" applyFont="1" applyFill="1" applyBorder="1" applyAlignment="1">
      <alignment horizontal="left"/>
    </xf>
    <xf numFmtId="165" fontId="18" fillId="6" borderId="49" xfId="7" applyFont="1" applyFill="1" applyBorder="1"/>
    <xf numFmtId="0" fontId="18" fillId="6" borderId="49" xfId="6" applyFont="1" applyFill="1" applyBorder="1" applyAlignment="1">
      <alignment horizontal="left"/>
    </xf>
    <xf numFmtId="0" fontId="18" fillId="8" borderId="34" xfId="6" applyFont="1" applyFill="1" applyBorder="1" applyAlignment="1">
      <alignment horizontal="left"/>
    </xf>
    <xf numFmtId="165" fontId="18" fillId="8" borderId="49" xfId="7" applyFont="1" applyFill="1" applyBorder="1"/>
    <xf numFmtId="0" fontId="18" fillId="8" borderId="49" xfId="6" applyFont="1" applyFill="1" applyBorder="1" applyAlignment="1">
      <alignment horizontal="left"/>
    </xf>
    <xf numFmtId="165" fontId="19" fillId="6" borderId="49" xfId="6" applyNumberFormat="1" applyFont="1" applyFill="1" applyBorder="1"/>
    <xf numFmtId="165" fontId="19" fillId="15" borderId="34" xfId="6" applyNumberFormat="1" applyFont="1" applyFill="1" applyBorder="1"/>
    <xf numFmtId="165" fontId="19" fillId="15" borderId="49" xfId="6" applyNumberFormat="1" applyFont="1" applyFill="1" applyBorder="1"/>
    <xf numFmtId="165" fontId="19" fillId="8" borderId="49" xfId="6" applyNumberFormat="1" applyFont="1" applyFill="1" applyBorder="1"/>
    <xf numFmtId="165" fontId="20" fillId="11" borderId="35" xfId="6" applyNumberFormat="1" applyFont="1" applyFill="1" applyBorder="1"/>
    <xf numFmtId="10" fontId="18" fillId="13" borderId="37" xfId="6" applyNumberFormat="1" applyFont="1" applyFill="1" applyBorder="1" applyAlignment="1">
      <alignment horizontal="left"/>
    </xf>
    <xf numFmtId="165" fontId="18" fillId="13" borderId="37" xfId="7" applyFont="1" applyFill="1" applyBorder="1"/>
    <xf numFmtId="10" fontId="18" fillId="13" borderId="51" xfId="8" applyNumberFormat="1" applyFont="1" applyFill="1" applyBorder="1" applyAlignment="1">
      <alignment vertical="center"/>
    </xf>
    <xf numFmtId="165" fontId="19" fillId="13" borderId="37" xfId="6" applyNumberFormat="1" applyFont="1" applyFill="1" applyBorder="1"/>
    <xf numFmtId="0" fontId="8" fillId="5" borderId="2" xfId="3" applyFont="1" applyFill="1" applyBorder="1" applyAlignment="1">
      <alignment horizontal="left" vertical="top" wrapText="1"/>
    </xf>
    <xf numFmtId="0" fontId="22" fillId="0" borderId="2" xfId="0" applyFont="1" applyBorder="1" applyAlignment="1">
      <alignment wrapText="1"/>
    </xf>
    <xf numFmtId="0" fontId="22" fillId="0" borderId="2" xfId="0" applyFont="1" applyBorder="1"/>
    <xf numFmtId="44" fontId="22" fillId="0" borderId="2" xfId="2" applyFont="1" applyBorder="1"/>
    <xf numFmtId="0" fontId="23" fillId="6" borderId="5" xfId="3" applyFont="1" applyFill="1" applyBorder="1" applyAlignment="1">
      <alignment horizontal="center" vertical="top" wrapText="1"/>
    </xf>
    <xf numFmtId="0" fontId="23" fillId="6" borderId="2" xfId="3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wrapText="1"/>
    </xf>
    <xf numFmtId="0" fontId="23" fillId="6" borderId="2" xfId="0" applyFont="1" applyFill="1" applyBorder="1"/>
    <xf numFmtId="44" fontId="23" fillId="6" borderId="2" xfId="2" applyFont="1" applyFill="1" applyBorder="1"/>
    <xf numFmtId="44" fontId="23" fillId="6" borderId="4" xfId="2" applyFont="1" applyFill="1" applyBorder="1" applyAlignment="1">
      <alignment horizontal="left"/>
    </xf>
    <xf numFmtId="0" fontId="11" fillId="6" borderId="2" xfId="0" applyFont="1" applyFill="1" applyBorder="1" applyAlignment="1">
      <alignment wrapText="1"/>
    </xf>
    <xf numFmtId="0" fontId="11" fillId="6" borderId="2" xfId="0" applyFont="1" applyFill="1" applyBorder="1"/>
    <xf numFmtId="44" fontId="11" fillId="6" borderId="2" xfId="2" applyFont="1" applyFill="1" applyBorder="1"/>
    <xf numFmtId="0" fontId="11" fillId="6" borderId="5" xfId="3" applyFont="1" applyFill="1" applyBorder="1" applyAlignment="1">
      <alignment horizontal="center" vertical="top" wrapText="1"/>
    </xf>
    <xf numFmtId="0" fontId="11" fillId="6" borderId="2" xfId="3" applyFont="1" applyFill="1" applyBorder="1" applyAlignment="1">
      <alignment horizontal="center" vertical="top" wrapText="1"/>
    </xf>
    <xf numFmtId="44" fontId="11" fillId="6" borderId="4" xfId="2" applyFont="1" applyFill="1" applyBorder="1" applyAlignment="1">
      <alignment horizontal="left"/>
    </xf>
    <xf numFmtId="0" fontId="8" fillId="7" borderId="5" xfId="3" applyFont="1" applyFill="1" applyBorder="1" applyAlignment="1">
      <alignment horizontal="center" vertical="top" wrapText="1"/>
    </xf>
    <xf numFmtId="0" fontId="4" fillId="7" borderId="2" xfId="3" applyFont="1" applyFill="1" applyBorder="1" applyAlignment="1">
      <alignment horizontal="center" vertical="top" wrapText="1"/>
    </xf>
    <xf numFmtId="0" fontId="22" fillId="7" borderId="2" xfId="0" applyFont="1" applyFill="1" applyBorder="1" applyAlignment="1">
      <alignment wrapText="1"/>
    </xf>
    <xf numFmtId="0" fontId="22" fillId="7" borderId="2" xfId="0" applyFont="1" applyFill="1" applyBorder="1"/>
    <xf numFmtId="43" fontId="8" fillId="7" borderId="2" xfId="1" applyFont="1" applyFill="1" applyBorder="1" applyAlignment="1" applyProtection="1">
      <alignment horizontal="right" wrapText="1"/>
    </xf>
    <xf numFmtId="44" fontId="22" fillId="7" borderId="2" xfId="2" applyFont="1" applyFill="1" applyBorder="1"/>
    <xf numFmtId="44" fontId="8" fillId="7" borderId="4" xfId="2" applyFont="1" applyFill="1" applyBorder="1" applyAlignment="1" applyProtection="1">
      <alignment horizontal="center" wrapText="1"/>
    </xf>
    <xf numFmtId="0" fontId="25" fillId="0" borderId="2" xfId="0" applyFont="1" applyBorder="1" applyAlignment="1">
      <alignment wrapText="1"/>
    </xf>
    <xf numFmtId="0" fontId="25" fillId="0" borderId="2" xfId="0" applyFont="1" applyBorder="1"/>
    <xf numFmtId="44" fontId="25" fillId="0" borderId="2" xfId="2" applyFont="1" applyBorder="1"/>
    <xf numFmtId="0" fontId="26" fillId="6" borderId="2" xfId="0" applyFont="1" applyFill="1" applyBorder="1" applyAlignment="1">
      <alignment wrapText="1"/>
    </xf>
    <xf numFmtId="0" fontId="26" fillId="6" borderId="2" xfId="0" applyFont="1" applyFill="1" applyBorder="1"/>
    <xf numFmtId="0" fontId="4" fillId="6" borderId="5" xfId="3" applyFont="1" applyFill="1" applyBorder="1" applyAlignment="1">
      <alignment horizontal="center" vertical="top" wrapText="1"/>
    </xf>
    <xf numFmtId="0" fontId="4" fillId="6" borderId="2" xfId="3" applyFont="1" applyFill="1" applyBorder="1" applyAlignment="1">
      <alignment horizontal="center" vertical="top" wrapText="1"/>
    </xf>
    <xf numFmtId="0" fontId="24" fillId="6" borderId="2" xfId="0" applyFont="1" applyFill="1" applyBorder="1" applyAlignment="1">
      <alignment wrapText="1"/>
    </xf>
    <xf numFmtId="0" fontId="24" fillId="6" borderId="2" xfId="0" applyFont="1" applyFill="1" applyBorder="1"/>
    <xf numFmtId="10" fontId="23" fillId="6" borderId="2" xfId="5" applyNumberFormat="1" applyFont="1" applyFill="1" applyBorder="1"/>
    <xf numFmtId="164" fontId="28" fillId="10" borderId="16" xfId="0" applyNumberFormat="1" applyFont="1" applyFill="1" applyBorder="1"/>
    <xf numFmtId="0" fontId="24" fillId="7" borderId="2" xfId="0" applyFont="1" applyFill="1" applyBorder="1" applyAlignment="1">
      <alignment wrapText="1"/>
    </xf>
    <xf numFmtId="10" fontId="4" fillId="8" borderId="2" xfId="1" applyNumberFormat="1" applyFont="1" applyFill="1" applyBorder="1" applyAlignment="1" applyProtection="1">
      <alignment horizontal="right" wrapText="1"/>
    </xf>
    <xf numFmtId="10" fontId="4" fillId="9" borderId="2" xfId="1" applyNumberFormat="1" applyFont="1" applyFill="1" applyBorder="1" applyAlignment="1" applyProtection="1">
      <alignment horizontal="right" wrapText="1"/>
    </xf>
    <xf numFmtId="0" fontId="22" fillId="0" borderId="2" xfId="0" applyFont="1" applyBorder="1" applyAlignment="1">
      <alignment vertical="top" wrapText="1"/>
    </xf>
    <xf numFmtId="0" fontId="27" fillId="0" borderId="2" xfId="0" applyFont="1" applyBorder="1" applyAlignment="1">
      <alignment wrapText="1"/>
    </xf>
    <xf numFmtId="0" fontId="11" fillId="0" borderId="29" xfId="6" applyFont="1" applyBorder="1" applyAlignment="1">
      <alignment horizontal="center" vertical="center"/>
    </xf>
    <xf numFmtId="165" fontId="15" fillId="0" borderId="30" xfId="7" applyFont="1" applyFill="1" applyBorder="1" applyAlignment="1">
      <alignment wrapText="1"/>
    </xf>
    <xf numFmtId="165" fontId="15" fillId="0" borderId="2" xfId="7" applyFont="1" applyFill="1" applyBorder="1" applyAlignment="1">
      <alignment wrapText="1"/>
    </xf>
    <xf numFmtId="0" fontId="11" fillId="14" borderId="55" xfId="6" applyFont="1" applyFill="1" applyBorder="1" applyAlignment="1">
      <alignment horizontal="center"/>
    </xf>
    <xf numFmtId="10" fontId="11" fillId="0" borderId="43" xfId="6" applyNumberFormat="1" applyFont="1" applyBorder="1"/>
    <xf numFmtId="10" fontId="11" fillId="0" borderId="0" xfId="6" applyNumberFormat="1" applyFont="1" applyBorder="1"/>
    <xf numFmtId="0" fontId="15" fillId="14" borderId="27" xfId="6" applyFont="1" applyFill="1" applyBorder="1" applyAlignment="1">
      <alignment horizontal="center"/>
    </xf>
    <xf numFmtId="0" fontId="11" fillId="14" borderId="34" xfId="6" applyFont="1" applyFill="1" applyBorder="1" applyAlignment="1">
      <alignment horizontal="center"/>
    </xf>
    <xf numFmtId="0" fontId="11" fillId="14" borderId="31" xfId="6" applyFont="1" applyFill="1" applyBorder="1" applyAlignment="1">
      <alignment horizontal="center"/>
    </xf>
    <xf numFmtId="0" fontId="11" fillId="0" borderId="32" xfId="6" applyFont="1" applyBorder="1" applyAlignment="1">
      <alignment horizontal="center" vertical="center"/>
    </xf>
    <xf numFmtId="165" fontId="11" fillId="0" borderId="33" xfId="7" applyFont="1" applyBorder="1"/>
    <xf numFmtId="0" fontId="11" fillId="0" borderId="36" xfId="6" applyFont="1" applyBorder="1" applyAlignment="1">
      <alignment horizontal="center" vertical="center"/>
    </xf>
    <xf numFmtId="165" fontId="15" fillId="0" borderId="37" xfId="7" applyFont="1" applyFill="1" applyBorder="1" applyAlignment="1">
      <alignment wrapText="1"/>
    </xf>
    <xf numFmtId="165" fontId="11" fillId="0" borderId="39" xfId="7" applyFont="1" applyBorder="1"/>
    <xf numFmtId="0" fontId="4" fillId="7" borderId="2" xfId="3" applyFont="1" applyFill="1" applyBorder="1" applyAlignment="1">
      <alignment horizontal="center" vertical="center" wrapText="1"/>
    </xf>
    <xf numFmtId="10" fontId="4" fillId="12" borderId="2" xfId="1" applyNumberFormat="1" applyFont="1" applyFill="1" applyBorder="1" applyAlignment="1" applyProtection="1">
      <alignment horizontal="right" wrapText="1"/>
    </xf>
    <xf numFmtId="0" fontId="28" fillId="10" borderId="15" xfId="0" applyFont="1" applyFill="1" applyBorder="1" applyAlignment="1">
      <alignment horizontal="right"/>
    </xf>
    <xf numFmtId="0" fontId="28" fillId="10" borderId="8" xfId="0" applyFont="1" applyFill="1" applyBorder="1" applyAlignment="1">
      <alignment horizontal="right"/>
    </xf>
    <xf numFmtId="0" fontId="4" fillId="12" borderId="5" xfId="3" applyNumberFormat="1" applyFont="1" applyFill="1" applyBorder="1" applyAlignment="1" applyProtection="1">
      <alignment horizontal="right" vertical="center" wrapText="1"/>
    </xf>
    <xf numFmtId="0" fontId="4" fillId="12" borderId="2" xfId="3" applyNumberFormat="1" applyFont="1" applyFill="1" applyBorder="1" applyAlignment="1" applyProtection="1">
      <alignment horizontal="right" vertical="center" wrapText="1"/>
    </xf>
    <xf numFmtId="0" fontId="4" fillId="3" borderId="57" xfId="3" applyNumberFormat="1" applyFont="1" applyFill="1" applyBorder="1" applyAlignment="1" applyProtection="1">
      <alignment horizontal="center" vertical="center" wrapText="1"/>
    </xf>
    <xf numFmtId="0" fontId="4" fillId="3" borderId="58" xfId="3" applyNumberFormat="1" applyFont="1" applyFill="1" applyBorder="1" applyAlignment="1" applyProtection="1">
      <alignment horizontal="center" vertical="center" wrapText="1"/>
    </xf>
    <xf numFmtId="0" fontId="4" fillId="3" borderId="56" xfId="3" applyNumberFormat="1" applyFont="1" applyFill="1" applyBorder="1" applyAlignment="1" applyProtection="1">
      <alignment horizontal="center" vertical="center" wrapText="1"/>
    </xf>
    <xf numFmtId="10" fontId="4" fillId="9" borderId="57" xfId="1" applyNumberFormat="1" applyFont="1" applyFill="1" applyBorder="1" applyAlignment="1" applyProtection="1">
      <alignment horizontal="right" wrapText="1"/>
    </xf>
    <xf numFmtId="10" fontId="4" fillId="9" borderId="58" xfId="1" applyNumberFormat="1" applyFont="1" applyFill="1" applyBorder="1" applyAlignment="1" applyProtection="1">
      <alignment horizontal="right" wrapText="1"/>
    </xf>
    <xf numFmtId="10" fontId="4" fillId="9" borderId="56" xfId="1" applyNumberFormat="1" applyFont="1" applyFill="1" applyBorder="1" applyAlignment="1" applyProtection="1">
      <alignment horizontal="right" wrapText="1"/>
    </xf>
    <xf numFmtId="10" fontId="4" fillId="8" borderId="57" xfId="1" applyNumberFormat="1" applyFont="1" applyFill="1" applyBorder="1" applyAlignment="1" applyProtection="1">
      <alignment horizontal="right" wrapText="1"/>
    </xf>
    <xf numFmtId="10" fontId="4" fillId="8" borderId="58" xfId="1" applyNumberFormat="1" applyFont="1" applyFill="1" applyBorder="1" applyAlignment="1" applyProtection="1">
      <alignment horizontal="right" wrapText="1"/>
    </xf>
    <xf numFmtId="10" fontId="4" fillId="8" borderId="56" xfId="1" applyNumberFormat="1" applyFont="1" applyFill="1" applyBorder="1" applyAlignment="1" applyProtection="1">
      <alignment horizontal="right" wrapText="1"/>
    </xf>
    <xf numFmtId="10" fontId="4" fillId="12" borderId="57" xfId="1" applyNumberFormat="1" applyFont="1" applyFill="1" applyBorder="1" applyAlignment="1" applyProtection="1">
      <alignment horizontal="right" wrapText="1"/>
    </xf>
    <xf numFmtId="10" fontId="4" fillId="12" borderId="58" xfId="1" applyNumberFormat="1" applyFont="1" applyFill="1" applyBorder="1" applyAlignment="1" applyProtection="1">
      <alignment horizontal="right" wrapText="1"/>
    </xf>
    <xf numFmtId="10" fontId="4" fillId="12" borderId="56" xfId="1" applyNumberFormat="1" applyFont="1" applyFill="1" applyBorder="1" applyAlignment="1" applyProtection="1">
      <alignment horizontal="right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9" borderId="5" xfId="3" applyNumberFormat="1" applyFont="1" applyFill="1" applyBorder="1" applyAlignment="1" applyProtection="1">
      <alignment horizontal="right" vertical="center" wrapText="1"/>
    </xf>
    <xf numFmtId="0" fontId="4" fillId="9" borderId="2" xfId="3" applyNumberFormat="1" applyFont="1" applyFill="1" applyBorder="1" applyAlignment="1" applyProtection="1">
      <alignment horizontal="right" vertical="center" wrapText="1"/>
    </xf>
    <xf numFmtId="0" fontId="4" fillId="8" borderId="5" xfId="3" applyNumberFormat="1" applyFont="1" applyFill="1" applyBorder="1" applyAlignment="1" applyProtection="1">
      <alignment horizontal="right" vertical="center" wrapText="1"/>
    </xf>
    <xf numFmtId="0" fontId="4" fillId="8" borderId="2" xfId="3" applyNumberFormat="1" applyFont="1" applyFill="1" applyBorder="1" applyAlignment="1" applyProtection="1">
      <alignment horizontal="right" vertical="center" wrapText="1"/>
    </xf>
    <xf numFmtId="0" fontId="4" fillId="3" borderId="5" xfId="3" applyNumberFormat="1" applyFont="1" applyFill="1" applyBorder="1" applyAlignment="1" applyProtection="1">
      <alignment horizontal="center" vertical="center" wrapText="1"/>
    </xf>
    <xf numFmtId="0" fontId="4" fillId="3" borderId="2" xfId="3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3" borderId="6" xfId="3" applyNumberFormat="1" applyFont="1" applyFill="1" applyBorder="1" applyAlignment="1" applyProtection="1">
      <alignment horizontal="center" vertical="center" wrapText="1"/>
    </xf>
    <xf numFmtId="0" fontId="4" fillId="3" borderId="3" xfId="3" applyNumberFormat="1" applyFont="1" applyFill="1" applyBorder="1" applyAlignment="1" applyProtection="1">
      <alignment horizontal="center" vertical="center"/>
    </xf>
    <xf numFmtId="0" fontId="4" fillId="3" borderId="2" xfId="3" applyNumberFormat="1" applyFont="1" applyFill="1" applyBorder="1" applyAlignment="1" applyProtection="1">
      <alignment horizontal="center" vertical="center"/>
    </xf>
    <xf numFmtId="0" fontId="4" fillId="3" borderId="3" xfId="3" applyNumberFormat="1" applyFont="1" applyFill="1" applyBorder="1" applyAlignment="1" applyProtection="1">
      <alignment horizontal="center" vertical="center" wrapText="1"/>
    </xf>
    <xf numFmtId="0" fontId="4" fillId="3" borderId="7" xfId="3" applyNumberFormat="1" applyFont="1" applyFill="1" applyBorder="1" applyAlignment="1" applyProtection="1">
      <alignment horizontal="center" vertical="center" wrapText="1"/>
    </xf>
    <xf numFmtId="0" fontId="11" fillId="0" borderId="18" xfId="6" applyFont="1" applyBorder="1" applyAlignment="1">
      <alignment horizontal="center"/>
    </xf>
    <xf numFmtId="0" fontId="11" fillId="0" borderId="19" xfId="6" applyFont="1" applyBorder="1" applyAlignment="1">
      <alignment horizontal="center"/>
    </xf>
    <xf numFmtId="10" fontId="11" fillId="14" borderId="26" xfId="6" applyNumberFormat="1" applyFont="1" applyFill="1" applyBorder="1" applyAlignment="1">
      <alignment horizontal="center" vertical="center" wrapText="1"/>
    </xf>
    <xf numFmtId="165" fontId="11" fillId="14" borderId="35" xfId="6" applyNumberFormat="1" applyFont="1" applyFill="1" applyBorder="1" applyAlignment="1">
      <alignment horizontal="center" vertical="center" wrapText="1"/>
    </xf>
    <xf numFmtId="165" fontId="11" fillId="14" borderId="38" xfId="6" applyNumberFormat="1" applyFont="1" applyFill="1" applyBorder="1" applyAlignment="1">
      <alignment horizontal="center" vertical="center" wrapText="1"/>
    </xf>
    <xf numFmtId="0" fontId="13" fillId="0" borderId="17" xfId="6" applyBorder="1" applyAlignment="1">
      <alignment horizontal="center"/>
    </xf>
    <xf numFmtId="0" fontId="13" fillId="0" borderId="20" xfId="6" applyBorder="1" applyAlignment="1">
      <alignment horizontal="center"/>
    </xf>
    <xf numFmtId="0" fontId="13" fillId="0" borderId="22" xfId="6" applyBorder="1" applyAlignment="1">
      <alignment horizontal="center"/>
    </xf>
    <xf numFmtId="0" fontId="14" fillId="0" borderId="18" xfId="6" applyFont="1" applyFill="1" applyBorder="1" applyAlignment="1">
      <alignment horizontal="left" vertical="center" wrapText="1"/>
    </xf>
    <xf numFmtId="0" fontId="14" fillId="0" borderId="19" xfId="6" applyFont="1" applyFill="1" applyBorder="1" applyAlignment="1">
      <alignment horizontal="left" vertical="center" wrapText="1"/>
    </xf>
    <xf numFmtId="0" fontId="14" fillId="0" borderId="21" xfId="6" applyFont="1" applyFill="1" applyBorder="1" applyAlignment="1">
      <alignment horizontal="left" vertical="center" wrapText="1"/>
    </xf>
    <xf numFmtId="0" fontId="14" fillId="0" borderId="0" xfId="6" applyFont="1" applyFill="1" applyBorder="1" applyAlignment="1">
      <alignment horizontal="left" vertical="center" wrapText="1"/>
    </xf>
    <xf numFmtId="0" fontId="14" fillId="0" borderId="23" xfId="6" applyFont="1" applyFill="1" applyBorder="1" applyAlignment="1">
      <alignment horizontal="left" vertical="center" wrapText="1"/>
    </xf>
    <xf numFmtId="0" fontId="14" fillId="0" borderId="24" xfId="6" applyFont="1" applyFill="1" applyBorder="1" applyAlignment="1">
      <alignment horizontal="left" vertical="center" wrapText="1"/>
    </xf>
    <xf numFmtId="0" fontId="11" fillId="4" borderId="25" xfId="6" applyFont="1" applyFill="1" applyBorder="1" applyAlignment="1">
      <alignment horizontal="center" vertical="center" textRotation="90" wrapText="1"/>
    </xf>
    <xf numFmtId="0" fontId="11" fillId="4" borderId="50" xfId="6" applyFont="1" applyFill="1" applyBorder="1" applyAlignment="1">
      <alignment horizontal="center" vertical="center" textRotation="90" wrapText="1"/>
    </xf>
    <xf numFmtId="0" fontId="18" fillId="0" borderId="1" xfId="6" applyFont="1" applyBorder="1" applyAlignment="1">
      <alignment horizontal="center" vertical="center"/>
    </xf>
    <xf numFmtId="0" fontId="18" fillId="0" borderId="49" xfId="6" applyFont="1" applyBorder="1" applyAlignment="1">
      <alignment horizontal="center" vertical="center"/>
    </xf>
    <xf numFmtId="165" fontId="18" fillId="0" borderId="1" xfId="7" applyFont="1" applyFill="1" applyBorder="1" applyAlignment="1">
      <alignment horizontal="left" vertical="center" wrapText="1"/>
    </xf>
    <xf numFmtId="165" fontId="18" fillId="0" borderId="49" xfId="7" applyFont="1" applyFill="1" applyBorder="1" applyAlignment="1">
      <alignment horizontal="left" vertical="center" wrapText="1"/>
    </xf>
    <xf numFmtId="165" fontId="18" fillId="0" borderId="1" xfId="7" applyFont="1" applyBorder="1" applyAlignment="1">
      <alignment horizontal="center" vertical="center"/>
    </xf>
    <xf numFmtId="165" fontId="18" fillId="0" borderId="49" xfId="7" applyFont="1" applyBorder="1" applyAlignment="1">
      <alignment horizontal="center" vertical="center"/>
    </xf>
    <xf numFmtId="10" fontId="18" fillId="0" borderId="1" xfId="8" applyNumberFormat="1" applyFont="1" applyBorder="1" applyAlignment="1">
      <alignment horizontal="center" vertical="center"/>
    </xf>
    <xf numFmtId="10" fontId="18" fillId="0" borderId="49" xfId="8" applyNumberFormat="1" applyFont="1" applyBorder="1" applyAlignment="1">
      <alignment horizontal="center" vertical="center"/>
    </xf>
    <xf numFmtId="0" fontId="17" fillId="0" borderId="47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165" fontId="17" fillId="0" borderId="48" xfId="7" applyFont="1" applyBorder="1" applyAlignment="1">
      <alignment horizontal="center" vertical="center"/>
    </xf>
    <xf numFmtId="165" fontId="17" fillId="0" borderId="49" xfId="7" applyFont="1" applyBorder="1" applyAlignment="1">
      <alignment horizontal="center" vertical="center"/>
    </xf>
    <xf numFmtId="0" fontId="17" fillId="0" borderId="48" xfId="6" applyFont="1" applyFill="1" applyBorder="1" applyAlignment="1">
      <alignment horizontal="center" vertical="center"/>
    </xf>
    <xf numFmtId="0" fontId="17" fillId="0" borderId="49" xfId="6" applyFont="1" applyFill="1" applyBorder="1" applyAlignment="1">
      <alignment horizontal="center" vertical="center"/>
    </xf>
    <xf numFmtId="0" fontId="14" fillId="0" borderId="40" xfId="6" applyFont="1" applyBorder="1" applyAlignment="1">
      <alignment horizontal="center" vertical="center" wrapText="1"/>
    </xf>
    <xf numFmtId="0" fontId="14" fillId="0" borderId="41" xfId="6" applyFont="1" applyBorder="1" applyAlignment="1">
      <alignment horizontal="center" vertical="center" wrapText="1"/>
    </xf>
    <xf numFmtId="0" fontId="14" fillId="0" borderId="42" xfId="6" applyFont="1" applyBorder="1" applyAlignment="1">
      <alignment horizontal="center" vertical="center" wrapText="1"/>
    </xf>
    <xf numFmtId="0" fontId="14" fillId="0" borderId="43" xfId="6" applyFont="1" applyBorder="1" applyAlignment="1">
      <alignment horizontal="center" vertical="center" wrapText="1"/>
    </xf>
    <xf numFmtId="0" fontId="16" fillId="0" borderId="27" xfId="6" applyFont="1" applyBorder="1" applyAlignment="1">
      <alignment horizontal="center" vertical="center"/>
    </xf>
    <xf numFmtId="0" fontId="16" fillId="0" borderId="32" xfId="6" applyFont="1" applyBorder="1" applyAlignment="1">
      <alignment horizontal="center" vertical="center"/>
    </xf>
    <xf numFmtId="0" fontId="16" fillId="0" borderId="36" xfId="6" applyFont="1" applyBorder="1" applyAlignment="1">
      <alignment horizontal="center" vertical="center"/>
    </xf>
    <xf numFmtId="0" fontId="17" fillId="0" borderId="34" xfId="6" applyFont="1" applyBorder="1" applyAlignment="1">
      <alignment horizontal="center" vertical="center"/>
    </xf>
    <xf numFmtId="0" fontId="17" fillId="0" borderId="2" xfId="6" applyFont="1" applyBorder="1" applyAlignment="1">
      <alignment horizontal="center" vertical="center"/>
    </xf>
    <xf numFmtId="0" fontId="17" fillId="0" borderId="37" xfId="6" applyFont="1" applyBorder="1" applyAlignment="1">
      <alignment horizontal="center" vertical="center"/>
    </xf>
    <xf numFmtId="0" fontId="17" fillId="0" borderId="31" xfId="6" applyFont="1" applyBorder="1" applyAlignment="1">
      <alignment horizontal="center" vertical="center"/>
    </xf>
    <xf numFmtId="0" fontId="17" fillId="0" borderId="33" xfId="6" applyFont="1" applyBorder="1" applyAlignment="1">
      <alignment horizontal="center" vertical="center"/>
    </xf>
    <xf numFmtId="0" fontId="17" fillId="0" borderId="39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7" fillId="0" borderId="28" xfId="6" applyFont="1" applyBorder="1" applyAlignment="1">
      <alignment horizontal="center" vertical="center"/>
    </xf>
  </cellXfs>
  <cellStyles count="12">
    <cellStyle name="Moeda" xfId="2" builtinId="4"/>
    <cellStyle name="Moeda 2" xfId="11"/>
    <cellStyle name="Normal" xfId="0" builtinId="0"/>
    <cellStyle name="Normal 2" xfId="3"/>
    <cellStyle name="Normal 3" xfId="6"/>
    <cellStyle name="Porcentagem" xfId="5" builtinId="5"/>
    <cellStyle name="Porcentagem 2" xfId="8"/>
    <cellStyle name="Porcentagem 3" xfId="10"/>
    <cellStyle name="Vírgula" xfId="1" builtinId="3"/>
    <cellStyle name="Vírgula 2" xfId="4"/>
    <cellStyle name="Vírgula 2 2" xfId="9"/>
    <cellStyle name="Vírgula 3" xfId="7"/>
  </cellStyles>
  <dxfs count="12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view="pageBreakPreview" topLeftCell="A128" zoomScaleNormal="130" zoomScaleSheetLayoutView="100" workbookViewId="0">
      <selection activeCell="F11" sqref="F11"/>
    </sheetView>
  </sheetViews>
  <sheetFormatPr defaultRowHeight="15" x14ac:dyDescent="0.25"/>
  <cols>
    <col min="1" max="1" width="6.140625" bestFit="1" customWidth="1"/>
    <col min="2" max="2" width="9.85546875" customWidth="1"/>
    <col min="3" max="3" width="54.140625" customWidth="1"/>
    <col min="4" max="4" width="8" customWidth="1"/>
    <col min="5" max="5" width="10.85546875" bestFit="1" customWidth="1"/>
    <col min="6" max="6" width="14.85546875" bestFit="1" customWidth="1"/>
    <col min="7" max="7" width="19.85546875" bestFit="1" customWidth="1"/>
    <col min="8" max="8" width="16.5703125" bestFit="1" customWidth="1"/>
    <col min="9" max="9" width="16.5703125" customWidth="1"/>
  </cols>
  <sheetData>
    <row r="1" spans="1:7" ht="15.75" customHeight="1" thickTop="1" thickBot="1" x14ac:dyDescent="0.3">
      <c r="A1" s="169" t="s">
        <v>395</v>
      </c>
      <c r="B1" s="170"/>
      <c r="C1" s="170"/>
      <c r="D1" s="170"/>
      <c r="E1" s="170"/>
      <c r="F1" s="170"/>
      <c r="G1" s="171"/>
    </row>
    <row r="2" spans="1:7" ht="15" customHeight="1" thickBot="1" x14ac:dyDescent="0.3">
      <c r="A2" s="172"/>
      <c r="B2" s="173"/>
      <c r="C2" s="173"/>
      <c r="D2" s="173"/>
      <c r="E2" s="173"/>
      <c r="F2" s="173"/>
      <c r="G2" s="174"/>
    </row>
    <row r="3" spans="1:7" ht="15.75" customHeight="1" thickBot="1" x14ac:dyDescent="0.3">
      <c r="A3" s="172"/>
      <c r="B3" s="173"/>
      <c r="C3" s="173"/>
      <c r="D3" s="173"/>
      <c r="E3" s="173"/>
      <c r="F3" s="173"/>
      <c r="G3" s="174"/>
    </row>
    <row r="4" spans="1:7" ht="15.75" customHeight="1" thickBot="1" x14ac:dyDescent="0.3">
      <c r="A4" s="181" t="s">
        <v>394</v>
      </c>
      <c r="B4" s="182"/>
      <c r="C4" s="182"/>
      <c r="D4" s="182"/>
      <c r="E4" s="182"/>
      <c r="F4" s="182"/>
      <c r="G4" s="183"/>
    </row>
    <row r="5" spans="1:7" ht="15.75" customHeight="1" thickBot="1" x14ac:dyDescent="0.3">
      <c r="A5" s="184"/>
      <c r="B5" s="185"/>
      <c r="C5" s="185"/>
      <c r="D5" s="185"/>
      <c r="E5" s="185"/>
      <c r="F5" s="185"/>
      <c r="G5" s="186"/>
    </row>
    <row r="6" spans="1:7" ht="15.75" thickTop="1" x14ac:dyDescent="0.25">
      <c r="A6" s="187" t="s">
        <v>211</v>
      </c>
      <c r="B6" s="14" t="s">
        <v>375</v>
      </c>
      <c r="C6" s="188" t="s">
        <v>0</v>
      </c>
      <c r="D6" s="190" t="s">
        <v>1</v>
      </c>
      <c r="E6" s="190" t="s">
        <v>210</v>
      </c>
      <c r="F6" s="190" t="s">
        <v>212</v>
      </c>
      <c r="G6" s="191"/>
    </row>
    <row r="7" spans="1:7" x14ac:dyDescent="0.25">
      <c r="A7" s="179"/>
      <c r="B7" s="1" t="s">
        <v>391</v>
      </c>
      <c r="C7" s="189"/>
      <c r="D7" s="180"/>
      <c r="E7" s="180"/>
      <c r="F7" s="15" t="s">
        <v>213</v>
      </c>
      <c r="G7" s="2" t="s">
        <v>214</v>
      </c>
    </row>
    <row r="8" spans="1:7" ht="15.75" x14ac:dyDescent="0.25">
      <c r="A8" s="8">
        <v>1</v>
      </c>
      <c r="B8" s="3"/>
      <c r="C8" s="10" t="s">
        <v>2</v>
      </c>
      <c r="D8" s="11"/>
      <c r="E8" s="11"/>
      <c r="F8" s="12"/>
      <c r="G8" s="9">
        <f>SUM(G9:G18)</f>
        <v>0</v>
      </c>
    </row>
    <row r="9" spans="1:7" x14ac:dyDescent="0.25">
      <c r="A9" s="4" t="s">
        <v>230</v>
      </c>
      <c r="B9" s="98" t="s">
        <v>4</v>
      </c>
      <c r="C9" s="99" t="s">
        <v>5</v>
      </c>
      <c r="D9" s="100" t="s">
        <v>376</v>
      </c>
      <c r="E9" s="118">
        <v>5</v>
      </c>
      <c r="F9" s="101"/>
      <c r="G9" s="5">
        <f>ROUND(E9*F9,2)</f>
        <v>0</v>
      </c>
    </row>
    <row r="10" spans="1:7" x14ac:dyDescent="0.25">
      <c r="A10" s="4" t="s">
        <v>231</v>
      </c>
      <c r="B10" s="98" t="s">
        <v>6</v>
      </c>
      <c r="C10" s="99" t="s">
        <v>7</v>
      </c>
      <c r="D10" s="100" t="s">
        <v>376</v>
      </c>
      <c r="E10" s="6">
        <v>14</v>
      </c>
      <c r="F10" s="101"/>
      <c r="G10" s="5">
        <f>ROUND(E10*F10,2)</f>
        <v>0</v>
      </c>
    </row>
    <row r="11" spans="1:7" ht="30" x14ac:dyDescent="0.25">
      <c r="A11" s="4" t="s">
        <v>232</v>
      </c>
      <c r="B11" s="98" t="s">
        <v>8</v>
      </c>
      <c r="C11" s="99" t="s">
        <v>9</v>
      </c>
      <c r="D11" s="100" t="s">
        <v>379</v>
      </c>
      <c r="E11" s="118">
        <v>12.25</v>
      </c>
      <c r="F11" s="101"/>
      <c r="G11" s="7">
        <f t="shared" ref="G11:G18" si="0">ROUND(E11*F11,2)</f>
        <v>0</v>
      </c>
    </row>
    <row r="12" spans="1:7" x14ac:dyDescent="0.25">
      <c r="A12" s="4" t="s">
        <v>233</v>
      </c>
      <c r="B12" s="98" t="s">
        <v>10</v>
      </c>
      <c r="C12" s="99" t="s">
        <v>11</v>
      </c>
      <c r="D12" s="100" t="s">
        <v>378</v>
      </c>
      <c r="E12" s="6">
        <v>61.58</v>
      </c>
      <c r="F12" s="101"/>
      <c r="G12" s="7">
        <f t="shared" si="0"/>
        <v>0</v>
      </c>
    </row>
    <row r="13" spans="1:7" x14ac:dyDescent="0.25">
      <c r="A13" s="4" t="s">
        <v>234</v>
      </c>
      <c r="B13" s="98" t="s">
        <v>12</v>
      </c>
      <c r="C13" s="99" t="s">
        <v>13</v>
      </c>
      <c r="D13" s="100" t="s">
        <v>378</v>
      </c>
      <c r="E13" s="6">
        <v>57.5</v>
      </c>
      <c r="F13" s="101"/>
      <c r="G13" s="7">
        <f t="shared" si="0"/>
        <v>0</v>
      </c>
    </row>
    <row r="14" spans="1:7" x14ac:dyDescent="0.25">
      <c r="A14" s="4" t="s">
        <v>235</v>
      </c>
      <c r="B14" s="98"/>
      <c r="C14" s="99" t="s">
        <v>341</v>
      </c>
      <c r="D14" s="100" t="s">
        <v>228</v>
      </c>
      <c r="E14" s="6">
        <v>1</v>
      </c>
      <c r="F14" s="101"/>
      <c r="G14" s="7">
        <f t="shared" si="0"/>
        <v>0</v>
      </c>
    </row>
    <row r="15" spans="1:7" x14ac:dyDescent="0.25">
      <c r="A15" s="4" t="s">
        <v>236</v>
      </c>
      <c r="B15" s="98" t="s">
        <v>14</v>
      </c>
      <c r="C15" s="99" t="s">
        <v>15</v>
      </c>
      <c r="D15" s="100" t="s">
        <v>378</v>
      </c>
      <c r="E15" s="6">
        <v>5</v>
      </c>
      <c r="F15" s="101"/>
      <c r="G15" s="7">
        <f t="shared" si="0"/>
        <v>0</v>
      </c>
    </row>
    <row r="16" spans="1:7" x14ac:dyDescent="0.25">
      <c r="A16" s="4" t="s">
        <v>237</v>
      </c>
      <c r="B16" s="98" t="s">
        <v>16</v>
      </c>
      <c r="C16" s="99" t="s">
        <v>17</v>
      </c>
      <c r="D16" s="100" t="s">
        <v>378</v>
      </c>
      <c r="E16" s="6">
        <v>5</v>
      </c>
      <c r="F16" s="101"/>
      <c r="G16" s="7">
        <f t="shared" si="0"/>
        <v>0</v>
      </c>
    </row>
    <row r="17" spans="1:20" x14ac:dyDescent="0.25">
      <c r="A17" s="4" t="s">
        <v>238</v>
      </c>
      <c r="B17" s="98" t="s">
        <v>18</v>
      </c>
      <c r="C17" s="99" t="s">
        <v>19</v>
      </c>
      <c r="D17" s="100" t="s">
        <v>378</v>
      </c>
      <c r="E17" s="6">
        <v>5</v>
      </c>
      <c r="F17" s="101"/>
      <c r="G17" s="7">
        <f t="shared" si="0"/>
        <v>0</v>
      </c>
    </row>
    <row r="18" spans="1:20" x14ac:dyDescent="0.25">
      <c r="A18" s="4" t="s">
        <v>239</v>
      </c>
      <c r="B18" s="98" t="s">
        <v>20</v>
      </c>
      <c r="C18" s="99" t="s">
        <v>21</v>
      </c>
      <c r="D18" s="100" t="s">
        <v>378</v>
      </c>
      <c r="E18" s="6">
        <v>30</v>
      </c>
      <c r="F18" s="101"/>
      <c r="G18" s="7">
        <f t="shared" si="0"/>
        <v>0</v>
      </c>
    </row>
    <row r="19" spans="1:20" ht="15.75" x14ac:dyDescent="0.25">
      <c r="A19" s="102">
        <v>2</v>
      </c>
      <c r="B19" s="103"/>
      <c r="C19" s="104" t="s">
        <v>224</v>
      </c>
      <c r="D19" s="105"/>
      <c r="E19" s="105"/>
      <c r="F19" s="106"/>
      <c r="G19" s="107">
        <f>SUM(G20:G31)</f>
        <v>0</v>
      </c>
    </row>
    <row r="20" spans="1:20" ht="30" x14ac:dyDescent="0.25">
      <c r="A20" s="4" t="s">
        <v>240</v>
      </c>
      <c r="B20" s="98" t="s">
        <v>22</v>
      </c>
      <c r="C20" s="99" t="s">
        <v>23</v>
      </c>
      <c r="D20" s="100" t="s">
        <v>377</v>
      </c>
      <c r="E20" s="118">
        <v>150</v>
      </c>
      <c r="F20" s="101"/>
      <c r="G20" s="7">
        <f t="shared" ref="G20:G31" si="1">ROUND(E20*F20,2)</f>
        <v>0</v>
      </c>
      <c r="N20" s="13"/>
      <c r="Q20" s="13"/>
      <c r="T20" s="13"/>
    </row>
    <row r="21" spans="1:20" x14ac:dyDescent="0.25">
      <c r="A21" s="4" t="s">
        <v>241</v>
      </c>
      <c r="B21" s="98" t="s">
        <v>24</v>
      </c>
      <c r="C21" s="99" t="s">
        <v>25</v>
      </c>
      <c r="D21" s="100" t="s">
        <v>377</v>
      </c>
      <c r="E21" s="118">
        <v>150</v>
      </c>
      <c r="F21" s="101"/>
      <c r="G21" s="7">
        <f t="shared" si="1"/>
        <v>0</v>
      </c>
    </row>
    <row r="22" spans="1:20" x14ac:dyDescent="0.25">
      <c r="A22" s="4" t="s">
        <v>242</v>
      </c>
      <c r="B22" s="98" t="s">
        <v>26</v>
      </c>
      <c r="C22" s="99" t="s">
        <v>27</v>
      </c>
      <c r="D22" s="100" t="s">
        <v>377</v>
      </c>
      <c r="E22" s="6">
        <v>51.06</v>
      </c>
      <c r="F22" s="101"/>
      <c r="G22" s="7">
        <f t="shared" si="1"/>
        <v>0</v>
      </c>
      <c r="N22" s="13"/>
    </row>
    <row r="23" spans="1:20" ht="30" x14ac:dyDescent="0.25">
      <c r="A23" s="4" t="s">
        <v>243</v>
      </c>
      <c r="B23" s="98" t="s">
        <v>28</v>
      </c>
      <c r="C23" s="99" t="s">
        <v>29</v>
      </c>
      <c r="D23" s="100" t="s">
        <v>377</v>
      </c>
      <c r="E23" s="6">
        <v>135</v>
      </c>
      <c r="F23" s="101"/>
      <c r="G23" s="7">
        <f t="shared" si="1"/>
        <v>0</v>
      </c>
    </row>
    <row r="24" spans="1:20" x14ac:dyDescent="0.25">
      <c r="A24" s="4" t="s">
        <v>244</v>
      </c>
      <c r="B24" s="98" t="s">
        <v>30</v>
      </c>
      <c r="C24" s="99" t="s">
        <v>31</v>
      </c>
      <c r="D24" s="100" t="s">
        <v>377</v>
      </c>
      <c r="E24" s="6">
        <v>357.5</v>
      </c>
      <c r="F24" s="101"/>
      <c r="G24" s="7">
        <f t="shared" si="1"/>
        <v>0</v>
      </c>
      <c r="N24" s="13"/>
    </row>
    <row r="25" spans="1:20" x14ac:dyDescent="0.25">
      <c r="A25" s="4" t="s">
        <v>245</v>
      </c>
      <c r="B25" s="98" t="s">
        <v>32</v>
      </c>
      <c r="C25" s="99" t="s">
        <v>33</v>
      </c>
      <c r="D25" s="100" t="s">
        <v>377</v>
      </c>
      <c r="E25" s="6">
        <v>50</v>
      </c>
      <c r="F25" s="101"/>
      <c r="G25" s="7">
        <f t="shared" si="1"/>
        <v>0</v>
      </c>
    </row>
    <row r="26" spans="1:20" ht="30" x14ac:dyDescent="0.25">
      <c r="A26" s="4" t="s">
        <v>246</v>
      </c>
      <c r="B26" s="98" t="s">
        <v>34</v>
      </c>
      <c r="C26" s="99" t="s">
        <v>35</v>
      </c>
      <c r="D26" s="100" t="s">
        <v>379</v>
      </c>
      <c r="E26" s="6">
        <v>66.75</v>
      </c>
      <c r="F26" s="101"/>
      <c r="G26" s="7">
        <f t="shared" si="1"/>
        <v>0</v>
      </c>
      <c r="N26" s="13"/>
    </row>
    <row r="27" spans="1:20" ht="30" x14ac:dyDescent="0.25">
      <c r="A27" s="4" t="s">
        <v>247</v>
      </c>
      <c r="B27" s="98" t="s">
        <v>36</v>
      </c>
      <c r="C27" s="99" t="s">
        <v>37</v>
      </c>
      <c r="D27" s="100" t="s">
        <v>378</v>
      </c>
      <c r="E27" s="6">
        <v>60</v>
      </c>
      <c r="F27" s="101"/>
      <c r="G27" s="7">
        <f t="shared" si="1"/>
        <v>0</v>
      </c>
    </row>
    <row r="28" spans="1:20" ht="30" x14ac:dyDescent="0.25">
      <c r="A28" s="4" t="s">
        <v>248</v>
      </c>
      <c r="B28" s="98" t="s">
        <v>38</v>
      </c>
      <c r="C28" s="99" t="s">
        <v>39</v>
      </c>
      <c r="D28" s="100" t="s">
        <v>378</v>
      </c>
      <c r="E28" s="6">
        <v>120</v>
      </c>
      <c r="F28" s="101"/>
      <c r="G28" s="7">
        <f t="shared" si="1"/>
        <v>0</v>
      </c>
    </row>
    <row r="29" spans="1:20" x14ac:dyDescent="0.25">
      <c r="A29" s="4" t="s">
        <v>249</v>
      </c>
      <c r="B29" s="98" t="s">
        <v>40</v>
      </c>
      <c r="C29" s="99" t="s">
        <v>41</v>
      </c>
      <c r="D29" s="100" t="s">
        <v>380</v>
      </c>
      <c r="E29" s="6">
        <v>360</v>
      </c>
      <c r="F29" s="101"/>
      <c r="G29" s="7">
        <f t="shared" si="1"/>
        <v>0</v>
      </c>
    </row>
    <row r="30" spans="1:20" x14ac:dyDescent="0.25">
      <c r="A30" s="4" t="s">
        <v>250</v>
      </c>
      <c r="B30" s="98" t="s">
        <v>42</v>
      </c>
      <c r="C30" s="99" t="s">
        <v>43</v>
      </c>
      <c r="D30" s="100" t="s">
        <v>377</v>
      </c>
      <c r="E30" s="6">
        <v>6</v>
      </c>
      <c r="F30" s="101"/>
      <c r="G30" s="7">
        <f t="shared" si="1"/>
        <v>0</v>
      </c>
      <c r="N30" s="13"/>
    </row>
    <row r="31" spans="1:20" ht="30" x14ac:dyDescent="0.25">
      <c r="A31" s="4" t="s">
        <v>384</v>
      </c>
      <c r="B31" s="151" t="s">
        <v>383</v>
      </c>
      <c r="C31" s="99" t="s">
        <v>385</v>
      </c>
      <c r="D31" s="100" t="s">
        <v>386</v>
      </c>
      <c r="E31" s="6">
        <v>12</v>
      </c>
      <c r="F31" s="101"/>
      <c r="G31" s="7">
        <f t="shared" si="1"/>
        <v>0</v>
      </c>
      <c r="N31" s="13"/>
    </row>
    <row r="32" spans="1:20" ht="15.75" x14ac:dyDescent="0.25">
      <c r="A32" s="102">
        <v>3</v>
      </c>
      <c r="B32" s="103"/>
      <c r="C32" s="108" t="s">
        <v>44</v>
      </c>
      <c r="D32" s="109"/>
      <c r="E32" s="109"/>
      <c r="F32" s="110"/>
      <c r="G32" s="107">
        <f>SUM(G33:G38)</f>
        <v>0</v>
      </c>
    </row>
    <row r="33" spans="1:14" x14ac:dyDescent="0.25">
      <c r="A33" s="4" t="s">
        <v>251</v>
      </c>
      <c r="B33" s="98" t="s">
        <v>45</v>
      </c>
      <c r="C33" s="99" t="s">
        <v>46</v>
      </c>
      <c r="D33" s="100" t="s">
        <v>379</v>
      </c>
      <c r="E33" s="6">
        <v>24.1</v>
      </c>
      <c r="F33" s="101"/>
      <c r="G33" s="7">
        <f t="shared" ref="G33:G36" si="2">ROUND(E33*F33,2)</f>
        <v>0</v>
      </c>
    </row>
    <row r="34" spans="1:14" ht="30" x14ac:dyDescent="0.25">
      <c r="A34" s="4" t="s">
        <v>252</v>
      </c>
      <c r="B34" s="98" t="s">
        <v>47</v>
      </c>
      <c r="C34" s="99" t="s">
        <v>48</v>
      </c>
      <c r="D34" s="100" t="s">
        <v>377</v>
      </c>
      <c r="E34" s="6">
        <v>19.5</v>
      </c>
      <c r="F34" s="101"/>
      <c r="G34" s="7">
        <f t="shared" si="2"/>
        <v>0</v>
      </c>
    </row>
    <row r="35" spans="1:14" ht="30.75" customHeight="1" x14ac:dyDescent="0.25">
      <c r="A35" s="4" t="s">
        <v>256</v>
      </c>
      <c r="B35" s="98" t="s">
        <v>49</v>
      </c>
      <c r="C35" s="135" t="s">
        <v>50</v>
      </c>
      <c r="D35" s="100" t="s">
        <v>379</v>
      </c>
      <c r="E35" s="6">
        <v>3.98</v>
      </c>
      <c r="F35" s="101"/>
      <c r="G35" s="7">
        <f t="shared" si="2"/>
        <v>0</v>
      </c>
    </row>
    <row r="36" spans="1:14" ht="30" x14ac:dyDescent="0.25">
      <c r="A36" s="4" t="s">
        <v>257</v>
      </c>
      <c r="B36" s="98" t="s">
        <v>51</v>
      </c>
      <c r="C36" s="99" t="s">
        <v>52</v>
      </c>
      <c r="D36" s="100" t="s">
        <v>379</v>
      </c>
      <c r="E36" s="6">
        <v>131.02000000000001</v>
      </c>
      <c r="F36" s="101"/>
      <c r="G36" s="7">
        <f t="shared" si="2"/>
        <v>0</v>
      </c>
      <c r="N36" s="13"/>
    </row>
    <row r="37" spans="1:14" ht="30" x14ac:dyDescent="0.25">
      <c r="A37" s="4" t="s">
        <v>253</v>
      </c>
      <c r="B37" s="98" t="s">
        <v>53</v>
      </c>
      <c r="C37" s="99" t="s">
        <v>54</v>
      </c>
      <c r="D37" s="100" t="s">
        <v>377</v>
      </c>
      <c r="E37" s="6">
        <v>345.5</v>
      </c>
      <c r="F37" s="101"/>
      <c r="G37" s="7">
        <f t="shared" ref="G37:G38" si="3">ROUND(E37*F37,2)</f>
        <v>0</v>
      </c>
    </row>
    <row r="38" spans="1:14" x14ac:dyDescent="0.25">
      <c r="A38" s="4" t="s">
        <v>258</v>
      </c>
      <c r="B38" s="98" t="s">
        <v>55</v>
      </c>
      <c r="C38" s="99" t="s">
        <v>56</v>
      </c>
      <c r="D38" s="100" t="s">
        <v>377</v>
      </c>
      <c r="E38" s="6">
        <v>1068</v>
      </c>
      <c r="F38" s="101"/>
      <c r="G38" s="7">
        <f t="shared" si="3"/>
        <v>0</v>
      </c>
    </row>
    <row r="39" spans="1:14" ht="31.5" x14ac:dyDescent="0.25">
      <c r="A39" s="111">
        <v>4</v>
      </c>
      <c r="B39" s="112"/>
      <c r="C39" s="108" t="s">
        <v>57</v>
      </c>
      <c r="D39" s="109"/>
      <c r="E39" s="109"/>
      <c r="F39" s="110"/>
      <c r="G39" s="113">
        <f>SUM(G40:G43)</f>
        <v>0</v>
      </c>
    </row>
    <row r="40" spans="1:14" x14ac:dyDescent="0.25">
      <c r="A40" s="4" t="s">
        <v>259</v>
      </c>
      <c r="B40" s="98" t="s">
        <v>58</v>
      </c>
      <c r="C40" s="99" t="s">
        <v>59</v>
      </c>
      <c r="D40" s="100" t="s">
        <v>381</v>
      </c>
      <c r="E40" s="6">
        <v>1039.83</v>
      </c>
      <c r="F40" s="101"/>
      <c r="G40" s="7">
        <f>ROUND(E40*F40,2)</f>
        <v>0</v>
      </c>
      <c r="N40" s="13"/>
    </row>
    <row r="41" spans="1:14" ht="30" x14ac:dyDescent="0.25">
      <c r="A41" s="4" t="s">
        <v>254</v>
      </c>
      <c r="B41" s="98" t="s">
        <v>60</v>
      </c>
      <c r="C41" s="99" t="s">
        <v>61</v>
      </c>
      <c r="D41" s="100" t="s">
        <v>377</v>
      </c>
      <c r="E41" s="6">
        <v>88.5</v>
      </c>
      <c r="F41" s="101"/>
      <c r="G41" s="7">
        <f t="shared" ref="G41:G43" si="4">ROUND(E41*F41,2)</f>
        <v>0</v>
      </c>
    </row>
    <row r="42" spans="1:14" ht="30" x14ac:dyDescent="0.25">
      <c r="A42" s="4" t="s">
        <v>260</v>
      </c>
      <c r="B42" s="98" t="s">
        <v>62</v>
      </c>
      <c r="C42" s="99" t="s">
        <v>63</v>
      </c>
      <c r="D42" s="100" t="s">
        <v>378</v>
      </c>
      <c r="E42" s="6">
        <v>16.22</v>
      </c>
      <c r="F42" s="101"/>
      <c r="G42" s="7">
        <f t="shared" si="4"/>
        <v>0</v>
      </c>
    </row>
    <row r="43" spans="1:14" x14ac:dyDescent="0.25">
      <c r="A43" s="4" t="s">
        <v>255</v>
      </c>
      <c r="B43" s="98" t="s">
        <v>64</v>
      </c>
      <c r="C43" s="99" t="s">
        <v>65</v>
      </c>
      <c r="D43" s="100" t="s">
        <v>377</v>
      </c>
      <c r="E43" s="6">
        <v>94.5</v>
      </c>
      <c r="F43" s="101"/>
      <c r="G43" s="7">
        <f t="shared" si="4"/>
        <v>0</v>
      </c>
    </row>
    <row r="44" spans="1:14" ht="31.5" x14ac:dyDescent="0.25">
      <c r="A44" s="102">
        <v>5</v>
      </c>
      <c r="B44" s="103"/>
      <c r="C44" s="108" t="s">
        <v>66</v>
      </c>
      <c r="D44" s="109"/>
      <c r="E44" s="109"/>
      <c r="F44" s="110"/>
      <c r="G44" s="113">
        <f>SUM(G45:G47)</f>
        <v>0</v>
      </c>
    </row>
    <row r="45" spans="1:14" ht="45" x14ac:dyDescent="0.25">
      <c r="A45" s="4" t="s">
        <v>261</v>
      </c>
      <c r="B45" s="98" t="s">
        <v>67</v>
      </c>
      <c r="C45" s="99" t="s">
        <v>68</v>
      </c>
      <c r="D45" s="100" t="s">
        <v>379</v>
      </c>
      <c r="E45" s="6">
        <v>157.6</v>
      </c>
      <c r="F45" s="101"/>
      <c r="G45" s="7">
        <f t="shared" ref="G45:G47" si="5">ROUND(E45*F45,2)</f>
        <v>0</v>
      </c>
    </row>
    <row r="46" spans="1:14" ht="30" x14ac:dyDescent="0.25">
      <c r="A46" s="4" t="s">
        <v>262</v>
      </c>
      <c r="B46" s="98" t="s">
        <v>69</v>
      </c>
      <c r="C46" s="99" t="s">
        <v>70</v>
      </c>
      <c r="D46" s="100" t="s">
        <v>382</v>
      </c>
      <c r="E46" s="6">
        <v>3152</v>
      </c>
      <c r="F46" s="101"/>
      <c r="G46" s="7">
        <f t="shared" si="5"/>
        <v>0</v>
      </c>
    </row>
    <row r="47" spans="1:14" ht="30" x14ac:dyDescent="0.25">
      <c r="A47" s="4" t="s">
        <v>263</v>
      </c>
      <c r="B47" s="98" t="s">
        <v>71</v>
      </c>
      <c r="C47" s="99" t="s">
        <v>72</v>
      </c>
      <c r="D47" s="100" t="s">
        <v>379</v>
      </c>
      <c r="E47" s="6">
        <v>157.5</v>
      </c>
      <c r="F47" s="101"/>
      <c r="G47" s="7">
        <f t="shared" si="5"/>
        <v>0</v>
      </c>
    </row>
    <row r="48" spans="1:14" ht="15.75" x14ac:dyDescent="0.25">
      <c r="A48" s="102">
        <v>6</v>
      </c>
      <c r="B48" s="103"/>
      <c r="C48" s="104" t="s">
        <v>73</v>
      </c>
      <c r="D48" s="105"/>
      <c r="E48" s="105"/>
      <c r="F48" s="106"/>
      <c r="G48" s="113">
        <f>SUM(G49:G49)</f>
        <v>0</v>
      </c>
    </row>
    <row r="49" spans="1:7" x14ac:dyDescent="0.25">
      <c r="A49" s="4" t="s">
        <v>264</v>
      </c>
      <c r="B49" s="98" t="s">
        <v>74</v>
      </c>
      <c r="C49" s="99" t="s">
        <v>75</v>
      </c>
      <c r="D49" s="100" t="s">
        <v>377</v>
      </c>
      <c r="E49" s="6">
        <v>73</v>
      </c>
      <c r="F49" s="101"/>
      <c r="G49" s="7">
        <f t="shared" ref="G49" si="6">ROUND(E49*F49,2)</f>
        <v>0</v>
      </c>
    </row>
    <row r="50" spans="1:7" ht="15.75" x14ac:dyDescent="0.25">
      <c r="A50" s="102">
        <v>7</v>
      </c>
      <c r="B50" s="103"/>
      <c r="C50" s="104" t="s">
        <v>225</v>
      </c>
      <c r="D50" s="105"/>
      <c r="E50" s="105"/>
      <c r="F50" s="106"/>
      <c r="G50" s="113">
        <f>SUM(G51:G53)</f>
        <v>0</v>
      </c>
    </row>
    <row r="51" spans="1:7" x14ac:dyDescent="0.25">
      <c r="A51" s="4" t="s">
        <v>266</v>
      </c>
      <c r="B51" s="98" t="s">
        <v>76</v>
      </c>
      <c r="C51" s="99" t="s">
        <v>77</v>
      </c>
      <c r="D51" s="100" t="s">
        <v>381</v>
      </c>
      <c r="E51" s="6">
        <v>7133</v>
      </c>
      <c r="F51" s="101"/>
      <c r="G51" s="7">
        <f t="shared" ref="G51:G52" si="7">ROUND(E51*F51,2)</f>
        <v>0</v>
      </c>
    </row>
    <row r="52" spans="1:7" x14ac:dyDescent="0.25">
      <c r="A52" s="4" t="s">
        <v>267</v>
      </c>
      <c r="B52" s="98" t="s">
        <v>78</v>
      </c>
      <c r="C52" s="99" t="s">
        <v>79</v>
      </c>
      <c r="D52" s="100" t="s">
        <v>381</v>
      </c>
      <c r="E52" s="6">
        <v>1963.3</v>
      </c>
      <c r="F52" s="101"/>
      <c r="G52" s="7">
        <f t="shared" si="7"/>
        <v>0</v>
      </c>
    </row>
    <row r="53" spans="1:7" x14ac:dyDescent="0.25">
      <c r="A53" s="4" t="s">
        <v>268</v>
      </c>
      <c r="B53" s="98" t="s">
        <v>80</v>
      </c>
      <c r="C53" s="99" t="s">
        <v>81</v>
      </c>
      <c r="D53" s="100" t="s">
        <v>381</v>
      </c>
      <c r="E53" s="6">
        <v>766.6</v>
      </c>
      <c r="F53" s="101"/>
      <c r="G53" s="7">
        <f t="shared" ref="G53" si="8">ROUND(E53*F53,2)</f>
        <v>0</v>
      </c>
    </row>
    <row r="54" spans="1:7" ht="15.75" x14ac:dyDescent="0.25">
      <c r="A54" s="102">
        <v>8</v>
      </c>
      <c r="B54" s="103"/>
      <c r="C54" s="104" t="s">
        <v>82</v>
      </c>
      <c r="D54" s="105"/>
      <c r="E54" s="105"/>
      <c r="F54" s="106"/>
      <c r="G54" s="113">
        <f>SUM(G55:G56)</f>
        <v>0</v>
      </c>
    </row>
    <row r="55" spans="1:7" x14ac:dyDescent="0.25">
      <c r="A55" s="4" t="s">
        <v>265</v>
      </c>
      <c r="B55" s="98" t="s">
        <v>83</v>
      </c>
      <c r="C55" s="99" t="s">
        <v>84</v>
      </c>
      <c r="D55" s="100" t="s">
        <v>379</v>
      </c>
      <c r="E55" s="6">
        <v>11.25</v>
      </c>
      <c r="F55" s="101"/>
      <c r="G55" s="7">
        <f t="shared" ref="G55" si="9">ROUND(E55*F55,2)</f>
        <v>0</v>
      </c>
    </row>
    <row r="56" spans="1:7" ht="30" x14ac:dyDescent="0.25">
      <c r="A56" s="4" t="s">
        <v>269</v>
      </c>
      <c r="B56" s="98" t="s">
        <v>85</v>
      </c>
      <c r="C56" s="99" t="s">
        <v>86</v>
      </c>
      <c r="D56" s="100" t="s">
        <v>379</v>
      </c>
      <c r="E56" s="6">
        <v>11.25</v>
      </c>
      <c r="F56" s="101"/>
      <c r="G56" s="7">
        <f t="shared" ref="G56" si="10">ROUND(E56*F56,2)</f>
        <v>0</v>
      </c>
    </row>
    <row r="57" spans="1:7" ht="15.75" x14ac:dyDescent="0.25">
      <c r="A57" s="102">
        <v>9</v>
      </c>
      <c r="B57" s="103"/>
      <c r="C57" s="104" t="s">
        <v>87</v>
      </c>
      <c r="D57" s="105"/>
      <c r="E57" s="105"/>
      <c r="F57" s="106"/>
      <c r="G57" s="113">
        <f>SUM(G58:G59)</f>
        <v>0</v>
      </c>
    </row>
    <row r="58" spans="1:7" ht="30" x14ac:dyDescent="0.25">
      <c r="A58" s="4" t="s">
        <v>270</v>
      </c>
      <c r="B58" s="98" t="s">
        <v>88</v>
      </c>
      <c r="C58" s="99" t="s">
        <v>89</v>
      </c>
      <c r="D58" s="100" t="s">
        <v>377</v>
      </c>
      <c r="E58" s="6">
        <v>268.2</v>
      </c>
      <c r="F58" s="101"/>
      <c r="G58" s="7">
        <f t="shared" ref="G58" si="11">ROUND(E58*F58,2)</f>
        <v>0</v>
      </c>
    </row>
    <row r="59" spans="1:7" ht="30" x14ac:dyDescent="0.25">
      <c r="A59" s="4" t="s">
        <v>271</v>
      </c>
      <c r="B59" s="98" t="s">
        <v>90</v>
      </c>
      <c r="C59" s="99" t="s">
        <v>91</v>
      </c>
      <c r="D59" s="100" t="s">
        <v>376</v>
      </c>
      <c r="E59" s="6">
        <v>270</v>
      </c>
      <c r="F59" s="101"/>
      <c r="G59" s="7">
        <f t="shared" ref="G59" si="12">ROUND(E59*F59,2)</f>
        <v>0</v>
      </c>
    </row>
    <row r="60" spans="1:7" ht="15.75" x14ac:dyDescent="0.25">
      <c r="A60" s="102">
        <v>10</v>
      </c>
      <c r="B60" s="103"/>
      <c r="C60" s="104" t="s">
        <v>216</v>
      </c>
      <c r="D60" s="105"/>
      <c r="E60" s="105"/>
      <c r="F60" s="106"/>
      <c r="G60" s="113">
        <f>SUM(G61:G62)</f>
        <v>0</v>
      </c>
    </row>
    <row r="61" spans="1:7" ht="30" x14ac:dyDescent="0.25">
      <c r="A61" s="4" t="s">
        <v>272</v>
      </c>
      <c r="B61" s="98" t="s">
        <v>92</v>
      </c>
      <c r="C61" s="99" t="s">
        <v>93</v>
      </c>
      <c r="D61" s="100" t="s">
        <v>381</v>
      </c>
      <c r="E61" s="118">
        <v>12715.93</v>
      </c>
      <c r="F61" s="101"/>
      <c r="G61" s="7">
        <f t="shared" ref="G61:G62" si="13">ROUND(E61*F61,2)</f>
        <v>0</v>
      </c>
    </row>
    <row r="62" spans="1:7" x14ac:dyDescent="0.25">
      <c r="A62" s="4" t="s">
        <v>273</v>
      </c>
      <c r="B62" s="98" t="s">
        <v>114</v>
      </c>
      <c r="C62" s="99" t="s">
        <v>115</v>
      </c>
      <c r="D62" s="100" t="s">
        <v>381</v>
      </c>
      <c r="E62" s="6">
        <v>562.5</v>
      </c>
      <c r="F62" s="101"/>
      <c r="G62" s="7">
        <f t="shared" si="13"/>
        <v>0</v>
      </c>
    </row>
    <row r="63" spans="1:7" ht="30.75" x14ac:dyDescent="0.25">
      <c r="A63" s="102">
        <v>11</v>
      </c>
      <c r="B63" s="103"/>
      <c r="C63" s="104" t="s">
        <v>98</v>
      </c>
      <c r="D63" s="105"/>
      <c r="E63" s="105"/>
      <c r="F63" s="106"/>
      <c r="G63" s="113">
        <f>SUM(G64:G67)</f>
        <v>0</v>
      </c>
    </row>
    <row r="64" spans="1:7" x14ac:dyDescent="0.25">
      <c r="A64" s="4" t="s">
        <v>274</v>
      </c>
      <c r="B64" s="98" t="s">
        <v>99</v>
      </c>
      <c r="C64" s="99" t="s">
        <v>100</v>
      </c>
      <c r="D64" s="100" t="s">
        <v>377</v>
      </c>
      <c r="E64" s="6">
        <v>345.45</v>
      </c>
      <c r="F64" s="101"/>
      <c r="G64" s="7">
        <f t="shared" ref="G64:G65" si="14">ROUND(E64*F64,2)</f>
        <v>0</v>
      </c>
    </row>
    <row r="65" spans="1:7" ht="30" x14ac:dyDescent="0.25">
      <c r="A65" s="4" t="s">
        <v>275</v>
      </c>
      <c r="B65" s="98" t="s">
        <v>101</v>
      </c>
      <c r="C65" s="99" t="s">
        <v>102</v>
      </c>
      <c r="D65" s="100" t="s">
        <v>379</v>
      </c>
      <c r="E65" s="6">
        <v>17.260000000000002</v>
      </c>
      <c r="F65" s="101"/>
      <c r="G65" s="7">
        <f t="shared" si="14"/>
        <v>0</v>
      </c>
    </row>
    <row r="66" spans="1:7" x14ac:dyDescent="0.25">
      <c r="A66" s="4" t="s">
        <v>276</v>
      </c>
      <c r="B66" s="98" t="s">
        <v>103</v>
      </c>
      <c r="C66" s="99" t="s">
        <v>104</v>
      </c>
      <c r="D66" s="100" t="s">
        <v>377</v>
      </c>
      <c r="E66" s="6">
        <v>268.2</v>
      </c>
      <c r="F66" s="101"/>
      <c r="G66" s="7">
        <f t="shared" ref="G66:G67" si="15">ROUND(E66*F66,2)</f>
        <v>0</v>
      </c>
    </row>
    <row r="67" spans="1:7" x14ac:dyDescent="0.25">
      <c r="A67" s="4" t="s">
        <v>277</v>
      </c>
      <c r="B67" s="98" t="s">
        <v>105</v>
      </c>
      <c r="C67" s="99" t="s">
        <v>106</v>
      </c>
      <c r="D67" s="100" t="s">
        <v>377</v>
      </c>
      <c r="E67" s="6">
        <v>268.2</v>
      </c>
      <c r="F67" s="101"/>
      <c r="G67" s="7">
        <f t="shared" si="15"/>
        <v>0</v>
      </c>
    </row>
    <row r="68" spans="1:7" ht="15.75" x14ac:dyDescent="0.25">
      <c r="A68" s="102">
        <v>12</v>
      </c>
      <c r="B68" s="103"/>
      <c r="C68" s="104" t="s">
        <v>107</v>
      </c>
      <c r="D68" s="105"/>
      <c r="E68" s="105"/>
      <c r="F68" s="105"/>
      <c r="G68" s="113">
        <f>SUM(G69:G70)</f>
        <v>0</v>
      </c>
    </row>
    <row r="69" spans="1:7" ht="30" x14ac:dyDescent="0.25">
      <c r="A69" s="4" t="s">
        <v>278</v>
      </c>
      <c r="B69" s="98" t="s">
        <v>108</v>
      </c>
      <c r="C69" s="99" t="s">
        <v>109</v>
      </c>
      <c r="D69" s="100" t="s">
        <v>377</v>
      </c>
      <c r="E69" s="118">
        <v>134</v>
      </c>
      <c r="F69" s="101"/>
      <c r="G69" s="7">
        <f t="shared" ref="G69:G70" si="16">ROUND(E69*F69,2)</f>
        <v>0</v>
      </c>
    </row>
    <row r="70" spans="1:7" ht="30" x14ac:dyDescent="0.25">
      <c r="A70" s="4" t="s">
        <v>281</v>
      </c>
      <c r="B70" s="98" t="s">
        <v>110</v>
      </c>
      <c r="C70" s="99" t="s">
        <v>111</v>
      </c>
      <c r="D70" s="100" t="s">
        <v>378</v>
      </c>
      <c r="E70" s="118">
        <v>36</v>
      </c>
      <c r="F70" s="101"/>
      <c r="G70" s="7">
        <f t="shared" si="16"/>
        <v>0</v>
      </c>
    </row>
    <row r="71" spans="1:7" ht="15.75" x14ac:dyDescent="0.25">
      <c r="A71" s="102">
        <v>13</v>
      </c>
      <c r="B71" s="103"/>
      <c r="C71" s="104" t="s">
        <v>226</v>
      </c>
      <c r="D71" s="105"/>
      <c r="E71" s="105"/>
      <c r="F71" s="105"/>
      <c r="G71" s="113">
        <f>SUM(G72:G72)</f>
        <v>0</v>
      </c>
    </row>
    <row r="72" spans="1:7" ht="45" x14ac:dyDescent="0.25">
      <c r="A72" s="4" t="s">
        <v>282</v>
      </c>
      <c r="B72" s="98" t="s">
        <v>112</v>
      </c>
      <c r="C72" s="99" t="s">
        <v>113</v>
      </c>
      <c r="D72" s="100" t="s">
        <v>377</v>
      </c>
      <c r="E72" s="118">
        <v>87.5</v>
      </c>
      <c r="F72" s="101"/>
      <c r="G72" s="7">
        <f t="shared" ref="G72" si="17">ROUND(E72*F72,2)</f>
        <v>0</v>
      </c>
    </row>
    <row r="73" spans="1:7" ht="15.75" x14ac:dyDescent="0.25">
      <c r="A73" s="102">
        <v>14</v>
      </c>
      <c r="B73" s="103"/>
      <c r="C73" s="104" t="s">
        <v>217</v>
      </c>
      <c r="D73" s="105"/>
      <c r="E73" s="105"/>
      <c r="F73" s="105"/>
      <c r="G73" s="113">
        <f>SUM(G74:G77)</f>
        <v>0</v>
      </c>
    </row>
    <row r="74" spans="1:7" s="19" customFormat="1" x14ac:dyDescent="0.25">
      <c r="A74" s="114" t="s">
        <v>279</v>
      </c>
      <c r="B74" s="115" t="s">
        <v>383</v>
      </c>
      <c r="C74" s="132" t="s">
        <v>227</v>
      </c>
      <c r="D74" s="117" t="s">
        <v>228</v>
      </c>
      <c r="E74" s="118">
        <v>1</v>
      </c>
      <c r="F74" s="119"/>
      <c r="G74" s="120">
        <f>ROUND(E74*F74,2)</f>
        <v>0</v>
      </c>
    </row>
    <row r="75" spans="1:7" x14ac:dyDescent="0.25">
      <c r="A75" s="114" t="s">
        <v>346</v>
      </c>
      <c r="B75" s="115" t="s">
        <v>383</v>
      </c>
      <c r="C75" s="116" t="s">
        <v>342</v>
      </c>
      <c r="D75" s="117" t="s">
        <v>3</v>
      </c>
      <c r="E75" s="118">
        <v>500</v>
      </c>
      <c r="F75" s="119"/>
      <c r="G75" s="120">
        <f>ROUND(E75*F75,2)</f>
        <v>0</v>
      </c>
    </row>
    <row r="76" spans="1:7" x14ac:dyDescent="0.25">
      <c r="A76" s="114" t="s">
        <v>347</v>
      </c>
      <c r="B76" s="115" t="s">
        <v>383</v>
      </c>
      <c r="C76" s="116" t="s">
        <v>343</v>
      </c>
      <c r="D76" s="117" t="s">
        <v>3</v>
      </c>
      <c r="E76" s="118">
        <v>100</v>
      </c>
      <c r="F76" s="119"/>
      <c r="G76" s="120">
        <f>ROUND(E76*F76,2)</f>
        <v>0</v>
      </c>
    </row>
    <row r="77" spans="1:7" ht="30" x14ac:dyDescent="0.25">
      <c r="A77" s="114" t="s">
        <v>348</v>
      </c>
      <c r="B77" s="115" t="s">
        <v>383</v>
      </c>
      <c r="C77" s="99" t="s">
        <v>344</v>
      </c>
      <c r="D77" s="100" t="s">
        <v>3</v>
      </c>
      <c r="E77" s="6">
        <v>5</v>
      </c>
      <c r="F77" s="101"/>
      <c r="G77" s="7">
        <f t="shared" ref="G77" si="18">ROUND(E77*F77,2)</f>
        <v>0</v>
      </c>
    </row>
    <row r="78" spans="1:7" ht="15.75" x14ac:dyDescent="0.25">
      <c r="A78" s="102">
        <v>15</v>
      </c>
      <c r="B78" s="103"/>
      <c r="C78" s="104" t="s">
        <v>116</v>
      </c>
      <c r="D78" s="105"/>
      <c r="E78" s="105"/>
      <c r="F78" s="105"/>
      <c r="G78" s="113">
        <f>SUM(G79:G83)</f>
        <v>0</v>
      </c>
    </row>
    <row r="79" spans="1:7" x14ac:dyDescent="0.25">
      <c r="A79" s="4" t="s">
        <v>283</v>
      </c>
      <c r="B79" s="98" t="s">
        <v>117</v>
      </c>
      <c r="C79" s="99" t="s">
        <v>118</v>
      </c>
      <c r="D79" s="100" t="s">
        <v>377</v>
      </c>
      <c r="E79" s="6">
        <v>94.5</v>
      </c>
      <c r="F79" s="101"/>
      <c r="G79" s="7">
        <f t="shared" ref="G79:G83" si="19">ROUND(E79*F79,2)</f>
        <v>0</v>
      </c>
    </row>
    <row r="80" spans="1:7" x14ac:dyDescent="0.25">
      <c r="A80" s="4" t="s">
        <v>284</v>
      </c>
      <c r="B80" s="98" t="s">
        <v>119</v>
      </c>
      <c r="C80" s="99" t="s">
        <v>120</v>
      </c>
      <c r="D80" s="100" t="s">
        <v>377</v>
      </c>
      <c r="E80" s="6">
        <v>453.6</v>
      </c>
      <c r="F80" s="101"/>
      <c r="G80" s="7">
        <f t="shared" si="19"/>
        <v>0</v>
      </c>
    </row>
    <row r="81" spans="1:7" x14ac:dyDescent="0.25">
      <c r="A81" s="4" t="s">
        <v>349</v>
      </c>
      <c r="B81" s="98" t="s">
        <v>123</v>
      </c>
      <c r="C81" s="99" t="s">
        <v>124</v>
      </c>
      <c r="D81" s="100" t="s">
        <v>377</v>
      </c>
      <c r="E81" s="6">
        <v>94.5</v>
      </c>
      <c r="F81" s="101"/>
      <c r="G81" s="7">
        <f t="shared" si="19"/>
        <v>0</v>
      </c>
    </row>
    <row r="82" spans="1:7" x14ac:dyDescent="0.25">
      <c r="A82" s="4" t="s">
        <v>350</v>
      </c>
      <c r="B82" s="98" t="s">
        <v>125</v>
      </c>
      <c r="C82" s="99" t="s">
        <v>126</v>
      </c>
      <c r="D82" s="100" t="s">
        <v>377</v>
      </c>
      <c r="E82" s="6">
        <v>453.6</v>
      </c>
      <c r="F82" s="101"/>
      <c r="G82" s="7">
        <f t="shared" si="19"/>
        <v>0</v>
      </c>
    </row>
    <row r="83" spans="1:7" x14ac:dyDescent="0.25">
      <c r="A83" s="4" t="s">
        <v>351</v>
      </c>
      <c r="B83" s="98" t="s">
        <v>121</v>
      </c>
      <c r="C83" s="99" t="s">
        <v>122</v>
      </c>
      <c r="D83" s="100" t="s">
        <v>381</v>
      </c>
      <c r="E83" s="118">
        <v>12715.93</v>
      </c>
      <c r="F83" s="101"/>
      <c r="G83" s="7">
        <f t="shared" si="19"/>
        <v>0</v>
      </c>
    </row>
    <row r="84" spans="1:7" ht="30.75" x14ac:dyDescent="0.25">
      <c r="A84" s="102">
        <v>16</v>
      </c>
      <c r="B84" s="103"/>
      <c r="C84" s="104" t="s">
        <v>127</v>
      </c>
      <c r="D84" s="105"/>
      <c r="E84" s="105"/>
      <c r="F84" s="105"/>
      <c r="G84" s="113">
        <f>SUM(G85:G103)</f>
        <v>0</v>
      </c>
    </row>
    <row r="85" spans="1:7" ht="30" x14ac:dyDescent="0.25">
      <c r="A85" s="4" t="s">
        <v>285</v>
      </c>
      <c r="B85" s="98" t="s">
        <v>128</v>
      </c>
      <c r="C85" s="99" t="s">
        <v>129</v>
      </c>
      <c r="D85" s="100" t="s">
        <v>376</v>
      </c>
      <c r="E85" s="6">
        <v>1</v>
      </c>
      <c r="F85" s="101"/>
      <c r="G85" s="7">
        <f t="shared" ref="G85:G93" si="20">ROUND(E85*F85,2)</f>
        <v>0</v>
      </c>
    </row>
    <row r="86" spans="1:7" ht="30" x14ac:dyDescent="0.25">
      <c r="A86" s="4" t="s">
        <v>288</v>
      </c>
      <c r="B86" s="98" t="s">
        <v>130</v>
      </c>
      <c r="C86" s="99" t="s">
        <v>131</v>
      </c>
      <c r="D86" s="100" t="s">
        <v>377</v>
      </c>
      <c r="E86" s="6">
        <v>5</v>
      </c>
      <c r="F86" s="101"/>
      <c r="G86" s="7">
        <f t="shared" si="20"/>
        <v>0</v>
      </c>
    </row>
    <row r="87" spans="1:7" x14ac:dyDescent="0.25">
      <c r="A87" s="4" t="s">
        <v>289</v>
      </c>
      <c r="B87" s="98" t="s">
        <v>132</v>
      </c>
      <c r="C87" s="99" t="s">
        <v>133</v>
      </c>
      <c r="D87" s="100" t="s">
        <v>381</v>
      </c>
      <c r="E87" s="6">
        <v>4</v>
      </c>
      <c r="F87" s="101"/>
      <c r="G87" s="7">
        <f t="shared" si="20"/>
        <v>0</v>
      </c>
    </row>
    <row r="88" spans="1:7" ht="30" x14ac:dyDescent="0.25">
      <c r="A88" s="4" t="s">
        <v>290</v>
      </c>
      <c r="B88" s="98" t="s">
        <v>134</v>
      </c>
      <c r="C88" s="99" t="s">
        <v>135</v>
      </c>
      <c r="D88" s="100" t="s">
        <v>376</v>
      </c>
      <c r="E88" s="6">
        <v>20</v>
      </c>
      <c r="F88" s="101"/>
      <c r="G88" s="7">
        <f t="shared" si="20"/>
        <v>0</v>
      </c>
    </row>
    <row r="89" spans="1:7" ht="30" x14ac:dyDescent="0.25">
      <c r="A89" s="4" t="s">
        <v>291</v>
      </c>
      <c r="B89" s="98" t="s">
        <v>136</v>
      </c>
      <c r="C89" s="99" t="s">
        <v>137</v>
      </c>
      <c r="D89" s="100" t="s">
        <v>376</v>
      </c>
      <c r="E89" s="6">
        <v>5</v>
      </c>
      <c r="F89" s="101"/>
      <c r="G89" s="7">
        <f t="shared" si="20"/>
        <v>0</v>
      </c>
    </row>
    <row r="90" spans="1:7" ht="30" x14ac:dyDescent="0.25">
      <c r="A90" s="4" t="s">
        <v>352</v>
      </c>
      <c r="B90" s="98" t="s">
        <v>138</v>
      </c>
      <c r="C90" s="99" t="s">
        <v>139</v>
      </c>
      <c r="D90" s="100" t="s">
        <v>376</v>
      </c>
      <c r="E90" s="6">
        <v>5</v>
      </c>
      <c r="F90" s="101"/>
      <c r="G90" s="7">
        <f t="shared" si="20"/>
        <v>0</v>
      </c>
    </row>
    <row r="91" spans="1:7" ht="30" x14ac:dyDescent="0.25">
      <c r="A91" s="4" t="s">
        <v>353</v>
      </c>
      <c r="B91" s="98" t="s">
        <v>140</v>
      </c>
      <c r="C91" s="99" t="s">
        <v>141</v>
      </c>
      <c r="D91" s="100" t="s">
        <v>376</v>
      </c>
      <c r="E91" s="6">
        <v>5</v>
      </c>
      <c r="F91" s="101"/>
      <c r="G91" s="7">
        <f t="shared" si="20"/>
        <v>0</v>
      </c>
    </row>
    <row r="92" spans="1:7" ht="30" x14ac:dyDescent="0.25">
      <c r="A92" s="4" t="s">
        <v>354</v>
      </c>
      <c r="B92" s="98" t="s">
        <v>142</v>
      </c>
      <c r="C92" s="99" t="s">
        <v>143</v>
      </c>
      <c r="D92" s="100" t="s">
        <v>376</v>
      </c>
      <c r="E92" s="6">
        <v>5</v>
      </c>
      <c r="F92" s="101"/>
      <c r="G92" s="7">
        <f t="shared" si="20"/>
        <v>0</v>
      </c>
    </row>
    <row r="93" spans="1:7" ht="45" x14ac:dyDescent="0.25">
      <c r="A93" s="4" t="s">
        <v>355</v>
      </c>
      <c r="B93" s="98" t="s">
        <v>144</v>
      </c>
      <c r="C93" s="99" t="s">
        <v>145</v>
      </c>
      <c r="D93" s="100" t="s">
        <v>376</v>
      </c>
      <c r="E93" s="6">
        <v>1</v>
      </c>
      <c r="F93" s="101"/>
      <c r="G93" s="7">
        <f t="shared" si="20"/>
        <v>0</v>
      </c>
    </row>
    <row r="94" spans="1:7" x14ac:dyDescent="0.25">
      <c r="A94" s="4" t="s">
        <v>94</v>
      </c>
      <c r="B94" s="98" t="s">
        <v>146</v>
      </c>
      <c r="C94" s="99" t="s">
        <v>147</v>
      </c>
      <c r="D94" s="100" t="s">
        <v>376</v>
      </c>
      <c r="E94" s="6">
        <v>5</v>
      </c>
      <c r="F94" s="101"/>
      <c r="G94" s="7">
        <f t="shared" ref="G94:G101" si="21">ROUND(E94*F94,2)</f>
        <v>0</v>
      </c>
    </row>
    <row r="95" spans="1:7" x14ac:dyDescent="0.25">
      <c r="A95" s="4" t="s">
        <v>356</v>
      </c>
      <c r="B95" s="98" t="s">
        <v>148</v>
      </c>
      <c r="C95" s="99" t="s">
        <v>149</v>
      </c>
      <c r="D95" s="100" t="s">
        <v>376</v>
      </c>
      <c r="E95" s="6">
        <v>5</v>
      </c>
      <c r="F95" s="101"/>
      <c r="G95" s="7">
        <f t="shared" si="21"/>
        <v>0</v>
      </c>
    </row>
    <row r="96" spans="1:7" x14ac:dyDescent="0.25">
      <c r="A96" s="4" t="s">
        <v>95</v>
      </c>
      <c r="B96" s="98" t="s">
        <v>150</v>
      </c>
      <c r="C96" s="99" t="s">
        <v>151</v>
      </c>
      <c r="D96" s="100" t="s">
        <v>376</v>
      </c>
      <c r="E96" s="6">
        <v>5</v>
      </c>
      <c r="F96" s="101"/>
      <c r="G96" s="7">
        <f t="shared" si="21"/>
        <v>0</v>
      </c>
    </row>
    <row r="97" spans="1:7" x14ac:dyDescent="0.25">
      <c r="A97" s="4" t="s">
        <v>96</v>
      </c>
      <c r="B97" s="98" t="s">
        <v>152</v>
      </c>
      <c r="C97" s="99" t="s">
        <v>153</v>
      </c>
      <c r="D97" s="100" t="s">
        <v>376</v>
      </c>
      <c r="E97" s="6">
        <v>5</v>
      </c>
      <c r="F97" s="101"/>
      <c r="G97" s="7">
        <f t="shared" si="21"/>
        <v>0</v>
      </c>
    </row>
    <row r="98" spans="1:7" x14ac:dyDescent="0.25">
      <c r="A98" s="4" t="s">
        <v>357</v>
      </c>
      <c r="B98" s="98" t="s">
        <v>154</v>
      </c>
      <c r="C98" s="99" t="s">
        <v>155</v>
      </c>
      <c r="D98" s="100" t="s">
        <v>376</v>
      </c>
      <c r="E98" s="6">
        <v>5</v>
      </c>
      <c r="F98" s="101"/>
      <c r="G98" s="7">
        <f t="shared" si="21"/>
        <v>0</v>
      </c>
    </row>
    <row r="99" spans="1:7" x14ac:dyDescent="0.25">
      <c r="A99" s="4" t="s">
        <v>358</v>
      </c>
      <c r="B99" s="98" t="s">
        <v>156</v>
      </c>
      <c r="C99" s="99" t="s">
        <v>157</v>
      </c>
      <c r="D99" s="100" t="s">
        <v>376</v>
      </c>
      <c r="E99" s="6">
        <v>5</v>
      </c>
      <c r="F99" s="101"/>
      <c r="G99" s="7">
        <f t="shared" si="21"/>
        <v>0</v>
      </c>
    </row>
    <row r="100" spans="1:7" x14ac:dyDescent="0.25">
      <c r="A100" s="4" t="s">
        <v>97</v>
      </c>
      <c r="B100" s="98" t="s">
        <v>158</v>
      </c>
      <c r="C100" s="99" t="s">
        <v>159</v>
      </c>
      <c r="D100" s="100" t="s">
        <v>376</v>
      </c>
      <c r="E100" s="6">
        <v>5</v>
      </c>
      <c r="F100" s="101"/>
      <c r="G100" s="7">
        <f t="shared" si="21"/>
        <v>0</v>
      </c>
    </row>
    <row r="101" spans="1:7" x14ac:dyDescent="0.25">
      <c r="A101" s="4" t="s">
        <v>359</v>
      </c>
      <c r="B101" s="98" t="s">
        <v>160</v>
      </c>
      <c r="C101" s="99" t="s">
        <v>161</v>
      </c>
      <c r="D101" s="100" t="s">
        <v>376</v>
      </c>
      <c r="E101" s="6">
        <v>5</v>
      </c>
      <c r="F101" s="101"/>
      <c r="G101" s="7">
        <f t="shared" si="21"/>
        <v>0</v>
      </c>
    </row>
    <row r="102" spans="1:7" ht="30" x14ac:dyDescent="0.25">
      <c r="A102" s="4" t="s">
        <v>360</v>
      </c>
      <c r="B102" s="98" t="s">
        <v>162</v>
      </c>
      <c r="C102" s="99" t="s">
        <v>163</v>
      </c>
      <c r="D102" s="100" t="s">
        <v>376</v>
      </c>
      <c r="E102" s="6">
        <v>5</v>
      </c>
      <c r="F102" s="101"/>
      <c r="G102" s="7">
        <f t="shared" ref="G102:G107" si="22">ROUND(E102*F102,2)</f>
        <v>0</v>
      </c>
    </row>
    <row r="103" spans="1:7" ht="45" x14ac:dyDescent="0.25">
      <c r="A103" s="4" t="s">
        <v>361</v>
      </c>
      <c r="B103" s="98" t="s">
        <v>164</v>
      </c>
      <c r="C103" s="99" t="s">
        <v>165</v>
      </c>
      <c r="D103" s="100" t="s">
        <v>376</v>
      </c>
      <c r="E103" s="6">
        <v>5</v>
      </c>
      <c r="F103" s="101"/>
      <c r="G103" s="7">
        <f t="shared" si="22"/>
        <v>0</v>
      </c>
    </row>
    <row r="104" spans="1:7" ht="30.75" x14ac:dyDescent="0.25">
      <c r="A104" s="102">
        <v>17</v>
      </c>
      <c r="B104" s="103"/>
      <c r="C104" s="104" t="s">
        <v>166</v>
      </c>
      <c r="D104" s="105"/>
      <c r="E104" s="105"/>
      <c r="F104" s="105"/>
      <c r="G104" s="113">
        <f>SUM(G105:G107)</f>
        <v>0</v>
      </c>
    </row>
    <row r="105" spans="1:7" ht="29.25" x14ac:dyDescent="0.25">
      <c r="A105" s="4" t="s">
        <v>292</v>
      </c>
      <c r="B105" s="98" t="s">
        <v>167</v>
      </c>
      <c r="C105" s="121" t="s">
        <v>168</v>
      </c>
      <c r="D105" s="122" t="s">
        <v>378</v>
      </c>
      <c r="E105" s="6">
        <v>440</v>
      </c>
      <c r="F105" s="123"/>
      <c r="G105" s="7">
        <f t="shared" si="22"/>
        <v>0</v>
      </c>
    </row>
    <row r="106" spans="1:7" ht="29.25" x14ac:dyDescent="0.25">
      <c r="A106" s="4" t="s">
        <v>293</v>
      </c>
      <c r="B106" s="98" t="s">
        <v>169</v>
      </c>
      <c r="C106" s="121" t="s">
        <v>170</v>
      </c>
      <c r="D106" s="122" t="s">
        <v>378</v>
      </c>
      <c r="E106" s="6">
        <v>190</v>
      </c>
      <c r="F106" s="123"/>
      <c r="G106" s="7">
        <f t="shared" si="22"/>
        <v>0</v>
      </c>
    </row>
    <row r="107" spans="1:7" ht="29.25" x14ac:dyDescent="0.25">
      <c r="A107" s="4" t="s">
        <v>294</v>
      </c>
      <c r="B107" s="98" t="s">
        <v>171</v>
      </c>
      <c r="C107" s="121" t="s">
        <v>172</v>
      </c>
      <c r="D107" s="122" t="s">
        <v>378</v>
      </c>
      <c r="E107" s="6">
        <v>125</v>
      </c>
      <c r="F107" s="123"/>
      <c r="G107" s="7">
        <f t="shared" si="22"/>
        <v>0</v>
      </c>
    </row>
    <row r="108" spans="1:7" ht="31.5" x14ac:dyDescent="0.25">
      <c r="A108" s="102">
        <v>18</v>
      </c>
      <c r="B108" s="103"/>
      <c r="C108" s="124" t="s">
        <v>173</v>
      </c>
      <c r="D108" s="125"/>
      <c r="E108" s="125"/>
      <c r="F108" s="125"/>
      <c r="G108" s="113">
        <f>SUM(G109:G117)</f>
        <v>0</v>
      </c>
    </row>
    <row r="109" spans="1:7" ht="30" x14ac:dyDescent="0.25">
      <c r="A109" s="4" t="s">
        <v>287</v>
      </c>
      <c r="B109" s="98" t="s">
        <v>174</v>
      </c>
      <c r="C109" s="99" t="s">
        <v>175</v>
      </c>
      <c r="D109" s="100" t="s">
        <v>378</v>
      </c>
      <c r="E109" s="6">
        <v>2250</v>
      </c>
      <c r="F109" s="101"/>
      <c r="G109" s="7">
        <f t="shared" ref="G109:G115" si="23">ROUND(E109*F109,2)</f>
        <v>0</v>
      </c>
    </row>
    <row r="110" spans="1:7" ht="30" x14ac:dyDescent="0.25">
      <c r="A110" s="4" t="s">
        <v>295</v>
      </c>
      <c r="B110" s="98" t="s">
        <v>176</v>
      </c>
      <c r="C110" s="99" t="s">
        <v>177</v>
      </c>
      <c r="D110" s="100" t="s">
        <v>378</v>
      </c>
      <c r="E110" s="6">
        <v>500</v>
      </c>
      <c r="F110" s="101"/>
      <c r="G110" s="7">
        <f t="shared" si="23"/>
        <v>0</v>
      </c>
    </row>
    <row r="111" spans="1:7" ht="30" x14ac:dyDescent="0.25">
      <c r="A111" s="4" t="s">
        <v>296</v>
      </c>
      <c r="B111" s="98" t="s">
        <v>178</v>
      </c>
      <c r="C111" s="99" t="s">
        <v>179</v>
      </c>
      <c r="D111" s="100" t="s">
        <v>378</v>
      </c>
      <c r="E111" s="6">
        <v>800</v>
      </c>
      <c r="F111" s="101"/>
      <c r="G111" s="7">
        <f t="shared" si="23"/>
        <v>0</v>
      </c>
    </row>
    <row r="112" spans="1:7" x14ac:dyDescent="0.25">
      <c r="A112" s="4" t="s">
        <v>362</v>
      </c>
      <c r="B112" s="98" t="s">
        <v>180</v>
      </c>
      <c r="C112" s="99" t="s">
        <v>181</v>
      </c>
      <c r="D112" s="100" t="s">
        <v>376</v>
      </c>
      <c r="E112" s="6">
        <v>390</v>
      </c>
      <c r="F112" s="101"/>
      <c r="G112" s="7">
        <f t="shared" si="23"/>
        <v>0</v>
      </c>
    </row>
    <row r="113" spans="1:7" ht="30" x14ac:dyDescent="0.25">
      <c r="A113" s="4" t="s">
        <v>363</v>
      </c>
      <c r="B113" s="98" t="s">
        <v>182</v>
      </c>
      <c r="C113" s="99" t="s">
        <v>183</v>
      </c>
      <c r="D113" s="100" t="s">
        <v>376</v>
      </c>
      <c r="E113" s="6">
        <v>390</v>
      </c>
      <c r="F113" s="101"/>
      <c r="G113" s="7">
        <f t="shared" si="23"/>
        <v>0</v>
      </c>
    </row>
    <row r="114" spans="1:7" x14ac:dyDescent="0.25">
      <c r="A114" s="4" t="s">
        <v>364</v>
      </c>
      <c r="B114" s="98" t="s">
        <v>184</v>
      </c>
      <c r="C114" s="99" t="s">
        <v>185</v>
      </c>
      <c r="D114" s="100" t="s">
        <v>376</v>
      </c>
      <c r="E114" s="6">
        <v>30</v>
      </c>
      <c r="F114" s="101"/>
      <c r="G114" s="7">
        <f t="shared" si="23"/>
        <v>0</v>
      </c>
    </row>
    <row r="115" spans="1:7" x14ac:dyDescent="0.25">
      <c r="A115" s="4" t="s">
        <v>365</v>
      </c>
      <c r="B115" s="98" t="s">
        <v>186</v>
      </c>
      <c r="C115" s="99" t="s">
        <v>187</v>
      </c>
      <c r="D115" s="100" t="s">
        <v>376</v>
      </c>
      <c r="E115" s="6">
        <v>120</v>
      </c>
      <c r="F115" s="101"/>
      <c r="G115" s="7">
        <f t="shared" si="23"/>
        <v>0</v>
      </c>
    </row>
    <row r="116" spans="1:7" ht="30" x14ac:dyDescent="0.25">
      <c r="A116" s="4" t="s">
        <v>366</v>
      </c>
      <c r="B116" s="98" t="s">
        <v>188</v>
      </c>
      <c r="C116" s="99" t="s">
        <v>189</v>
      </c>
      <c r="D116" s="100" t="s">
        <v>378</v>
      </c>
      <c r="E116" s="6">
        <v>537</v>
      </c>
      <c r="F116" s="101"/>
      <c r="G116" s="7">
        <f t="shared" ref="G116:G117" si="24">ROUND(E116*F116,2)</f>
        <v>0</v>
      </c>
    </row>
    <row r="117" spans="1:7" ht="30" x14ac:dyDescent="0.25">
      <c r="A117" s="4" t="s">
        <v>367</v>
      </c>
      <c r="B117" s="98" t="s">
        <v>190</v>
      </c>
      <c r="C117" s="99" t="s">
        <v>191</v>
      </c>
      <c r="D117" s="100" t="s">
        <v>378</v>
      </c>
      <c r="E117" s="6">
        <v>1185</v>
      </c>
      <c r="F117" s="101"/>
      <c r="G117" s="7">
        <f t="shared" si="24"/>
        <v>0</v>
      </c>
    </row>
    <row r="118" spans="1:7" ht="31.5" x14ac:dyDescent="0.25">
      <c r="A118" s="102">
        <v>19</v>
      </c>
      <c r="B118" s="103"/>
      <c r="C118" s="124" t="s">
        <v>192</v>
      </c>
      <c r="D118" s="125"/>
      <c r="E118" s="125"/>
      <c r="F118" s="125"/>
      <c r="G118" s="113">
        <f>SUM(G119:G121)</f>
        <v>0</v>
      </c>
    </row>
    <row r="119" spans="1:7" x14ac:dyDescent="0.25">
      <c r="A119" s="4" t="s">
        <v>286</v>
      </c>
      <c r="B119" s="98" t="s">
        <v>193</v>
      </c>
      <c r="C119" s="99" t="s">
        <v>194</v>
      </c>
      <c r="D119" s="100" t="s">
        <v>376</v>
      </c>
      <c r="E119" s="6">
        <v>30</v>
      </c>
      <c r="F119" s="101"/>
      <c r="G119" s="7">
        <f t="shared" ref="G119:G121" si="25">ROUND(E119*F119,2)</f>
        <v>0</v>
      </c>
    </row>
    <row r="120" spans="1:7" x14ac:dyDescent="0.25">
      <c r="A120" s="4" t="s">
        <v>297</v>
      </c>
      <c r="B120" s="98" t="s">
        <v>195</v>
      </c>
      <c r="C120" s="99" t="s">
        <v>196</v>
      </c>
      <c r="D120" s="100" t="s">
        <v>376</v>
      </c>
      <c r="E120" s="6">
        <v>30</v>
      </c>
      <c r="F120" s="101"/>
      <c r="G120" s="7">
        <f t="shared" si="25"/>
        <v>0</v>
      </c>
    </row>
    <row r="121" spans="1:7" ht="30" x14ac:dyDescent="0.25">
      <c r="A121" s="4" t="s">
        <v>298</v>
      </c>
      <c r="B121" s="98" t="s">
        <v>197</v>
      </c>
      <c r="C121" s="99" t="s">
        <v>198</v>
      </c>
      <c r="D121" s="100" t="s">
        <v>376</v>
      </c>
      <c r="E121" s="6">
        <v>30</v>
      </c>
      <c r="F121" s="101"/>
      <c r="G121" s="7">
        <f t="shared" si="25"/>
        <v>0</v>
      </c>
    </row>
    <row r="122" spans="1:7" ht="15.75" x14ac:dyDescent="0.25">
      <c r="A122" s="102">
        <v>20</v>
      </c>
      <c r="B122" s="103"/>
      <c r="C122" s="124" t="s">
        <v>199</v>
      </c>
      <c r="D122" s="125"/>
      <c r="E122" s="125"/>
      <c r="F122" s="125"/>
      <c r="G122" s="113">
        <f>SUM(G123:G124)</f>
        <v>0</v>
      </c>
    </row>
    <row r="123" spans="1:7" ht="30" x14ac:dyDescent="0.25">
      <c r="A123" s="4" t="s">
        <v>299</v>
      </c>
      <c r="B123" s="98" t="s">
        <v>200</v>
      </c>
      <c r="C123" s="99" t="s">
        <v>201</v>
      </c>
      <c r="D123" s="100" t="s">
        <v>376</v>
      </c>
      <c r="E123" s="6">
        <v>45</v>
      </c>
      <c r="F123" s="101"/>
      <c r="G123" s="7">
        <f t="shared" ref="G123" si="26">ROUND(E123*F123,2)</f>
        <v>0</v>
      </c>
    </row>
    <row r="124" spans="1:7" ht="45" x14ac:dyDescent="0.25">
      <c r="A124" s="4" t="s">
        <v>280</v>
      </c>
      <c r="B124" s="98" t="s">
        <v>202</v>
      </c>
      <c r="C124" s="99" t="s">
        <v>203</v>
      </c>
      <c r="D124" s="100" t="s">
        <v>376</v>
      </c>
      <c r="E124" s="6">
        <v>23</v>
      </c>
      <c r="F124" s="101"/>
      <c r="G124" s="7">
        <f t="shared" ref="G124" si="27">ROUND(E124*F124,2)</f>
        <v>0</v>
      </c>
    </row>
    <row r="125" spans="1:7" ht="15.75" x14ac:dyDescent="0.25">
      <c r="A125" s="126">
        <v>21</v>
      </c>
      <c r="B125" s="127"/>
      <c r="C125" s="128" t="s">
        <v>204</v>
      </c>
      <c r="D125" s="129"/>
      <c r="E125" s="129"/>
      <c r="F125" s="129"/>
      <c r="G125" s="113">
        <f>SUM(G126:G126)</f>
        <v>0</v>
      </c>
    </row>
    <row r="126" spans="1:7" x14ac:dyDescent="0.25">
      <c r="A126" s="4" t="s">
        <v>300</v>
      </c>
      <c r="B126" s="98" t="s">
        <v>205</v>
      </c>
      <c r="C126" s="99" t="s">
        <v>206</v>
      </c>
      <c r="D126" s="100" t="s">
        <v>377</v>
      </c>
      <c r="E126" s="118">
        <v>345.48</v>
      </c>
      <c r="F126" s="101"/>
      <c r="G126" s="7">
        <f t="shared" ref="G126" si="28">ROUND(E126*F126,2)</f>
        <v>0</v>
      </c>
    </row>
    <row r="127" spans="1:7" ht="30" x14ac:dyDescent="0.25">
      <c r="A127" s="126">
        <v>22</v>
      </c>
      <c r="B127" s="127"/>
      <c r="C127" s="128" t="s">
        <v>207</v>
      </c>
      <c r="D127" s="129"/>
      <c r="E127" s="129"/>
      <c r="F127" s="129"/>
      <c r="G127" s="113">
        <f>SUM(G128:G128)</f>
        <v>0</v>
      </c>
    </row>
    <row r="128" spans="1:7" ht="30" x14ac:dyDescent="0.25">
      <c r="A128" s="4" t="s">
        <v>301</v>
      </c>
      <c r="B128" s="98" t="s">
        <v>208</v>
      </c>
      <c r="C128" s="99" t="s">
        <v>209</v>
      </c>
      <c r="D128" s="100" t="s">
        <v>376</v>
      </c>
      <c r="E128" s="118">
        <v>1</v>
      </c>
      <c r="F128" s="101"/>
      <c r="G128" s="7">
        <f t="shared" ref="G128" si="29">ROUND(E128*F128,2)</f>
        <v>0</v>
      </c>
    </row>
    <row r="129" spans="1:7" ht="15.75" x14ac:dyDescent="0.25">
      <c r="A129" s="102">
        <v>23</v>
      </c>
      <c r="B129" s="103"/>
      <c r="C129" s="104" t="s">
        <v>373</v>
      </c>
      <c r="D129" s="130" t="s">
        <v>221</v>
      </c>
      <c r="E129" s="130"/>
      <c r="F129" s="105"/>
      <c r="G129" s="113">
        <f>G137*E129</f>
        <v>0</v>
      </c>
    </row>
    <row r="130" spans="1:7" x14ac:dyDescent="0.25">
      <c r="A130" s="4"/>
      <c r="B130" s="98"/>
      <c r="C130" s="99"/>
      <c r="D130" s="100"/>
      <c r="E130" s="101"/>
      <c r="F130" s="101"/>
      <c r="G130" s="7"/>
    </row>
    <row r="131" spans="1:7" ht="15.75" x14ac:dyDescent="0.25">
      <c r="A131" s="102">
        <v>24</v>
      </c>
      <c r="B131" s="103"/>
      <c r="C131" s="104" t="s">
        <v>345</v>
      </c>
      <c r="D131" s="105"/>
      <c r="E131" s="105"/>
      <c r="F131" s="105"/>
      <c r="G131" s="113">
        <f>SUM(G132:G136)</f>
        <v>0</v>
      </c>
    </row>
    <row r="132" spans="1:7" ht="45" x14ac:dyDescent="0.25">
      <c r="A132" s="4" t="s">
        <v>368</v>
      </c>
      <c r="B132" s="115" t="s">
        <v>383</v>
      </c>
      <c r="C132" s="136" t="s">
        <v>387</v>
      </c>
      <c r="D132" s="100" t="s">
        <v>3</v>
      </c>
      <c r="E132" s="6">
        <v>1</v>
      </c>
      <c r="F132" s="101"/>
      <c r="G132" s="7">
        <f>ROUND(E132*F132,2)</f>
        <v>0</v>
      </c>
    </row>
    <row r="133" spans="1:7" ht="45" x14ac:dyDescent="0.25">
      <c r="A133" s="4" t="s">
        <v>369</v>
      </c>
      <c r="B133" s="115" t="s">
        <v>383</v>
      </c>
      <c r="C133" s="136" t="s">
        <v>388</v>
      </c>
      <c r="D133" s="100" t="s">
        <v>3</v>
      </c>
      <c r="E133" s="6">
        <v>1</v>
      </c>
      <c r="F133" s="101"/>
      <c r="G133" s="7">
        <f t="shared" ref="G133:G136" si="30">ROUND(E133*F133,2)</f>
        <v>0</v>
      </c>
    </row>
    <row r="134" spans="1:7" ht="45" x14ac:dyDescent="0.25">
      <c r="A134" s="4" t="s">
        <v>370</v>
      </c>
      <c r="B134" s="115" t="s">
        <v>383</v>
      </c>
      <c r="C134" s="136" t="s">
        <v>389</v>
      </c>
      <c r="D134" s="100" t="s">
        <v>3</v>
      </c>
      <c r="E134" s="6">
        <v>1</v>
      </c>
      <c r="F134" s="101"/>
      <c r="G134" s="7">
        <f t="shared" si="30"/>
        <v>0</v>
      </c>
    </row>
    <row r="135" spans="1:7" ht="45" x14ac:dyDescent="0.25">
      <c r="A135" s="4" t="s">
        <v>371</v>
      </c>
      <c r="B135" s="115" t="s">
        <v>383</v>
      </c>
      <c r="C135" s="136" t="s">
        <v>389</v>
      </c>
      <c r="D135" s="100" t="s">
        <v>3</v>
      </c>
      <c r="E135" s="6">
        <v>1</v>
      </c>
      <c r="F135" s="101"/>
      <c r="G135" s="7">
        <f t="shared" si="30"/>
        <v>0</v>
      </c>
    </row>
    <row r="136" spans="1:7" ht="45" x14ac:dyDescent="0.25">
      <c r="A136" s="4" t="s">
        <v>372</v>
      </c>
      <c r="B136" s="115" t="s">
        <v>383</v>
      </c>
      <c r="C136" s="136" t="s">
        <v>390</v>
      </c>
      <c r="D136" s="100" t="s">
        <v>3</v>
      </c>
      <c r="E136" s="6">
        <v>1</v>
      </c>
      <c r="F136" s="101"/>
      <c r="G136" s="7">
        <f t="shared" si="30"/>
        <v>0</v>
      </c>
    </row>
    <row r="137" spans="1:7" x14ac:dyDescent="0.25">
      <c r="A137" s="177" t="s">
        <v>218</v>
      </c>
      <c r="B137" s="178"/>
      <c r="C137" s="178"/>
      <c r="D137" s="178"/>
      <c r="E137" s="178"/>
      <c r="F137" s="178"/>
      <c r="G137" s="16">
        <f>SUM(G8:G128)/2</f>
        <v>0</v>
      </c>
    </row>
    <row r="138" spans="1:7" ht="15" customHeight="1" x14ac:dyDescent="0.25">
      <c r="A138" s="163" t="s">
        <v>219</v>
      </c>
      <c r="B138" s="164"/>
      <c r="C138" s="164"/>
      <c r="D138" s="164"/>
      <c r="E138" s="165"/>
      <c r="F138" s="133" t="s">
        <v>396</v>
      </c>
      <c r="G138" s="16" t="e">
        <f>G137*F138</f>
        <v>#VALUE!</v>
      </c>
    </row>
    <row r="139" spans="1:7" x14ac:dyDescent="0.25">
      <c r="A139" s="177" t="s">
        <v>220</v>
      </c>
      <c r="B139" s="178"/>
      <c r="C139" s="178"/>
      <c r="D139" s="178"/>
      <c r="E139" s="178"/>
      <c r="F139" s="178"/>
      <c r="G139" s="16" t="e">
        <f>SUM(G137:G138)</f>
        <v>#VALUE!</v>
      </c>
    </row>
    <row r="140" spans="1:7" x14ac:dyDescent="0.25">
      <c r="A140" s="179"/>
      <c r="B140" s="180"/>
      <c r="C140" s="180"/>
      <c r="D140" s="180"/>
      <c r="E140" s="180"/>
      <c r="F140" s="180"/>
      <c r="G140" s="17"/>
    </row>
    <row r="141" spans="1:7" x14ac:dyDescent="0.25">
      <c r="A141" s="175" t="s">
        <v>222</v>
      </c>
      <c r="B141" s="176"/>
      <c r="C141" s="176"/>
      <c r="D141" s="176"/>
      <c r="E141" s="176"/>
      <c r="F141" s="176"/>
      <c r="G141" s="18">
        <f>G131</f>
        <v>0</v>
      </c>
    </row>
    <row r="142" spans="1:7" ht="15" customHeight="1" x14ac:dyDescent="0.25">
      <c r="A142" s="160" t="s">
        <v>392</v>
      </c>
      <c r="B142" s="161"/>
      <c r="C142" s="161"/>
      <c r="D142" s="161"/>
      <c r="E142" s="162"/>
      <c r="F142" s="134" t="s">
        <v>396</v>
      </c>
      <c r="G142" s="18" t="e">
        <f>G141*F142</f>
        <v>#VALUE!</v>
      </c>
    </row>
    <row r="143" spans="1:7" x14ac:dyDescent="0.25">
      <c r="A143" s="175" t="s">
        <v>223</v>
      </c>
      <c r="B143" s="176"/>
      <c r="C143" s="176"/>
      <c r="D143" s="176"/>
      <c r="E143" s="176"/>
      <c r="F143" s="176"/>
      <c r="G143" s="18" t="e">
        <f>SUM(G141:G142)</f>
        <v>#VALUE!</v>
      </c>
    </row>
    <row r="144" spans="1:7" x14ac:dyDescent="0.25">
      <c r="A144" s="157"/>
      <c r="B144" s="158"/>
      <c r="C144" s="158"/>
      <c r="D144" s="158"/>
      <c r="E144" s="158"/>
      <c r="F144" s="159"/>
      <c r="G144" s="17"/>
    </row>
    <row r="145" spans="1:7" x14ac:dyDescent="0.25">
      <c r="A145" s="155" t="s">
        <v>374</v>
      </c>
      <c r="B145" s="156"/>
      <c r="C145" s="156"/>
      <c r="D145" s="156"/>
      <c r="E145" s="156"/>
      <c r="F145" s="156"/>
      <c r="G145" s="20">
        <f>G129</f>
        <v>0</v>
      </c>
    </row>
    <row r="146" spans="1:7" ht="15" customHeight="1" x14ac:dyDescent="0.25">
      <c r="A146" s="166" t="s">
        <v>229</v>
      </c>
      <c r="B146" s="167"/>
      <c r="C146" s="167"/>
      <c r="D146" s="167"/>
      <c r="E146" s="168"/>
      <c r="F146" s="152" t="s">
        <v>396</v>
      </c>
      <c r="G146" s="20" t="e">
        <f>G145*F146</f>
        <v>#VALUE!</v>
      </c>
    </row>
    <row r="147" spans="1:7" x14ac:dyDescent="0.25">
      <c r="A147" s="155" t="s">
        <v>393</v>
      </c>
      <c r="B147" s="156"/>
      <c r="C147" s="156"/>
      <c r="D147" s="156"/>
      <c r="E147" s="156"/>
      <c r="F147" s="156"/>
      <c r="G147" s="20" t="e">
        <f>SUM(G145:G146)</f>
        <v>#VALUE!</v>
      </c>
    </row>
    <row r="148" spans="1:7" x14ac:dyDescent="0.25">
      <c r="A148" s="157"/>
      <c r="B148" s="158"/>
      <c r="C148" s="158"/>
      <c r="D148" s="158"/>
      <c r="E148" s="158"/>
      <c r="F148" s="159"/>
      <c r="G148" s="17"/>
    </row>
    <row r="149" spans="1:7" ht="15.75" thickBot="1" x14ac:dyDescent="0.3">
      <c r="A149" s="153" t="s">
        <v>215</v>
      </c>
      <c r="B149" s="154"/>
      <c r="C149" s="154"/>
      <c r="D149" s="154"/>
      <c r="E149" s="154"/>
      <c r="F149" s="154"/>
      <c r="G149" s="131" t="e">
        <f>SUM(G137:G148)/2</f>
        <v>#VALUE!</v>
      </c>
    </row>
    <row r="150" spans="1:7" ht="15.75" thickTop="1" x14ac:dyDescent="0.25"/>
  </sheetData>
  <mergeCells count="20">
    <mergeCell ref="A138:E138"/>
    <mergeCell ref="A146:E146"/>
    <mergeCell ref="A1:G3"/>
    <mergeCell ref="A144:F144"/>
    <mergeCell ref="A143:F143"/>
    <mergeCell ref="A137:F137"/>
    <mergeCell ref="A139:F139"/>
    <mergeCell ref="A140:F140"/>
    <mergeCell ref="A141:F141"/>
    <mergeCell ref="A4:G5"/>
    <mergeCell ref="A6:A7"/>
    <mergeCell ref="C6:C7"/>
    <mergeCell ref="D6:D7"/>
    <mergeCell ref="E6:E7"/>
    <mergeCell ref="F6:G6"/>
    <mergeCell ref="A149:F149"/>
    <mergeCell ref="A145:F145"/>
    <mergeCell ref="A147:F147"/>
    <mergeCell ref="A148:F148"/>
    <mergeCell ref="A142:E142"/>
  </mergeCells>
  <pageMargins left="0.7" right="0.7" top="0.75" bottom="0.75" header="0.3" footer="0.3"/>
  <pageSetup paperSize="9" scale="70" fitToWidth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22" zoomScale="80" zoomScaleNormal="75" zoomScaleSheetLayoutView="80" workbookViewId="0">
      <selection activeCell="A5" sqref="A5:D5"/>
    </sheetView>
  </sheetViews>
  <sheetFormatPr defaultRowHeight="15" x14ac:dyDescent="0.25"/>
  <cols>
    <col min="1" max="1" width="34.85546875" style="32" customWidth="1"/>
    <col min="2" max="2" width="81" style="21" customWidth="1"/>
    <col min="3" max="3" width="19.5703125" style="21" customWidth="1"/>
    <col min="4" max="4" width="21.28515625" style="21" hidden="1" customWidth="1"/>
    <col min="5" max="5" width="9.140625" style="21"/>
    <col min="6" max="6" width="21" style="22" customWidth="1"/>
    <col min="7" max="7" width="9.140625" style="21"/>
    <col min="8" max="8" width="13.28515625" style="21" customWidth="1"/>
    <col min="9" max="250" width="9.140625" style="21"/>
    <col min="251" max="251" width="14.42578125" style="21" customWidth="1"/>
    <col min="252" max="252" width="100.7109375" style="21" customWidth="1"/>
    <col min="253" max="253" width="19.5703125" style="21" customWidth="1"/>
    <col min="254" max="257" width="21.28515625" style="21" customWidth="1"/>
    <col min="258" max="258" width="25.7109375" style="21" bestFit="1" customWidth="1"/>
    <col min="259" max="259" width="18.42578125" style="21" customWidth="1"/>
    <col min="260" max="260" width="19.5703125" style="21" customWidth="1"/>
    <col min="261" max="261" width="9.140625" style="21"/>
    <col min="262" max="262" width="21" style="21" customWidth="1"/>
    <col min="263" max="263" width="9.140625" style="21"/>
    <col min="264" max="264" width="13.28515625" style="21" customWidth="1"/>
    <col min="265" max="506" width="9.140625" style="21"/>
    <col min="507" max="507" width="14.42578125" style="21" customWidth="1"/>
    <col min="508" max="508" width="100.7109375" style="21" customWidth="1"/>
    <col min="509" max="509" width="19.5703125" style="21" customWidth="1"/>
    <col min="510" max="513" width="21.28515625" style="21" customWidth="1"/>
    <col min="514" max="514" width="25.7109375" style="21" bestFit="1" customWidth="1"/>
    <col min="515" max="515" width="18.42578125" style="21" customWidth="1"/>
    <col min="516" max="516" width="19.5703125" style="21" customWidth="1"/>
    <col min="517" max="517" width="9.140625" style="21"/>
    <col min="518" max="518" width="21" style="21" customWidth="1"/>
    <col min="519" max="519" width="9.140625" style="21"/>
    <col min="520" max="520" width="13.28515625" style="21" customWidth="1"/>
    <col min="521" max="762" width="9.140625" style="21"/>
    <col min="763" max="763" width="14.42578125" style="21" customWidth="1"/>
    <col min="764" max="764" width="100.7109375" style="21" customWidth="1"/>
    <col min="765" max="765" width="19.5703125" style="21" customWidth="1"/>
    <col min="766" max="769" width="21.28515625" style="21" customWidth="1"/>
    <col min="770" max="770" width="25.7109375" style="21" bestFit="1" customWidth="1"/>
    <col min="771" max="771" width="18.42578125" style="21" customWidth="1"/>
    <col min="772" max="772" width="19.5703125" style="21" customWidth="1"/>
    <col min="773" max="773" width="9.140625" style="21"/>
    <col min="774" max="774" width="21" style="21" customWidth="1"/>
    <col min="775" max="775" width="9.140625" style="21"/>
    <col min="776" max="776" width="13.28515625" style="21" customWidth="1"/>
    <col min="777" max="1018" width="9.140625" style="21"/>
    <col min="1019" max="1019" width="14.42578125" style="21" customWidth="1"/>
    <col min="1020" max="1020" width="100.7109375" style="21" customWidth="1"/>
    <col min="1021" max="1021" width="19.5703125" style="21" customWidth="1"/>
    <col min="1022" max="1025" width="21.28515625" style="21" customWidth="1"/>
    <col min="1026" max="1026" width="25.7109375" style="21" bestFit="1" customWidth="1"/>
    <col min="1027" max="1027" width="18.42578125" style="21" customWidth="1"/>
    <col min="1028" max="1028" width="19.5703125" style="21" customWidth="1"/>
    <col min="1029" max="1029" width="9.140625" style="21"/>
    <col min="1030" max="1030" width="21" style="21" customWidth="1"/>
    <col min="1031" max="1031" width="9.140625" style="21"/>
    <col min="1032" max="1032" width="13.28515625" style="21" customWidth="1"/>
    <col min="1033" max="1274" width="9.140625" style="21"/>
    <col min="1275" max="1275" width="14.42578125" style="21" customWidth="1"/>
    <col min="1276" max="1276" width="100.7109375" style="21" customWidth="1"/>
    <col min="1277" max="1277" width="19.5703125" style="21" customWidth="1"/>
    <col min="1278" max="1281" width="21.28515625" style="21" customWidth="1"/>
    <col min="1282" max="1282" width="25.7109375" style="21" bestFit="1" customWidth="1"/>
    <col min="1283" max="1283" width="18.42578125" style="21" customWidth="1"/>
    <col min="1284" max="1284" width="19.5703125" style="21" customWidth="1"/>
    <col min="1285" max="1285" width="9.140625" style="21"/>
    <col min="1286" max="1286" width="21" style="21" customWidth="1"/>
    <col min="1287" max="1287" width="9.140625" style="21"/>
    <col min="1288" max="1288" width="13.28515625" style="21" customWidth="1"/>
    <col min="1289" max="1530" width="9.140625" style="21"/>
    <col min="1531" max="1531" width="14.42578125" style="21" customWidth="1"/>
    <col min="1532" max="1532" width="100.7109375" style="21" customWidth="1"/>
    <col min="1533" max="1533" width="19.5703125" style="21" customWidth="1"/>
    <col min="1534" max="1537" width="21.28515625" style="21" customWidth="1"/>
    <col min="1538" max="1538" width="25.7109375" style="21" bestFit="1" customWidth="1"/>
    <col min="1539" max="1539" width="18.42578125" style="21" customWidth="1"/>
    <col min="1540" max="1540" width="19.5703125" style="21" customWidth="1"/>
    <col min="1541" max="1541" width="9.140625" style="21"/>
    <col min="1542" max="1542" width="21" style="21" customWidth="1"/>
    <col min="1543" max="1543" width="9.140625" style="21"/>
    <col min="1544" max="1544" width="13.28515625" style="21" customWidth="1"/>
    <col min="1545" max="1786" width="9.140625" style="21"/>
    <col min="1787" max="1787" width="14.42578125" style="21" customWidth="1"/>
    <col min="1788" max="1788" width="100.7109375" style="21" customWidth="1"/>
    <col min="1789" max="1789" width="19.5703125" style="21" customWidth="1"/>
    <col min="1790" max="1793" width="21.28515625" style="21" customWidth="1"/>
    <col min="1794" max="1794" width="25.7109375" style="21" bestFit="1" customWidth="1"/>
    <col min="1795" max="1795" width="18.42578125" style="21" customWidth="1"/>
    <col min="1796" max="1796" width="19.5703125" style="21" customWidth="1"/>
    <col min="1797" max="1797" width="9.140625" style="21"/>
    <col min="1798" max="1798" width="21" style="21" customWidth="1"/>
    <col min="1799" max="1799" width="9.140625" style="21"/>
    <col min="1800" max="1800" width="13.28515625" style="21" customWidth="1"/>
    <col min="1801" max="2042" width="9.140625" style="21"/>
    <col min="2043" max="2043" width="14.42578125" style="21" customWidth="1"/>
    <col min="2044" max="2044" width="100.7109375" style="21" customWidth="1"/>
    <col min="2045" max="2045" width="19.5703125" style="21" customWidth="1"/>
    <col min="2046" max="2049" width="21.28515625" style="21" customWidth="1"/>
    <col min="2050" max="2050" width="25.7109375" style="21" bestFit="1" customWidth="1"/>
    <col min="2051" max="2051" width="18.42578125" style="21" customWidth="1"/>
    <col min="2052" max="2052" width="19.5703125" style="21" customWidth="1"/>
    <col min="2053" max="2053" width="9.140625" style="21"/>
    <col min="2054" max="2054" width="21" style="21" customWidth="1"/>
    <col min="2055" max="2055" width="9.140625" style="21"/>
    <col min="2056" max="2056" width="13.28515625" style="21" customWidth="1"/>
    <col min="2057" max="2298" width="9.140625" style="21"/>
    <col min="2299" max="2299" width="14.42578125" style="21" customWidth="1"/>
    <col min="2300" max="2300" width="100.7109375" style="21" customWidth="1"/>
    <col min="2301" max="2301" width="19.5703125" style="21" customWidth="1"/>
    <col min="2302" max="2305" width="21.28515625" style="21" customWidth="1"/>
    <col min="2306" max="2306" width="25.7109375" style="21" bestFit="1" customWidth="1"/>
    <col min="2307" max="2307" width="18.42578125" style="21" customWidth="1"/>
    <col min="2308" max="2308" width="19.5703125" style="21" customWidth="1"/>
    <col min="2309" max="2309" width="9.140625" style="21"/>
    <col min="2310" max="2310" width="21" style="21" customWidth="1"/>
    <col min="2311" max="2311" width="9.140625" style="21"/>
    <col min="2312" max="2312" width="13.28515625" style="21" customWidth="1"/>
    <col min="2313" max="2554" width="9.140625" style="21"/>
    <col min="2555" max="2555" width="14.42578125" style="21" customWidth="1"/>
    <col min="2556" max="2556" width="100.7109375" style="21" customWidth="1"/>
    <col min="2557" max="2557" width="19.5703125" style="21" customWidth="1"/>
    <col min="2558" max="2561" width="21.28515625" style="21" customWidth="1"/>
    <col min="2562" max="2562" width="25.7109375" style="21" bestFit="1" customWidth="1"/>
    <col min="2563" max="2563" width="18.42578125" style="21" customWidth="1"/>
    <col min="2564" max="2564" width="19.5703125" style="21" customWidth="1"/>
    <col min="2565" max="2565" width="9.140625" style="21"/>
    <col min="2566" max="2566" width="21" style="21" customWidth="1"/>
    <col min="2567" max="2567" width="9.140625" style="21"/>
    <col min="2568" max="2568" width="13.28515625" style="21" customWidth="1"/>
    <col min="2569" max="2810" width="9.140625" style="21"/>
    <col min="2811" max="2811" width="14.42578125" style="21" customWidth="1"/>
    <col min="2812" max="2812" width="100.7109375" style="21" customWidth="1"/>
    <col min="2813" max="2813" width="19.5703125" style="21" customWidth="1"/>
    <col min="2814" max="2817" width="21.28515625" style="21" customWidth="1"/>
    <col min="2818" max="2818" width="25.7109375" style="21" bestFit="1" customWidth="1"/>
    <col min="2819" max="2819" width="18.42578125" style="21" customWidth="1"/>
    <col min="2820" max="2820" width="19.5703125" style="21" customWidth="1"/>
    <col min="2821" max="2821" width="9.140625" style="21"/>
    <col min="2822" max="2822" width="21" style="21" customWidth="1"/>
    <col min="2823" max="2823" width="9.140625" style="21"/>
    <col min="2824" max="2824" width="13.28515625" style="21" customWidth="1"/>
    <col min="2825" max="3066" width="9.140625" style="21"/>
    <col min="3067" max="3067" width="14.42578125" style="21" customWidth="1"/>
    <col min="3068" max="3068" width="100.7109375" style="21" customWidth="1"/>
    <col min="3069" max="3069" width="19.5703125" style="21" customWidth="1"/>
    <col min="3070" max="3073" width="21.28515625" style="21" customWidth="1"/>
    <col min="3074" max="3074" width="25.7109375" style="21" bestFit="1" customWidth="1"/>
    <col min="3075" max="3075" width="18.42578125" style="21" customWidth="1"/>
    <col min="3076" max="3076" width="19.5703125" style="21" customWidth="1"/>
    <col min="3077" max="3077" width="9.140625" style="21"/>
    <col min="3078" max="3078" width="21" style="21" customWidth="1"/>
    <col min="3079" max="3079" width="9.140625" style="21"/>
    <col min="3080" max="3080" width="13.28515625" style="21" customWidth="1"/>
    <col min="3081" max="3322" width="9.140625" style="21"/>
    <col min="3323" max="3323" width="14.42578125" style="21" customWidth="1"/>
    <col min="3324" max="3324" width="100.7109375" style="21" customWidth="1"/>
    <col min="3325" max="3325" width="19.5703125" style="21" customWidth="1"/>
    <col min="3326" max="3329" width="21.28515625" style="21" customWidth="1"/>
    <col min="3330" max="3330" width="25.7109375" style="21" bestFit="1" customWidth="1"/>
    <col min="3331" max="3331" width="18.42578125" style="21" customWidth="1"/>
    <col min="3332" max="3332" width="19.5703125" style="21" customWidth="1"/>
    <col min="3333" max="3333" width="9.140625" style="21"/>
    <col min="3334" max="3334" width="21" style="21" customWidth="1"/>
    <col min="3335" max="3335" width="9.140625" style="21"/>
    <col min="3336" max="3336" width="13.28515625" style="21" customWidth="1"/>
    <col min="3337" max="3578" width="9.140625" style="21"/>
    <col min="3579" max="3579" width="14.42578125" style="21" customWidth="1"/>
    <col min="3580" max="3580" width="100.7109375" style="21" customWidth="1"/>
    <col min="3581" max="3581" width="19.5703125" style="21" customWidth="1"/>
    <col min="3582" max="3585" width="21.28515625" style="21" customWidth="1"/>
    <col min="3586" max="3586" width="25.7109375" style="21" bestFit="1" customWidth="1"/>
    <col min="3587" max="3587" width="18.42578125" style="21" customWidth="1"/>
    <col min="3588" max="3588" width="19.5703125" style="21" customWidth="1"/>
    <col min="3589" max="3589" width="9.140625" style="21"/>
    <col min="3590" max="3590" width="21" style="21" customWidth="1"/>
    <col min="3591" max="3591" width="9.140625" style="21"/>
    <col min="3592" max="3592" width="13.28515625" style="21" customWidth="1"/>
    <col min="3593" max="3834" width="9.140625" style="21"/>
    <col min="3835" max="3835" width="14.42578125" style="21" customWidth="1"/>
    <col min="3836" max="3836" width="100.7109375" style="21" customWidth="1"/>
    <col min="3837" max="3837" width="19.5703125" style="21" customWidth="1"/>
    <col min="3838" max="3841" width="21.28515625" style="21" customWidth="1"/>
    <col min="3842" max="3842" width="25.7109375" style="21" bestFit="1" customWidth="1"/>
    <col min="3843" max="3843" width="18.42578125" style="21" customWidth="1"/>
    <col min="3844" max="3844" width="19.5703125" style="21" customWidth="1"/>
    <col min="3845" max="3845" width="9.140625" style="21"/>
    <col min="3846" max="3846" width="21" style="21" customWidth="1"/>
    <col min="3847" max="3847" width="9.140625" style="21"/>
    <col min="3848" max="3848" width="13.28515625" style="21" customWidth="1"/>
    <col min="3849" max="4090" width="9.140625" style="21"/>
    <col min="4091" max="4091" width="14.42578125" style="21" customWidth="1"/>
    <col min="4092" max="4092" width="100.7109375" style="21" customWidth="1"/>
    <col min="4093" max="4093" width="19.5703125" style="21" customWidth="1"/>
    <col min="4094" max="4097" width="21.28515625" style="21" customWidth="1"/>
    <col min="4098" max="4098" width="25.7109375" style="21" bestFit="1" customWidth="1"/>
    <col min="4099" max="4099" width="18.42578125" style="21" customWidth="1"/>
    <col min="4100" max="4100" width="19.5703125" style="21" customWidth="1"/>
    <col min="4101" max="4101" width="9.140625" style="21"/>
    <col min="4102" max="4102" width="21" style="21" customWidth="1"/>
    <col min="4103" max="4103" width="9.140625" style="21"/>
    <col min="4104" max="4104" width="13.28515625" style="21" customWidth="1"/>
    <col min="4105" max="4346" width="9.140625" style="21"/>
    <col min="4347" max="4347" width="14.42578125" style="21" customWidth="1"/>
    <col min="4348" max="4348" width="100.7109375" style="21" customWidth="1"/>
    <col min="4349" max="4349" width="19.5703125" style="21" customWidth="1"/>
    <col min="4350" max="4353" width="21.28515625" style="21" customWidth="1"/>
    <col min="4354" max="4354" width="25.7109375" style="21" bestFit="1" customWidth="1"/>
    <col min="4355" max="4355" width="18.42578125" style="21" customWidth="1"/>
    <col min="4356" max="4356" width="19.5703125" style="21" customWidth="1"/>
    <col min="4357" max="4357" width="9.140625" style="21"/>
    <col min="4358" max="4358" width="21" style="21" customWidth="1"/>
    <col min="4359" max="4359" width="9.140625" style="21"/>
    <col min="4360" max="4360" width="13.28515625" style="21" customWidth="1"/>
    <col min="4361" max="4602" width="9.140625" style="21"/>
    <col min="4603" max="4603" width="14.42578125" style="21" customWidth="1"/>
    <col min="4604" max="4604" width="100.7109375" style="21" customWidth="1"/>
    <col min="4605" max="4605" width="19.5703125" style="21" customWidth="1"/>
    <col min="4606" max="4609" width="21.28515625" style="21" customWidth="1"/>
    <col min="4610" max="4610" width="25.7109375" style="21" bestFit="1" customWidth="1"/>
    <col min="4611" max="4611" width="18.42578125" style="21" customWidth="1"/>
    <col min="4612" max="4612" width="19.5703125" style="21" customWidth="1"/>
    <col min="4613" max="4613" width="9.140625" style="21"/>
    <col min="4614" max="4614" width="21" style="21" customWidth="1"/>
    <col min="4615" max="4615" width="9.140625" style="21"/>
    <col min="4616" max="4616" width="13.28515625" style="21" customWidth="1"/>
    <col min="4617" max="4858" width="9.140625" style="21"/>
    <col min="4859" max="4859" width="14.42578125" style="21" customWidth="1"/>
    <col min="4860" max="4860" width="100.7109375" style="21" customWidth="1"/>
    <col min="4861" max="4861" width="19.5703125" style="21" customWidth="1"/>
    <col min="4862" max="4865" width="21.28515625" style="21" customWidth="1"/>
    <col min="4866" max="4866" width="25.7109375" style="21" bestFit="1" customWidth="1"/>
    <col min="4867" max="4867" width="18.42578125" style="21" customWidth="1"/>
    <col min="4868" max="4868" width="19.5703125" style="21" customWidth="1"/>
    <col min="4869" max="4869" width="9.140625" style="21"/>
    <col min="4870" max="4870" width="21" style="21" customWidth="1"/>
    <col min="4871" max="4871" width="9.140625" style="21"/>
    <col min="4872" max="4872" width="13.28515625" style="21" customWidth="1"/>
    <col min="4873" max="5114" width="9.140625" style="21"/>
    <col min="5115" max="5115" width="14.42578125" style="21" customWidth="1"/>
    <col min="5116" max="5116" width="100.7109375" style="21" customWidth="1"/>
    <col min="5117" max="5117" width="19.5703125" style="21" customWidth="1"/>
    <col min="5118" max="5121" width="21.28515625" style="21" customWidth="1"/>
    <col min="5122" max="5122" width="25.7109375" style="21" bestFit="1" customWidth="1"/>
    <col min="5123" max="5123" width="18.42578125" style="21" customWidth="1"/>
    <col min="5124" max="5124" width="19.5703125" style="21" customWidth="1"/>
    <col min="5125" max="5125" width="9.140625" style="21"/>
    <col min="5126" max="5126" width="21" style="21" customWidth="1"/>
    <col min="5127" max="5127" width="9.140625" style="21"/>
    <col min="5128" max="5128" width="13.28515625" style="21" customWidth="1"/>
    <col min="5129" max="5370" width="9.140625" style="21"/>
    <col min="5371" max="5371" width="14.42578125" style="21" customWidth="1"/>
    <col min="5372" max="5372" width="100.7109375" style="21" customWidth="1"/>
    <col min="5373" max="5373" width="19.5703125" style="21" customWidth="1"/>
    <col min="5374" max="5377" width="21.28515625" style="21" customWidth="1"/>
    <col min="5378" max="5378" width="25.7109375" style="21" bestFit="1" customWidth="1"/>
    <col min="5379" max="5379" width="18.42578125" style="21" customWidth="1"/>
    <col min="5380" max="5380" width="19.5703125" style="21" customWidth="1"/>
    <col min="5381" max="5381" width="9.140625" style="21"/>
    <col min="5382" max="5382" width="21" style="21" customWidth="1"/>
    <col min="5383" max="5383" width="9.140625" style="21"/>
    <col min="5384" max="5384" width="13.28515625" style="21" customWidth="1"/>
    <col min="5385" max="5626" width="9.140625" style="21"/>
    <col min="5627" max="5627" width="14.42578125" style="21" customWidth="1"/>
    <col min="5628" max="5628" width="100.7109375" style="21" customWidth="1"/>
    <col min="5629" max="5629" width="19.5703125" style="21" customWidth="1"/>
    <col min="5630" max="5633" width="21.28515625" style="21" customWidth="1"/>
    <col min="5634" max="5634" width="25.7109375" style="21" bestFit="1" customWidth="1"/>
    <col min="5635" max="5635" width="18.42578125" style="21" customWidth="1"/>
    <col min="5636" max="5636" width="19.5703125" style="21" customWidth="1"/>
    <col min="5637" max="5637" width="9.140625" style="21"/>
    <col min="5638" max="5638" width="21" style="21" customWidth="1"/>
    <col min="5639" max="5639" width="9.140625" style="21"/>
    <col min="5640" max="5640" width="13.28515625" style="21" customWidth="1"/>
    <col min="5641" max="5882" width="9.140625" style="21"/>
    <col min="5883" max="5883" width="14.42578125" style="21" customWidth="1"/>
    <col min="5884" max="5884" width="100.7109375" style="21" customWidth="1"/>
    <col min="5885" max="5885" width="19.5703125" style="21" customWidth="1"/>
    <col min="5886" max="5889" width="21.28515625" style="21" customWidth="1"/>
    <col min="5890" max="5890" width="25.7109375" style="21" bestFit="1" customWidth="1"/>
    <col min="5891" max="5891" width="18.42578125" style="21" customWidth="1"/>
    <col min="5892" max="5892" width="19.5703125" style="21" customWidth="1"/>
    <col min="5893" max="5893" width="9.140625" style="21"/>
    <col min="5894" max="5894" width="21" style="21" customWidth="1"/>
    <col min="5895" max="5895" width="9.140625" style="21"/>
    <col min="5896" max="5896" width="13.28515625" style="21" customWidth="1"/>
    <col min="5897" max="6138" width="9.140625" style="21"/>
    <col min="6139" max="6139" width="14.42578125" style="21" customWidth="1"/>
    <col min="6140" max="6140" width="100.7109375" style="21" customWidth="1"/>
    <col min="6141" max="6141" width="19.5703125" style="21" customWidth="1"/>
    <col min="6142" max="6145" width="21.28515625" style="21" customWidth="1"/>
    <col min="6146" max="6146" width="25.7109375" style="21" bestFit="1" customWidth="1"/>
    <col min="6147" max="6147" width="18.42578125" style="21" customWidth="1"/>
    <col min="6148" max="6148" width="19.5703125" style="21" customWidth="1"/>
    <col min="6149" max="6149" width="9.140625" style="21"/>
    <col min="6150" max="6150" width="21" style="21" customWidth="1"/>
    <col min="6151" max="6151" width="9.140625" style="21"/>
    <col min="6152" max="6152" width="13.28515625" style="21" customWidth="1"/>
    <col min="6153" max="6394" width="9.140625" style="21"/>
    <col min="6395" max="6395" width="14.42578125" style="21" customWidth="1"/>
    <col min="6396" max="6396" width="100.7109375" style="21" customWidth="1"/>
    <col min="6397" max="6397" width="19.5703125" style="21" customWidth="1"/>
    <col min="6398" max="6401" width="21.28515625" style="21" customWidth="1"/>
    <col min="6402" max="6402" width="25.7109375" style="21" bestFit="1" customWidth="1"/>
    <col min="6403" max="6403" width="18.42578125" style="21" customWidth="1"/>
    <col min="6404" max="6404" width="19.5703125" style="21" customWidth="1"/>
    <col min="6405" max="6405" width="9.140625" style="21"/>
    <col min="6406" max="6406" width="21" style="21" customWidth="1"/>
    <col min="6407" max="6407" width="9.140625" style="21"/>
    <col min="6408" max="6408" width="13.28515625" style="21" customWidth="1"/>
    <col min="6409" max="6650" width="9.140625" style="21"/>
    <col min="6651" max="6651" width="14.42578125" style="21" customWidth="1"/>
    <col min="6652" max="6652" width="100.7109375" style="21" customWidth="1"/>
    <col min="6653" max="6653" width="19.5703125" style="21" customWidth="1"/>
    <col min="6654" max="6657" width="21.28515625" style="21" customWidth="1"/>
    <col min="6658" max="6658" width="25.7109375" style="21" bestFit="1" customWidth="1"/>
    <col min="6659" max="6659" width="18.42578125" style="21" customWidth="1"/>
    <col min="6660" max="6660" width="19.5703125" style="21" customWidth="1"/>
    <col min="6661" max="6661" width="9.140625" style="21"/>
    <col min="6662" max="6662" width="21" style="21" customWidth="1"/>
    <col min="6663" max="6663" width="9.140625" style="21"/>
    <col min="6664" max="6664" width="13.28515625" style="21" customWidth="1"/>
    <col min="6665" max="6906" width="9.140625" style="21"/>
    <col min="6907" max="6907" width="14.42578125" style="21" customWidth="1"/>
    <col min="6908" max="6908" width="100.7109375" style="21" customWidth="1"/>
    <col min="6909" max="6909" width="19.5703125" style="21" customWidth="1"/>
    <col min="6910" max="6913" width="21.28515625" style="21" customWidth="1"/>
    <col min="6914" max="6914" width="25.7109375" style="21" bestFit="1" customWidth="1"/>
    <col min="6915" max="6915" width="18.42578125" style="21" customWidth="1"/>
    <col min="6916" max="6916" width="19.5703125" style="21" customWidth="1"/>
    <col min="6917" max="6917" width="9.140625" style="21"/>
    <col min="6918" max="6918" width="21" style="21" customWidth="1"/>
    <col min="6919" max="6919" width="9.140625" style="21"/>
    <col min="6920" max="6920" width="13.28515625" style="21" customWidth="1"/>
    <col min="6921" max="7162" width="9.140625" style="21"/>
    <col min="7163" max="7163" width="14.42578125" style="21" customWidth="1"/>
    <col min="7164" max="7164" width="100.7109375" style="21" customWidth="1"/>
    <col min="7165" max="7165" width="19.5703125" style="21" customWidth="1"/>
    <col min="7166" max="7169" width="21.28515625" style="21" customWidth="1"/>
    <col min="7170" max="7170" width="25.7109375" style="21" bestFit="1" customWidth="1"/>
    <col min="7171" max="7171" width="18.42578125" style="21" customWidth="1"/>
    <col min="7172" max="7172" width="19.5703125" style="21" customWidth="1"/>
    <col min="7173" max="7173" width="9.140625" style="21"/>
    <col min="7174" max="7174" width="21" style="21" customWidth="1"/>
    <col min="7175" max="7175" width="9.140625" style="21"/>
    <col min="7176" max="7176" width="13.28515625" style="21" customWidth="1"/>
    <col min="7177" max="7418" width="9.140625" style="21"/>
    <col min="7419" max="7419" width="14.42578125" style="21" customWidth="1"/>
    <col min="7420" max="7420" width="100.7109375" style="21" customWidth="1"/>
    <col min="7421" max="7421" width="19.5703125" style="21" customWidth="1"/>
    <col min="7422" max="7425" width="21.28515625" style="21" customWidth="1"/>
    <col min="7426" max="7426" width="25.7109375" style="21" bestFit="1" customWidth="1"/>
    <col min="7427" max="7427" width="18.42578125" style="21" customWidth="1"/>
    <col min="7428" max="7428" width="19.5703125" style="21" customWidth="1"/>
    <col min="7429" max="7429" width="9.140625" style="21"/>
    <col min="7430" max="7430" width="21" style="21" customWidth="1"/>
    <col min="7431" max="7431" width="9.140625" style="21"/>
    <col min="7432" max="7432" width="13.28515625" style="21" customWidth="1"/>
    <col min="7433" max="7674" width="9.140625" style="21"/>
    <col min="7675" max="7675" width="14.42578125" style="21" customWidth="1"/>
    <col min="7676" max="7676" width="100.7109375" style="21" customWidth="1"/>
    <col min="7677" max="7677" width="19.5703125" style="21" customWidth="1"/>
    <col min="7678" max="7681" width="21.28515625" style="21" customWidth="1"/>
    <col min="7682" max="7682" width="25.7109375" style="21" bestFit="1" customWidth="1"/>
    <col min="7683" max="7683" width="18.42578125" style="21" customWidth="1"/>
    <col min="7684" max="7684" width="19.5703125" style="21" customWidth="1"/>
    <col min="7685" max="7685" width="9.140625" style="21"/>
    <col min="7686" max="7686" width="21" style="21" customWidth="1"/>
    <col min="7687" max="7687" width="9.140625" style="21"/>
    <col min="7688" max="7688" width="13.28515625" style="21" customWidth="1"/>
    <col min="7689" max="7930" width="9.140625" style="21"/>
    <col min="7931" max="7931" width="14.42578125" style="21" customWidth="1"/>
    <col min="7932" max="7932" width="100.7109375" style="21" customWidth="1"/>
    <col min="7933" max="7933" width="19.5703125" style="21" customWidth="1"/>
    <col min="7934" max="7937" width="21.28515625" style="21" customWidth="1"/>
    <col min="7938" max="7938" width="25.7109375" style="21" bestFit="1" customWidth="1"/>
    <col min="7939" max="7939" width="18.42578125" style="21" customWidth="1"/>
    <col min="7940" max="7940" width="19.5703125" style="21" customWidth="1"/>
    <col min="7941" max="7941" width="9.140625" style="21"/>
    <col min="7942" max="7942" width="21" style="21" customWidth="1"/>
    <col min="7943" max="7943" width="9.140625" style="21"/>
    <col min="7944" max="7944" width="13.28515625" style="21" customWidth="1"/>
    <col min="7945" max="8186" width="9.140625" style="21"/>
    <col min="8187" max="8187" width="14.42578125" style="21" customWidth="1"/>
    <col min="8188" max="8188" width="100.7109375" style="21" customWidth="1"/>
    <col min="8189" max="8189" width="19.5703125" style="21" customWidth="1"/>
    <col min="8190" max="8193" width="21.28515625" style="21" customWidth="1"/>
    <col min="8194" max="8194" width="25.7109375" style="21" bestFit="1" customWidth="1"/>
    <col min="8195" max="8195" width="18.42578125" style="21" customWidth="1"/>
    <col min="8196" max="8196" width="19.5703125" style="21" customWidth="1"/>
    <col min="8197" max="8197" width="9.140625" style="21"/>
    <col min="8198" max="8198" width="21" style="21" customWidth="1"/>
    <col min="8199" max="8199" width="9.140625" style="21"/>
    <col min="8200" max="8200" width="13.28515625" style="21" customWidth="1"/>
    <col min="8201" max="8442" width="9.140625" style="21"/>
    <col min="8443" max="8443" width="14.42578125" style="21" customWidth="1"/>
    <col min="8444" max="8444" width="100.7109375" style="21" customWidth="1"/>
    <col min="8445" max="8445" width="19.5703125" style="21" customWidth="1"/>
    <col min="8446" max="8449" width="21.28515625" style="21" customWidth="1"/>
    <col min="8450" max="8450" width="25.7109375" style="21" bestFit="1" customWidth="1"/>
    <col min="8451" max="8451" width="18.42578125" style="21" customWidth="1"/>
    <col min="8452" max="8452" width="19.5703125" style="21" customWidth="1"/>
    <col min="8453" max="8453" width="9.140625" style="21"/>
    <col min="8454" max="8454" width="21" style="21" customWidth="1"/>
    <col min="8455" max="8455" width="9.140625" style="21"/>
    <col min="8456" max="8456" width="13.28515625" style="21" customWidth="1"/>
    <col min="8457" max="8698" width="9.140625" style="21"/>
    <col min="8699" max="8699" width="14.42578125" style="21" customWidth="1"/>
    <col min="8700" max="8700" width="100.7109375" style="21" customWidth="1"/>
    <col min="8701" max="8701" width="19.5703125" style="21" customWidth="1"/>
    <col min="8702" max="8705" width="21.28515625" style="21" customWidth="1"/>
    <col min="8706" max="8706" width="25.7109375" style="21" bestFit="1" customWidth="1"/>
    <col min="8707" max="8707" width="18.42578125" style="21" customWidth="1"/>
    <col min="8708" max="8708" width="19.5703125" style="21" customWidth="1"/>
    <col min="8709" max="8709" width="9.140625" style="21"/>
    <col min="8710" max="8710" width="21" style="21" customWidth="1"/>
    <col min="8711" max="8711" width="9.140625" style="21"/>
    <col min="8712" max="8712" width="13.28515625" style="21" customWidth="1"/>
    <col min="8713" max="8954" width="9.140625" style="21"/>
    <col min="8955" max="8955" width="14.42578125" style="21" customWidth="1"/>
    <col min="8956" max="8956" width="100.7109375" style="21" customWidth="1"/>
    <col min="8957" max="8957" width="19.5703125" style="21" customWidth="1"/>
    <col min="8958" max="8961" width="21.28515625" style="21" customWidth="1"/>
    <col min="8962" max="8962" width="25.7109375" style="21" bestFit="1" customWidth="1"/>
    <col min="8963" max="8963" width="18.42578125" style="21" customWidth="1"/>
    <col min="8964" max="8964" width="19.5703125" style="21" customWidth="1"/>
    <col min="8965" max="8965" width="9.140625" style="21"/>
    <col min="8966" max="8966" width="21" style="21" customWidth="1"/>
    <col min="8967" max="8967" width="9.140625" style="21"/>
    <col min="8968" max="8968" width="13.28515625" style="21" customWidth="1"/>
    <col min="8969" max="9210" width="9.140625" style="21"/>
    <col min="9211" max="9211" width="14.42578125" style="21" customWidth="1"/>
    <col min="9212" max="9212" width="100.7109375" style="21" customWidth="1"/>
    <col min="9213" max="9213" width="19.5703125" style="21" customWidth="1"/>
    <col min="9214" max="9217" width="21.28515625" style="21" customWidth="1"/>
    <col min="9218" max="9218" width="25.7109375" style="21" bestFit="1" customWidth="1"/>
    <col min="9219" max="9219" width="18.42578125" style="21" customWidth="1"/>
    <col min="9220" max="9220" width="19.5703125" style="21" customWidth="1"/>
    <col min="9221" max="9221" width="9.140625" style="21"/>
    <col min="9222" max="9222" width="21" style="21" customWidth="1"/>
    <col min="9223" max="9223" width="9.140625" style="21"/>
    <col min="9224" max="9224" width="13.28515625" style="21" customWidth="1"/>
    <col min="9225" max="9466" width="9.140625" style="21"/>
    <col min="9467" max="9467" width="14.42578125" style="21" customWidth="1"/>
    <col min="9468" max="9468" width="100.7109375" style="21" customWidth="1"/>
    <col min="9469" max="9469" width="19.5703125" style="21" customWidth="1"/>
    <col min="9470" max="9473" width="21.28515625" style="21" customWidth="1"/>
    <col min="9474" max="9474" width="25.7109375" style="21" bestFit="1" customWidth="1"/>
    <col min="9475" max="9475" width="18.42578125" style="21" customWidth="1"/>
    <col min="9476" max="9476" width="19.5703125" style="21" customWidth="1"/>
    <col min="9477" max="9477" width="9.140625" style="21"/>
    <col min="9478" max="9478" width="21" style="21" customWidth="1"/>
    <col min="9479" max="9479" width="9.140625" style="21"/>
    <col min="9480" max="9480" width="13.28515625" style="21" customWidth="1"/>
    <col min="9481" max="9722" width="9.140625" style="21"/>
    <col min="9723" max="9723" width="14.42578125" style="21" customWidth="1"/>
    <col min="9724" max="9724" width="100.7109375" style="21" customWidth="1"/>
    <col min="9725" max="9725" width="19.5703125" style="21" customWidth="1"/>
    <col min="9726" max="9729" width="21.28515625" style="21" customWidth="1"/>
    <col min="9730" max="9730" width="25.7109375" style="21" bestFit="1" customWidth="1"/>
    <col min="9731" max="9731" width="18.42578125" style="21" customWidth="1"/>
    <col min="9732" max="9732" width="19.5703125" style="21" customWidth="1"/>
    <col min="9733" max="9733" width="9.140625" style="21"/>
    <col min="9734" max="9734" width="21" style="21" customWidth="1"/>
    <col min="9735" max="9735" width="9.140625" style="21"/>
    <col min="9736" max="9736" width="13.28515625" style="21" customWidth="1"/>
    <col min="9737" max="9978" width="9.140625" style="21"/>
    <col min="9979" max="9979" width="14.42578125" style="21" customWidth="1"/>
    <col min="9980" max="9980" width="100.7109375" style="21" customWidth="1"/>
    <col min="9981" max="9981" width="19.5703125" style="21" customWidth="1"/>
    <col min="9982" max="9985" width="21.28515625" style="21" customWidth="1"/>
    <col min="9986" max="9986" width="25.7109375" style="21" bestFit="1" customWidth="1"/>
    <col min="9987" max="9987" width="18.42578125" style="21" customWidth="1"/>
    <col min="9988" max="9988" width="19.5703125" style="21" customWidth="1"/>
    <col min="9989" max="9989" width="9.140625" style="21"/>
    <col min="9990" max="9990" width="21" style="21" customWidth="1"/>
    <col min="9991" max="9991" width="9.140625" style="21"/>
    <col min="9992" max="9992" width="13.28515625" style="21" customWidth="1"/>
    <col min="9993" max="10234" width="9.140625" style="21"/>
    <col min="10235" max="10235" width="14.42578125" style="21" customWidth="1"/>
    <col min="10236" max="10236" width="100.7109375" style="21" customWidth="1"/>
    <col min="10237" max="10237" width="19.5703125" style="21" customWidth="1"/>
    <col min="10238" max="10241" width="21.28515625" style="21" customWidth="1"/>
    <col min="10242" max="10242" width="25.7109375" style="21" bestFit="1" customWidth="1"/>
    <col min="10243" max="10243" width="18.42578125" style="21" customWidth="1"/>
    <col min="10244" max="10244" width="19.5703125" style="21" customWidth="1"/>
    <col min="10245" max="10245" width="9.140625" style="21"/>
    <col min="10246" max="10246" width="21" style="21" customWidth="1"/>
    <col min="10247" max="10247" width="9.140625" style="21"/>
    <col min="10248" max="10248" width="13.28515625" style="21" customWidth="1"/>
    <col min="10249" max="10490" width="9.140625" style="21"/>
    <col min="10491" max="10491" width="14.42578125" style="21" customWidth="1"/>
    <col min="10492" max="10492" width="100.7109375" style="21" customWidth="1"/>
    <col min="10493" max="10493" width="19.5703125" style="21" customWidth="1"/>
    <col min="10494" max="10497" width="21.28515625" style="21" customWidth="1"/>
    <col min="10498" max="10498" width="25.7109375" style="21" bestFit="1" customWidth="1"/>
    <col min="10499" max="10499" width="18.42578125" style="21" customWidth="1"/>
    <col min="10500" max="10500" width="19.5703125" style="21" customWidth="1"/>
    <col min="10501" max="10501" width="9.140625" style="21"/>
    <col min="10502" max="10502" width="21" style="21" customWidth="1"/>
    <col min="10503" max="10503" width="9.140625" style="21"/>
    <col min="10504" max="10504" width="13.28515625" style="21" customWidth="1"/>
    <col min="10505" max="10746" width="9.140625" style="21"/>
    <col min="10747" max="10747" width="14.42578125" style="21" customWidth="1"/>
    <col min="10748" max="10748" width="100.7109375" style="21" customWidth="1"/>
    <col min="10749" max="10749" width="19.5703125" style="21" customWidth="1"/>
    <col min="10750" max="10753" width="21.28515625" style="21" customWidth="1"/>
    <col min="10754" max="10754" width="25.7109375" style="21" bestFit="1" customWidth="1"/>
    <col min="10755" max="10755" width="18.42578125" style="21" customWidth="1"/>
    <col min="10756" max="10756" width="19.5703125" style="21" customWidth="1"/>
    <col min="10757" max="10757" width="9.140625" style="21"/>
    <col min="10758" max="10758" width="21" style="21" customWidth="1"/>
    <col min="10759" max="10759" width="9.140625" style="21"/>
    <col min="10760" max="10760" width="13.28515625" style="21" customWidth="1"/>
    <col min="10761" max="11002" width="9.140625" style="21"/>
    <col min="11003" max="11003" width="14.42578125" style="21" customWidth="1"/>
    <col min="11004" max="11004" width="100.7109375" style="21" customWidth="1"/>
    <col min="11005" max="11005" width="19.5703125" style="21" customWidth="1"/>
    <col min="11006" max="11009" width="21.28515625" style="21" customWidth="1"/>
    <col min="11010" max="11010" width="25.7109375" style="21" bestFit="1" customWidth="1"/>
    <col min="11011" max="11011" width="18.42578125" style="21" customWidth="1"/>
    <col min="11012" max="11012" width="19.5703125" style="21" customWidth="1"/>
    <col min="11013" max="11013" width="9.140625" style="21"/>
    <col min="11014" max="11014" width="21" style="21" customWidth="1"/>
    <col min="11015" max="11015" width="9.140625" style="21"/>
    <col min="11016" max="11016" width="13.28515625" style="21" customWidth="1"/>
    <col min="11017" max="11258" width="9.140625" style="21"/>
    <col min="11259" max="11259" width="14.42578125" style="21" customWidth="1"/>
    <col min="11260" max="11260" width="100.7109375" style="21" customWidth="1"/>
    <col min="11261" max="11261" width="19.5703125" style="21" customWidth="1"/>
    <col min="11262" max="11265" width="21.28515625" style="21" customWidth="1"/>
    <col min="11266" max="11266" width="25.7109375" style="21" bestFit="1" customWidth="1"/>
    <col min="11267" max="11267" width="18.42578125" style="21" customWidth="1"/>
    <col min="11268" max="11268" width="19.5703125" style="21" customWidth="1"/>
    <col min="11269" max="11269" width="9.140625" style="21"/>
    <col min="11270" max="11270" width="21" style="21" customWidth="1"/>
    <col min="11271" max="11271" width="9.140625" style="21"/>
    <col min="11272" max="11272" width="13.28515625" style="21" customWidth="1"/>
    <col min="11273" max="11514" width="9.140625" style="21"/>
    <col min="11515" max="11515" width="14.42578125" style="21" customWidth="1"/>
    <col min="11516" max="11516" width="100.7109375" style="21" customWidth="1"/>
    <col min="11517" max="11517" width="19.5703125" style="21" customWidth="1"/>
    <col min="11518" max="11521" width="21.28515625" style="21" customWidth="1"/>
    <col min="11522" max="11522" width="25.7109375" style="21" bestFit="1" customWidth="1"/>
    <col min="11523" max="11523" width="18.42578125" style="21" customWidth="1"/>
    <col min="11524" max="11524" width="19.5703125" style="21" customWidth="1"/>
    <col min="11525" max="11525" width="9.140625" style="21"/>
    <col min="11526" max="11526" width="21" style="21" customWidth="1"/>
    <col min="11527" max="11527" width="9.140625" style="21"/>
    <col min="11528" max="11528" width="13.28515625" style="21" customWidth="1"/>
    <col min="11529" max="11770" width="9.140625" style="21"/>
    <col min="11771" max="11771" width="14.42578125" style="21" customWidth="1"/>
    <col min="11772" max="11772" width="100.7109375" style="21" customWidth="1"/>
    <col min="11773" max="11773" width="19.5703125" style="21" customWidth="1"/>
    <col min="11774" max="11777" width="21.28515625" style="21" customWidth="1"/>
    <col min="11778" max="11778" width="25.7109375" style="21" bestFit="1" customWidth="1"/>
    <col min="11779" max="11779" width="18.42578125" style="21" customWidth="1"/>
    <col min="11780" max="11780" width="19.5703125" style="21" customWidth="1"/>
    <col min="11781" max="11781" width="9.140625" style="21"/>
    <col min="11782" max="11782" width="21" style="21" customWidth="1"/>
    <col min="11783" max="11783" width="9.140625" style="21"/>
    <col min="11784" max="11784" width="13.28515625" style="21" customWidth="1"/>
    <col min="11785" max="12026" width="9.140625" style="21"/>
    <col min="12027" max="12027" width="14.42578125" style="21" customWidth="1"/>
    <col min="12028" max="12028" width="100.7109375" style="21" customWidth="1"/>
    <col min="12029" max="12029" width="19.5703125" style="21" customWidth="1"/>
    <col min="12030" max="12033" width="21.28515625" style="21" customWidth="1"/>
    <col min="12034" max="12034" width="25.7109375" style="21" bestFit="1" customWidth="1"/>
    <col min="12035" max="12035" width="18.42578125" style="21" customWidth="1"/>
    <col min="12036" max="12036" width="19.5703125" style="21" customWidth="1"/>
    <col min="12037" max="12037" width="9.140625" style="21"/>
    <col min="12038" max="12038" width="21" style="21" customWidth="1"/>
    <col min="12039" max="12039" width="9.140625" style="21"/>
    <col min="12040" max="12040" width="13.28515625" style="21" customWidth="1"/>
    <col min="12041" max="12282" width="9.140625" style="21"/>
    <col min="12283" max="12283" width="14.42578125" style="21" customWidth="1"/>
    <col min="12284" max="12284" width="100.7109375" style="21" customWidth="1"/>
    <col min="12285" max="12285" width="19.5703125" style="21" customWidth="1"/>
    <col min="12286" max="12289" width="21.28515625" style="21" customWidth="1"/>
    <col min="12290" max="12290" width="25.7109375" style="21" bestFit="1" customWidth="1"/>
    <col min="12291" max="12291" width="18.42578125" style="21" customWidth="1"/>
    <col min="12292" max="12292" width="19.5703125" style="21" customWidth="1"/>
    <col min="12293" max="12293" width="9.140625" style="21"/>
    <col min="12294" max="12294" width="21" style="21" customWidth="1"/>
    <col min="12295" max="12295" width="9.140625" style="21"/>
    <col min="12296" max="12296" width="13.28515625" style="21" customWidth="1"/>
    <col min="12297" max="12538" width="9.140625" style="21"/>
    <col min="12539" max="12539" width="14.42578125" style="21" customWidth="1"/>
    <col min="12540" max="12540" width="100.7109375" style="21" customWidth="1"/>
    <col min="12541" max="12541" width="19.5703125" style="21" customWidth="1"/>
    <col min="12542" max="12545" width="21.28515625" style="21" customWidth="1"/>
    <col min="12546" max="12546" width="25.7109375" style="21" bestFit="1" customWidth="1"/>
    <col min="12547" max="12547" width="18.42578125" style="21" customWidth="1"/>
    <col min="12548" max="12548" width="19.5703125" style="21" customWidth="1"/>
    <col min="12549" max="12549" width="9.140625" style="21"/>
    <col min="12550" max="12550" width="21" style="21" customWidth="1"/>
    <col min="12551" max="12551" width="9.140625" style="21"/>
    <col min="12552" max="12552" width="13.28515625" style="21" customWidth="1"/>
    <col min="12553" max="12794" width="9.140625" style="21"/>
    <col min="12795" max="12795" width="14.42578125" style="21" customWidth="1"/>
    <col min="12796" max="12796" width="100.7109375" style="21" customWidth="1"/>
    <col min="12797" max="12797" width="19.5703125" style="21" customWidth="1"/>
    <col min="12798" max="12801" width="21.28515625" style="21" customWidth="1"/>
    <col min="12802" max="12802" width="25.7109375" style="21" bestFit="1" customWidth="1"/>
    <col min="12803" max="12803" width="18.42578125" style="21" customWidth="1"/>
    <col min="12804" max="12804" width="19.5703125" style="21" customWidth="1"/>
    <col min="12805" max="12805" width="9.140625" style="21"/>
    <col min="12806" max="12806" width="21" style="21" customWidth="1"/>
    <col min="12807" max="12807" width="9.140625" style="21"/>
    <col min="12808" max="12808" width="13.28515625" style="21" customWidth="1"/>
    <col min="12809" max="13050" width="9.140625" style="21"/>
    <col min="13051" max="13051" width="14.42578125" style="21" customWidth="1"/>
    <col min="13052" max="13052" width="100.7109375" style="21" customWidth="1"/>
    <col min="13053" max="13053" width="19.5703125" style="21" customWidth="1"/>
    <col min="13054" max="13057" width="21.28515625" style="21" customWidth="1"/>
    <col min="13058" max="13058" width="25.7109375" style="21" bestFit="1" customWidth="1"/>
    <col min="13059" max="13059" width="18.42578125" style="21" customWidth="1"/>
    <col min="13060" max="13060" width="19.5703125" style="21" customWidth="1"/>
    <col min="13061" max="13061" width="9.140625" style="21"/>
    <col min="13062" max="13062" width="21" style="21" customWidth="1"/>
    <col min="13063" max="13063" width="9.140625" style="21"/>
    <col min="13064" max="13064" width="13.28515625" style="21" customWidth="1"/>
    <col min="13065" max="13306" width="9.140625" style="21"/>
    <col min="13307" max="13307" width="14.42578125" style="21" customWidth="1"/>
    <col min="13308" max="13308" width="100.7109375" style="21" customWidth="1"/>
    <col min="13309" max="13309" width="19.5703125" style="21" customWidth="1"/>
    <col min="13310" max="13313" width="21.28515625" style="21" customWidth="1"/>
    <col min="13314" max="13314" width="25.7109375" style="21" bestFit="1" customWidth="1"/>
    <col min="13315" max="13315" width="18.42578125" style="21" customWidth="1"/>
    <col min="13316" max="13316" width="19.5703125" style="21" customWidth="1"/>
    <col min="13317" max="13317" width="9.140625" style="21"/>
    <col min="13318" max="13318" width="21" style="21" customWidth="1"/>
    <col min="13319" max="13319" width="9.140625" style="21"/>
    <col min="13320" max="13320" width="13.28515625" style="21" customWidth="1"/>
    <col min="13321" max="13562" width="9.140625" style="21"/>
    <col min="13563" max="13563" width="14.42578125" style="21" customWidth="1"/>
    <col min="13564" max="13564" width="100.7109375" style="21" customWidth="1"/>
    <col min="13565" max="13565" width="19.5703125" style="21" customWidth="1"/>
    <col min="13566" max="13569" width="21.28515625" style="21" customWidth="1"/>
    <col min="13570" max="13570" width="25.7109375" style="21" bestFit="1" customWidth="1"/>
    <col min="13571" max="13571" width="18.42578125" style="21" customWidth="1"/>
    <col min="13572" max="13572" width="19.5703125" style="21" customWidth="1"/>
    <col min="13573" max="13573" width="9.140625" style="21"/>
    <col min="13574" max="13574" width="21" style="21" customWidth="1"/>
    <col min="13575" max="13575" width="9.140625" style="21"/>
    <col min="13576" max="13576" width="13.28515625" style="21" customWidth="1"/>
    <col min="13577" max="13818" width="9.140625" style="21"/>
    <col min="13819" max="13819" width="14.42578125" style="21" customWidth="1"/>
    <col min="13820" max="13820" width="100.7109375" style="21" customWidth="1"/>
    <col min="13821" max="13821" width="19.5703125" style="21" customWidth="1"/>
    <col min="13822" max="13825" width="21.28515625" style="21" customWidth="1"/>
    <col min="13826" max="13826" width="25.7109375" style="21" bestFit="1" customWidth="1"/>
    <col min="13827" max="13827" width="18.42578125" style="21" customWidth="1"/>
    <col min="13828" max="13828" width="19.5703125" style="21" customWidth="1"/>
    <col min="13829" max="13829" width="9.140625" style="21"/>
    <col min="13830" max="13830" width="21" style="21" customWidth="1"/>
    <col min="13831" max="13831" width="9.140625" style="21"/>
    <col min="13832" max="13832" width="13.28515625" style="21" customWidth="1"/>
    <col min="13833" max="14074" width="9.140625" style="21"/>
    <col min="14075" max="14075" width="14.42578125" style="21" customWidth="1"/>
    <col min="14076" max="14076" width="100.7109375" style="21" customWidth="1"/>
    <col min="14077" max="14077" width="19.5703125" style="21" customWidth="1"/>
    <col min="14078" max="14081" width="21.28515625" style="21" customWidth="1"/>
    <col min="14082" max="14082" width="25.7109375" style="21" bestFit="1" customWidth="1"/>
    <col min="14083" max="14083" width="18.42578125" style="21" customWidth="1"/>
    <col min="14084" max="14084" width="19.5703125" style="21" customWidth="1"/>
    <col min="14085" max="14085" width="9.140625" style="21"/>
    <col min="14086" max="14086" width="21" style="21" customWidth="1"/>
    <col min="14087" max="14087" width="9.140625" style="21"/>
    <col min="14088" max="14088" width="13.28515625" style="21" customWidth="1"/>
    <col min="14089" max="14330" width="9.140625" style="21"/>
    <col min="14331" max="14331" width="14.42578125" style="21" customWidth="1"/>
    <col min="14332" max="14332" width="100.7109375" style="21" customWidth="1"/>
    <col min="14333" max="14333" width="19.5703125" style="21" customWidth="1"/>
    <col min="14334" max="14337" width="21.28515625" style="21" customWidth="1"/>
    <col min="14338" max="14338" width="25.7109375" style="21" bestFit="1" customWidth="1"/>
    <col min="14339" max="14339" width="18.42578125" style="21" customWidth="1"/>
    <col min="14340" max="14340" width="19.5703125" style="21" customWidth="1"/>
    <col min="14341" max="14341" width="9.140625" style="21"/>
    <col min="14342" max="14342" width="21" style="21" customWidth="1"/>
    <col min="14343" max="14343" width="9.140625" style="21"/>
    <col min="14344" max="14344" width="13.28515625" style="21" customWidth="1"/>
    <col min="14345" max="14586" width="9.140625" style="21"/>
    <col min="14587" max="14587" width="14.42578125" style="21" customWidth="1"/>
    <col min="14588" max="14588" width="100.7109375" style="21" customWidth="1"/>
    <col min="14589" max="14589" width="19.5703125" style="21" customWidth="1"/>
    <col min="14590" max="14593" width="21.28515625" style="21" customWidth="1"/>
    <col min="14594" max="14594" width="25.7109375" style="21" bestFit="1" customWidth="1"/>
    <col min="14595" max="14595" width="18.42578125" style="21" customWidth="1"/>
    <col min="14596" max="14596" width="19.5703125" style="21" customWidth="1"/>
    <col min="14597" max="14597" width="9.140625" style="21"/>
    <col min="14598" max="14598" width="21" style="21" customWidth="1"/>
    <col min="14599" max="14599" width="9.140625" style="21"/>
    <col min="14600" max="14600" width="13.28515625" style="21" customWidth="1"/>
    <col min="14601" max="14842" width="9.140625" style="21"/>
    <col min="14843" max="14843" width="14.42578125" style="21" customWidth="1"/>
    <col min="14844" max="14844" width="100.7109375" style="21" customWidth="1"/>
    <col min="14845" max="14845" width="19.5703125" style="21" customWidth="1"/>
    <col min="14846" max="14849" width="21.28515625" style="21" customWidth="1"/>
    <col min="14850" max="14850" width="25.7109375" style="21" bestFit="1" customWidth="1"/>
    <col min="14851" max="14851" width="18.42578125" style="21" customWidth="1"/>
    <col min="14852" max="14852" width="19.5703125" style="21" customWidth="1"/>
    <col min="14853" max="14853" width="9.140625" style="21"/>
    <col min="14854" max="14854" width="21" style="21" customWidth="1"/>
    <col min="14855" max="14855" width="9.140625" style="21"/>
    <col min="14856" max="14856" width="13.28515625" style="21" customWidth="1"/>
    <col min="14857" max="15098" width="9.140625" style="21"/>
    <col min="15099" max="15099" width="14.42578125" style="21" customWidth="1"/>
    <col min="15100" max="15100" width="100.7109375" style="21" customWidth="1"/>
    <col min="15101" max="15101" width="19.5703125" style="21" customWidth="1"/>
    <col min="15102" max="15105" width="21.28515625" style="21" customWidth="1"/>
    <col min="15106" max="15106" width="25.7109375" style="21" bestFit="1" customWidth="1"/>
    <col min="15107" max="15107" width="18.42578125" style="21" customWidth="1"/>
    <col min="15108" max="15108" width="19.5703125" style="21" customWidth="1"/>
    <col min="15109" max="15109" width="9.140625" style="21"/>
    <col min="15110" max="15110" width="21" style="21" customWidth="1"/>
    <col min="15111" max="15111" width="9.140625" style="21"/>
    <col min="15112" max="15112" width="13.28515625" style="21" customWidth="1"/>
    <col min="15113" max="15354" width="9.140625" style="21"/>
    <col min="15355" max="15355" width="14.42578125" style="21" customWidth="1"/>
    <col min="15356" max="15356" width="100.7109375" style="21" customWidth="1"/>
    <col min="15357" max="15357" width="19.5703125" style="21" customWidth="1"/>
    <col min="15358" max="15361" width="21.28515625" style="21" customWidth="1"/>
    <col min="15362" max="15362" width="25.7109375" style="21" bestFit="1" customWidth="1"/>
    <col min="15363" max="15363" width="18.42578125" style="21" customWidth="1"/>
    <col min="15364" max="15364" width="19.5703125" style="21" customWidth="1"/>
    <col min="15365" max="15365" width="9.140625" style="21"/>
    <col min="15366" max="15366" width="21" style="21" customWidth="1"/>
    <col min="15367" max="15367" width="9.140625" style="21"/>
    <col min="15368" max="15368" width="13.28515625" style="21" customWidth="1"/>
    <col min="15369" max="15610" width="9.140625" style="21"/>
    <col min="15611" max="15611" width="14.42578125" style="21" customWidth="1"/>
    <col min="15612" max="15612" width="100.7109375" style="21" customWidth="1"/>
    <col min="15613" max="15613" width="19.5703125" style="21" customWidth="1"/>
    <col min="15614" max="15617" width="21.28515625" style="21" customWidth="1"/>
    <col min="15618" max="15618" width="25.7109375" style="21" bestFit="1" customWidth="1"/>
    <col min="15619" max="15619" width="18.42578125" style="21" customWidth="1"/>
    <col min="15620" max="15620" width="19.5703125" style="21" customWidth="1"/>
    <col min="15621" max="15621" width="9.140625" style="21"/>
    <col min="15622" max="15622" width="21" style="21" customWidth="1"/>
    <col min="15623" max="15623" width="9.140625" style="21"/>
    <col min="15624" max="15624" width="13.28515625" style="21" customWidth="1"/>
    <col min="15625" max="15866" width="9.140625" style="21"/>
    <col min="15867" max="15867" width="14.42578125" style="21" customWidth="1"/>
    <col min="15868" max="15868" width="100.7109375" style="21" customWidth="1"/>
    <col min="15869" max="15869" width="19.5703125" style="21" customWidth="1"/>
    <col min="15870" max="15873" width="21.28515625" style="21" customWidth="1"/>
    <col min="15874" max="15874" width="25.7109375" style="21" bestFit="1" customWidth="1"/>
    <col min="15875" max="15875" width="18.42578125" style="21" customWidth="1"/>
    <col min="15876" max="15876" width="19.5703125" style="21" customWidth="1"/>
    <col min="15877" max="15877" width="9.140625" style="21"/>
    <col min="15878" max="15878" width="21" style="21" customWidth="1"/>
    <col min="15879" max="15879" width="9.140625" style="21"/>
    <col min="15880" max="15880" width="13.28515625" style="21" customWidth="1"/>
    <col min="15881" max="16122" width="9.140625" style="21"/>
    <col min="16123" max="16123" width="14.42578125" style="21" customWidth="1"/>
    <col min="16124" max="16124" width="100.7109375" style="21" customWidth="1"/>
    <col min="16125" max="16125" width="19.5703125" style="21" customWidth="1"/>
    <col min="16126" max="16129" width="21.28515625" style="21" customWidth="1"/>
    <col min="16130" max="16130" width="25.7109375" style="21" bestFit="1" customWidth="1"/>
    <col min="16131" max="16131" width="18.42578125" style="21" customWidth="1"/>
    <col min="16132" max="16132" width="19.5703125" style="21" customWidth="1"/>
    <col min="16133" max="16133" width="9.140625" style="21"/>
    <col min="16134" max="16134" width="21" style="21" customWidth="1"/>
    <col min="16135" max="16135" width="9.140625" style="21"/>
    <col min="16136" max="16136" width="13.28515625" style="21" customWidth="1"/>
    <col min="16137" max="16384" width="9.140625" style="21"/>
  </cols>
  <sheetData>
    <row r="1" spans="1:8" ht="15.75" customHeight="1" x14ac:dyDescent="0.25">
      <c r="A1" s="197"/>
      <c r="B1" s="200" t="str">
        <f>ORÇ.ELEV!A1</f>
        <v>FORNECIMENTO E ADEQUAÇÃO DOS ELEVADORES HOSPITAL IPIRANGA</v>
      </c>
      <c r="C1" s="201"/>
      <c r="D1" s="201"/>
    </row>
    <row r="2" spans="1:8" ht="15.75" customHeight="1" x14ac:dyDescent="0.25">
      <c r="A2" s="198"/>
      <c r="B2" s="202"/>
      <c r="C2" s="203"/>
      <c r="D2" s="203"/>
    </row>
    <row r="3" spans="1:8" ht="15.75" customHeight="1" x14ac:dyDescent="0.25">
      <c r="A3" s="198"/>
      <c r="B3" s="202"/>
      <c r="C3" s="203"/>
      <c r="D3" s="203"/>
    </row>
    <row r="4" spans="1:8" ht="15.75" thickBot="1" x14ac:dyDescent="0.3">
      <c r="A4" s="199"/>
      <c r="B4" s="204"/>
      <c r="C4" s="205"/>
      <c r="D4" s="205"/>
    </row>
    <row r="5" spans="1:8" ht="22.5" customHeight="1" thickBot="1" x14ac:dyDescent="0.3">
      <c r="A5" s="192" t="s">
        <v>333</v>
      </c>
      <c r="B5" s="193"/>
      <c r="C5" s="193"/>
      <c r="D5" s="193"/>
    </row>
    <row r="6" spans="1:8" ht="24.95" customHeight="1" thickBot="1" x14ac:dyDescent="0.3">
      <c r="A6" s="143" t="s">
        <v>302</v>
      </c>
      <c r="B6" s="144" t="s">
        <v>303</v>
      </c>
      <c r="C6" s="145" t="s">
        <v>304</v>
      </c>
      <c r="D6" s="140" t="s">
        <v>221</v>
      </c>
    </row>
    <row r="7" spans="1:8" ht="25.5" customHeight="1" x14ac:dyDescent="0.25">
      <c r="A7" s="146">
        <f>ORÇ.ELEV!A8</f>
        <v>1</v>
      </c>
      <c r="B7" s="139" t="str">
        <f>ORÇ.ELEV!C8</f>
        <v>SERVIÇO TÉCNICO ESPECIALIZADO</v>
      </c>
      <c r="C7" s="147">
        <f>ORÇ.ELEV!G8</f>
        <v>0</v>
      </c>
      <c r="D7" s="141" t="e">
        <f t="shared" ref="D7:D28" si="0">C7/$C$44</f>
        <v>#DIV/0!</v>
      </c>
      <c r="H7" s="22"/>
    </row>
    <row r="8" spans="1:8" ht="25.5" customHeight="1" x14ac:dyDescent="0.25">
      <c r="A8" s="146">
        <f>ORÇ.ELEV!A19</f>
        <v>2</v>
      </c>
      <c r="B8" s="139" t="str">
        <f>ORÇ.ELEV!C19</f>
        <v>INÍCIO, APOIO DA OBRA</v>
      </c>
      <c r="C8" s="147">
        <f>ORÇ.ELEV!G19</f>
        <v>0</v>
      </c>
      <c r="D8" s="141" t="e">
        <f t="shared" si="0"/>
        <v>#DIV/0!</v>
      </c>
      <c r="H8" s="22"/>
    </row>
    <row r="9" spans="1:8" ht="25.5" customHeight="1" x14ac:dyDescent="0.25">
      <c r="A9" s="146">
        <f>ORÇ.ELEV!A32</f>
        <v>3</v>
      </c>
      <c r="B9" s="139" t="str">
        <f>ORÇ.ELEV!C32</f>
        <v>DEMOLIÇÃO SEM REAPROVEITAMENTO</v>
      </c>
      <c r="C9" s="147">
        <f>ORÇ.ELEV!G32</f>
        <v>0</v>
      </c>
      <c r="D9" s="141" t="e">
        <f t="shared" si="0"/>
        <v>#DIV/0!</v>
      </c>
      <c r="H9" s="22"/>
    </row>
    <row r="10" spans="1:8" ht="25.5" customHeight="1" x14ac:dyDescent="0.25">
      <c r="A10" s="146">
        <f>ORÇ.ELEV!A39</f>
        <v>4</v>
      </c>
      <c r="B10" s="139" t="str">
        <f>ORÇ.ELEV!C39</f>
        <v>RETIRADA COM PROVÁVEL REAPROVEITAMENTO</v>
      </c>
      <c r="C10" s="147">
        <f>ORÇ.ELEV!G39</f>
        <v>0</v>
      </c>
      <c r="D10" s="141" t="e">
        <f t="shared" si="0"/>
        <v>#DIV/0!</v>
      </c>
      <c r="H10" s="22"/>
    </row>
    <row r="11" spans="1:8" ht="25.5" customHeight="1" x14ac:dyDescent="0.25">
      <c r="A11" s="146">
        <f>ORÇ.ELEV!A44</f>
        <v>5</v>
      </c>
      <c r="B11" s="139" t="str">
        <f>ORÇ.ELEV!C44</f>
        <v>TRANSPORTE E MOVIMENTAÇÃO, DENTRO E FORA DA OBRA</v>
      </c>
      <c r="C11" s="147">
        <f>ORÇ.ELEV!G44</f>
        <v>0</v>
      </c>
      <c r="D11" s="141" t="e">
        <f t="shared" si="0"/>
        <v>#DIV/0!</v>
      </c>
      <c r="H11" s="22"/>
    </row>
    <row r="12" spans="1:8" ht="25.5" customHeight="1" x14ac:dyDescent="0.25">
      <c r="A12" s="146">
        <f>ORÇ.ELEV!A48</f>
        <v>6</v>
      </c>
      <c r="B12" s="139" t="str">
        <f>ORÇ.ELEV!C48</f>
        <v>FORMA</v>
      </c>
      <c r="C12" s="147">
        <f>ORÇ.ELEV!G48</f>
        <v>0</v>
      </c>
      <c r="D12" s="141" t="e">
        <f t="shared" si="0"/>
        <v>#DIV/0!</v>
      </c>
      <c r="H12" s="22"/>
    </row>
    <row r="13" spans="1:8" ht="25.5" customHeight="1" x14ac:dyDescent="0.25">
      <c r="A13" s="146">
        <f>ORÇ.ELEV!A50</f>
        <v>7</v>
      </c>
      <c r="B13" s="139" t="str">
        <f>ORÇ.ELEV!C50</f>
        <v xml:space="preserve">ARMADURA </v>
      </c>
      <c r="C13" s="147">
        <f>ORÇ.ELEV!G50</f>
        <v>0</v>
      </c>
      <c r="D13" s="141" t="e">
        <f t="shared" si="0"/>
        <v>#DIV/0!</v>
      </c>
      <c r="H13" s="22"/>
    </row>
    <row r="14" spans="1:8" ht="25.5" customHeight="1" x14ac:dyDescent="0.25">
      <c r="A14" s="146">
        <f>ORÇ.ELEV!A54</f>
        <v>8</v>
      </c>
      <c r="B14" s="139" t="str">
        <f>ORÇ.ELEV!C54</f>
        <v>CONCRETO, MASSA E LASTRO</v>
      </c>
      <c r="C14" s="147">
        <f>ORÇ.ELEV!G54</f>
        <v>0</v>
      </c>
      <c r="D14" s="141" t="e">
        <f t="shared" si="0"/>
        <v>#DIV/0!</v>
      </c>
      <c r="H14" s="22"/>
    </row>
    <row r="15" spans="1:8" ht="25.5" customHeight="1" x14ac:dyDescent="0.25">
      <c r="A15" s="146">
        <f>ORÇ.ELEV!A57</f>
        <v>9</v>
      </c>
      <c r="B15" s="139" t="str">
        <f>ORÇ.ELEV!C57</f>
        <v>ALVENARIA E ELEMENTO DIVISOR</v>
      </c>
      <c r="C15" s="147">
        <f>ORÇ.ELEV!G57</f>
        <v>0</v>
      </c>
      <c r="D15" s="141" t="e">
        <f t="shared" si="0"/>
        <v>#DIV/0!</v>
      </c>
      <c r="H15" s="22"/>
    </row>
    <row r="16" spans="1:8" ht="25.5" customHeight="1" x14ac:dyDescent="0.25">
      <c r="A16" s="146">
        <f>ORÇ.ELEV!A60</f>
        <v>10</v>
      </c>
      <c r="B16" s="139" t="str">
        <f>ORÇ.ELEV!C60</f>
        <v>ESTRUTURA EM FERRO</v>
      </c>
      <c r="C16" s="147">
        <f>ORÇ.ELEV!G60</f>
        <v>0</v>
      </c>
      <c r="D16" s="141" t="e">
        <f t="shared" si="0"/>
        <v>#DIV/0!</v>
      </c>
      <c r="H16" s="22"/>
    </row>
    <row r="17" spans="1:8" ht="25.5" customHeight="1" x14ac:dyDescent="0.25">
      <c r="A17" s="146">
        <f>ORÇ.ELEV!A63</f>
        <v>11</v>
      </c>
      <c r="B17" s="139" t="str">
        <f>ORÇ.ELEV!C63</f>
        <v>REVESTIMENTO EM MASSA OU FUNDIDO NO LOCAL</v>
      </c>
      <c r="C17" s="147">
        <f>ORÇ.ELEV!G63</f>
        <v>0</v>
      </c>
      <c r="D17" s="141" t="e">
        <f t="shared" si="0"/>
        <v>#DIV/0!</v>
      </c>
      <c r="H17" s="22"/>
    </row>
    <row r="18" spans="1:8" ht="25.5" customHeight="1" x14ac:dyDescent="0.25">
      <c r="A18" s="146">
        <f>ORÇ.ELEV!A68</f>
        <v>12</v>
      </c>
      <c r="B18" s="139" t="str">
        <f>ORÇ.ELEV!C68</f>
        <v>REVESTIMENTO EM PEDRA</v>
      </c>
      <c r="C18" s="147">
        <f>ORÇ.ELEV!G68</f>
        <v>0</v>
      </c>
      <c r="D18" s="141" t="e">
        <f t="shared" si="0"/>
        <v>#DIV/0!</v>
      </c>
      <c r="H18" s="22"/>
    </row>
    <row r="19" spans="1:8" ht="25.5" customHeight="1" x14ac:dyDescent="0.25">
      <c r="A19" s="146">
        <f>ORÇ.ELEV!A71</f>
        <v>13</v>
      </c>
      <c r="B19" s="139" t="str">
        <f>ORÇ.ELEV!C71</f>
        <v>FORRO</v>
      </c>
      <c r="C19" s="147">
        <f>ORÇ.ELEV!G71</f>
        <v>0</v>
      </c>
      <c r="D19" s="141" t="e">
        <f t="shared" si="0"/>
        <v>#DIV/0!</v>
      </c>
      <c r="H19" s="22"/>
    </row>
    <row r="20" spans="1:8" ht="25.5" customHeight="1" x14ac:dyDescent="0.25">
      <c r="A20" s="146">
        <f>ORÇ.ELEV!A73</f>
        <v>14</v>
      </c>
      <c r="B20" s="139" t="str">
        <f>ORÇ.ELEV!C73</f>
        <v>ACESSÓRIOS PARA FIXAÇÃO</v>
      </c>
      <c r="C20" s="147">
        <f>ORÇ.ELEV!G73</f>
        <v>0</v>
      </c>
      <c r="D20" s="141" t="e">
        <f t="shared" si="0"/>
        <v>#DIV/0!</v>
      </c>
      <c r="H20" s="22"/>
    </row>
    <row r="21" spans="1:8" ht="25.5" customHeight="1" x14ac:dyDescent="0.25">
      <c r="A21" s="146">
        <f>ORÇ.ELEV!A78</f>
        <v>15</v>
      </c>
      <c r="B21" s="139" t="str">
        <f>ORÇ.ELEV!C78</f>
        <v>PINTURA</v>
      </c>
      <c r="C21" s="147">
        <f>ORÇ.ELEV!G78</f>
        <v>0</v>
      </c>
      <c r="D21" s="141" t="e">
        <f t="shared" si="0"/>
        <v>#DIV/0!</v>
      </c>
      <c r="H21" s="22"/>
    </row>
    <row r="22" spans="1:8" ht="25.5" customHeight="1" x14ac:dyDescent="0.25">
      <c r="A22" s="146">
        <f>ORÇ.ELEV!A84</f>
        <v>16</v>
      </c>
      <c r="B22" s="139" t="str">
        <f>ORÇ.ELEV!C84</f>
        <v>QUADRO E PAINEL PARA ENERGIA ELÉTRICA E TELEFONIA</v>
      </c>
      <c r="C22" s="147">
        <f>ORÇ.ELEV!G84</f>
        <v>0</v>
      </c>
      <c r="D22" s="141" t="e">
        <f t="shared" si="0"/>
        <v>#DIV/0!</v>
      </c>
      <c r="H22" s="22"/>
    </row>
    <row r="23" spans="1:8" ht="25.5" customHeight="1" x14ac:dyDescent="0.25">
      <c r="A23" s="146">
        <f>ORÇ.ELEV!A104</f>
        <v>17</v>
      </c>
      <c r="B23" s="139" t="str">
        <f>ORÇ.ELEV!C104</f>
        <v>TUBULAÇÃO E CONDUTOR PARA ENERGIA ELÉTRICA E TELEFONIA BÁSICA</v>
      </c>
      <c r="C23" s="147">
        <f>ORÇ.ELEV!G104</f>
        <v>0</v>
      </c>
      <c r="D23" s="141" t="e">
        <f t="shared" si="0"/>
        <v>#DIV/0!</v>
      </c>
      <c r="H23" s="22"/>
    </row>
    <row r="24" spans="1:8" ht="25.5" customHeight="1" x14ac:dyDescent="0.25">
      <c r="A24" s="146">
        <f>ORÇ.ELEV!A108</f>
        <v>18</v>
      </c>
      <c r="B24" s="139" t="str">
        <f>ORÇ.ELEV!C108</f>
        <v>CONDUTOR E ENFIAÇÃO DE ENERGIA ELÉTRICA E TELEFONIA</v>
      </c>
      <c r="C24" s="147">
        <f>ORÇ.ELEV!G108</f>
        <v>0</v>
      </c>
      <c r="D24" s="141" t="e">
        <f t="shared" si="0"/>
        <v>#DIV/0!</v>
      </c>
      <c r="H24" s="22"/>
    </row>
    <row r="25" spans="1:8" ht="25.5" customHeight="1" x14ac:dyDescent="0.25">
      <c r="A25" s="146">
        <f>ORÇ.ELEV!A118</f>
        <v>19</v>
      </c>
      <c r="B25" s="139" t="str">
        <f>ORÇ.ELEV!C118</f>
        <v>DISTRIBUIÇÃO DE FORÇA E COMANDO DE ENERGIA ELÉTRICA E TELEFONIA</v>
      </c>
      <c r="C25" s="147">
        <f>ORÇ.ELEV!G118</f>
        <v>0</v>
      </c>
      <c r="D25" s="141" t="e">
        <f t="shared" si="0"/>
        <v>#DIV/0!</v>
      </c>
      <c r="H25" s="22"/>
    </row>
    <row r="26" spans="1:8" ht="25.5" customHeight="1" x14ac:dyDescent="0.25">
      <c r="A26" s="146">
        <f>ORÇ.ELEV!A122</f>
        <v>20</v>
      </c>
      <c r="B26" s="139" t="str">
        <f>ORÇ.ELEV!C122</f>
        <v>ILUMINAÇÃO</v>
      </c>
      <c r="C26" s="147">
        <f>ORÇ.ELEV!G122</f>
        <v>0</v>
      </c>
      <c r="D26" s="141" t="e">
        <f t="shared" si="0"/>
        <v>#DIV/0!</v>
      </c>
      <c r="H26" s="22"/>
    </row>
    <row r="27" spans="1:8" ht="25.5" customHeight="1" x14ac:dyDescent="0.25">
      <c r="A27" s="146">
        <f>ORÇ.ELEV!A125</f>
        <v>21</v>
      </c>
      <c r="B27" s="139" t="str">
        <f>ORÇ.ELEV!C125</f>
        <v>LIMPEZA E ARREMATE</v>
      </c>
      <c r="C27" s="147">
        <f>ORÇ.ELEV!G125</f>
        <v>0</v>
      </c>
      <c r="D27" s="141" t="e">
        <f t="shared" si="0"/>
        <v>#DIV/0!</v>
      </c>
      <c r="H27" s="22"/>
    </row>
    <row r="28" spans="1:8" ht="25.5" customHeight="1" x14ac:dyDescent="0.25">
      <c r="A28" s="146">
        <f>ORÇ.ELEV!A127</f>
        <v>22</v>
      </c>
      <c r="B28" s="139" t="str">
        <f>ORÇ.ELEV!C127</f>
        <v>TELEFONIA, LÓGICA E TRANSMISSÃO DE DADOS, EQUIPAMENTOS E SISTEMA</v>
      </c>
      <c r="C28" s="147">
        <f>ORÇ.ELEV!G127</f>
        <v>0</v>
      </c>
      <c r="D28" s="141" t="e">
        <f t="shared" si="0"/>
        <v>#DIV/0!</v>
      </c>
      <c r="H28" s="22"/>
    </row>
    <row r="29" spans="1:8" ht="25.5" hidden="1" customHeight="1" x14ac:dyDescent="0.25">
      <c r="A29" s="146"/>
      <c r="B29" s="139"/>
      <c r="C29" s="147"/>
      <c r="D29" s="141"/>
      <c r="H29" s="22"/>
    </row>
    <row r="30" spans="1:8" ht="25.5" customHeight="1" x14ac:dyDescent="0.25">
      <c r="A30" s="146">
        <f>ORÇ.ELEV!A129</f>
        <v>23</v>
      </c>
      <c r="B30" s="139" t="str">
        <f>ORÇ.ELEV!C129</f>
        <v>ADMINISTRAÇÃO LOCAL DE OBRA</v>
      </c>
      <c r="C30" s="147">
        <f>ORÇ.ELEV!G129</f>
        <v>0</v>
      </c>
      <c r="D30" s="141" t="e">
        <f>C30/$C$44</f>
        <v>#DIV/0!</v>
      </c>
      <c r="H30" s="22"/>
    </row>
    <row r="31" spans="1:8" ht="25.5" hidden="1" customHeight="1" x14ac:dyDescent="0.25">
      <c r="A31" s="146"/>
      <c r="B31" s="139"/>
      <c r="C31" s="147"/>
      <c r="D31" s="142"/>
      <c r="H31" s="22"/>
    </row>
    <row r="32" spans="1:8" ht="25.5" customHeight="1" thickBot="1" x14ac:dyDescent="0.3">
      <c r="A32" s="148">
        <f>ORÇ.ELEV!A131</f>
        <v>24</v>
      </c>
      <c r="B32" s="149" t="str">
        <f>ORÇ.ELEV!C131</f>
        <v>EQUIPAMENTO TRANSPORTE VERTICAL</v>
      </c>
      <c r="C32" s="150">
        <f>ORÇ.ELEV!G131</f>
        <v>0</v>
      </c>
      <c r="D32" s="141" t="e">
        <f>C32/$C$44</f>
        <v>#DIV/0!</v>
      </c>
      <c r="H32" s="22"/>
    </row>
    <row r="33" spans="1:8" ht="25.5" customHeight="1" thickBot="1" x14ac:dyDescent="0.3">
      <c r="A33" s="137"/>
      <c r="B33" s="138"/>
      <c r="C33" s="58"/>
      <c r="D33" s="59"/>
      <c r="H33" s="22"/>
    </row>
    <row r="34" spans="1:8" ht="25.5" hidden="1" customHeight="1" thickBot="1" x14ac:dyDescent="0.3">
      <c r="A34" s="23"/>
      <c r="B34" s="24"/>
      <c r="C34" s="58"/>
      <c r="D34" s="59"/>
      <c r="H34" s="22"/>
    </row>
    <row r="35" spans="1:8" ht="25.5" hidden="1" customHeight="1" thickBot="1" x14ac:dyDescent="0.3">
      <c r="A35" s="23"/>
      <c r="B35" s="24"/>
      <c r="C35" s="58"/>
      <c r="D35" s="59"/>
      <c r="H35" s="22"/>
    </row>
    <row r="36" spans="1:8" ht="25.5" hidden="1" customHeight="1" thickBot="1" x14ac:dyDescent="0.3">
      <c r="A36" s="23"/>
      <c r="B36" s="24"/>
      <c r="C36" s="58"/>
      <c r="D36" s="59"/>
      <c r="H36" s="22"/>
    </row>
    <row r="37" spans="1:8" ht="25.5" hidden="1" customHeight="1" thickBot="1" x14ac:dyDescent="0.3">
      <c r="A37" s="23"/>
      <c r="B37" s="24"/>
      <c r="C37" s="58"/>
      <c r="D37" s="59"/>
      <c r="H37" s="22"/>
    </row>
    <row r="38" spans="1:8" ht="25.5" hidden="1" customHeight="1" thickBot="1" x14ac:dyDescent="0.3">
      <c r="A38" s="23"/>
      <c r="B38" s="24"/>
      <c r="C38" s="58"/>
      <c r="D38" s="59"/>
      <c r="H38" s="22"/>
    </row>
    <row r="39" spans="1:8" ht="25.5" hidden="1" customHeight="1" thickBot="1" x14ac:dyDescent="0.3">
      <c r="A39" s="23"/>
      <c r="B39" s="24"/>
      <c r="C39" s="58"/>
      <c r="D39" s="59"/>
      <c r="H39" s="22"/>
    </row>
    <row r="40" spans="1:8" ht="25.5" hidden="1" customHeight="1" thickBot="1" x14ac:dyDescent="0.3">
      <c r="A40" s="23"/>
      <c r="B40" s="24"/>
      <c r="C40" s="58"/>
      <c r="D40" s="59"/>
      <c r="H40" s="22"/>
    </row>
    <row r="41" spans="1:8" ht="25.5" hidden="1" customHeight="1" thickBot="1" x14ac:dyDescent="0.3">
      <c r="A41" s="23"/>
      <c r="B41" s="24"/>
      <c r="C41" s="58"/>
      <c r="D41" s="59"/>
      <c r="H41" s="22"/>
    </row>
    <row r="42" spans="1:8" ht="25.5" hidden="1" customHeight="1" thickBot="1" x14ac:dyDescent="0.3">
      <c r="A42" s="23"/>
      <c r="B42" s="24"/>
      <c r="C42" s="58"/>
      <c r="D42" s="59"/>
      <c r="H42" s="22"/>
    </row>
    <row r="43" spans="1:8" ht="25.5" hidden="1" customHeight="1" thickBot="1" x14ac:dyDescent="0.3">
      <c r="A43" s="23"/>
      <c r="B43" s="24"/>
      <c r="C43" s="58"/>
      <c r="D43" s="59"/>
      <c r="H43" s="22"/>
    </row>
    <row r="44" spans="1:8" ht="24.95" customHeight="1" x14ac:dyDescent="0.25">
      <c r="A44" s="25"/>
      <c r="B44" s="26" t="s">
        <v>305</v>
      </c>
      <c r="C44" s="27">
        <f>SUM(C7:C28)</f>
        <v>0</v>
      </c>
      <c r="D44" s="194" t="e">
        <f>SUM(D7:D28)</f>
        <v>#DIV/0!</v>
      </c>
      <c r="H44" s="22"/>
    </row>
    <row r="45" spans="1:8" ht="25.5" customHeight="1" x14ac:dyDescent="0.25">
      <c r="A45" s="28" t="s">
        <v>306</v>
      </c>
      <c r="B45" s="67" t="str">
        <f>ORÇ.ELEV!F138</f>
        <v>(       )%</v>
      </c>
      <c r="C45" s="69" t="e">
        <f>C44*B45</f>
        <v>#VALUE!</v>
      </c>
      <c r="D45" s="195"/>
    </row>
    <row r="46" spans="1:8" ht="25.5" customHeight="1" x14ac:dyDescent="0.25">
      <c r="A46" s="28"/>
      <c r="B46" s="67" t="s">
        <v>334</v>
      </c>
      <c r="C46" s="69" t="e">
        <f>SUM(C44:C45)</f>
        <v>#VALUE!</v>
      </c>
      <c r="D46" s="195"/>
    </row>
    <row r="47" spans="1:8" ht="25.5" customHeight="1" x14ac:dyDescent="0.25">
      <c r="A47" s="28"/>
      <c r="B47" s="70"/>
      <c r="C47" s="71"/>
      <c r="D47" s="195"/>
    </row>
    <row r="48" spans="1:8" ht="25.5" customHeight="1" x14ac:dyDescent="0.25">
      <c r="A48" s="28"/>
      <c r="B48" s="29"/>
      <c r="C48" s="30">
        <f>C32</f>
        <v>0</v>
      </c>
      <c r="D48" s="195"/>
    </row>
    <row r="49" spans="1:4" ht="25.5" customHeight="1" x14ac:dyDescent="0.25">
      <c r="A49" s="28" t="s">
        <v>306</v>
      </c>
      <c r="B49" s="67" t="str">
        <f>ORÇ.ELEV!F142</f>
        <v>(       )%</v>
      </c>
      <c r="C49" s="68" t="e">
        <f>C48*B49</f>
        <v>#VALUE!</v>
      </c>
      <c r="D49" s="195"/>
    </row>
    <row r="50" spans="1:4" ht="25.5" customHeight="1" x14ac:dyDescent="0.25">
      <c r="A50" s="28"/>
      <c r="B50" s="67" t="s">
        <v>335</v>
      </c>
      <c r="C50" s="68" t="e">
        <f>SUM(C48:C49)</f>
        <v>#VALUE!</v>
      </c>
      <c r="D50" s="195"/>
    </row>
    <row r="51" spans="1:4" ht="25.5" customHeight="1" x14ac:dyDescent="0.25">
      <c r="A51" s="28"/>
      <c r="B51" s="70"/>
      <c r="C51" s="72"/>
      <c r="D51" s="195"/>
    </row>
    <row r="52" spans="1:4" ht="24.95" customHeight="1" x14ac:dyDescent="0.25">
      <c r="A52" s="28"/>
      <c r="B52" s="29"/>
      <c r="C52" s="61">
        <f>C30</f>
        <v>0</v>
      </c>
      <c r="D52" s="195"/>
    </row>
    <row r="53" spans="1:4" ht="24.95" customHeight="1" x14ac:dyDescent="0.25">
      <c r="A53" s="28" t="s">
        <v>306</v>
      </c>
      <c r="B53" s="67" t="str">
        <f>ORÇ.ELEV!F146</f>
        <v>(       )%</v>
      </c>
      <c r="C53" s="68" t="e">
        <f>C52*B53</f>
        <v>#VALUE!</v>
      </c>
      <c r="D53" s="195"/>
    </row>
    <row r="54" spans="1:4" ht="24.95" customHeight="1" x14ac:dyDescent="0.25">
      <c r="A54" s="60"/>
      <c r="B54" s="67" t="s">
        <v>336</v>
      </c>
      <c r="C54" s="68" t="e">
        <f>SUM(C52:C53)</f>
        <v>#VALUE!</v>
      </c>
      <c r="D54" s="195"/>
    </row>
    <row r="55" spans="1:4" ht="24.95" customHeight="1" thickBot="1" x14ac:dyDescent="0.3">
      <c r="A55" s="31"/>
      <c r="B55" s="65" t="s">
        <v>307</v>
      </c>
      <c r="C55" s="66" t="e">
        <f>C53+C52+C49+C48+C45+C44</f>
        <v>#VALUE!</v>
      </c>
      <c r="D55" s="196"/>
    </row>
    <row r="57" spans="1:4" x14ac:dyDescent="0.25">
      <c r="C57" s="33"/>
    </row>
    <row r="61" spans="1:4" x14ac:dyDescent="0.25">
      <c r="C61" s="33"/>
    </row>
    <row r="63" spans="1:4" x14ac:dyDescent="0.25">
      <c r="C63" s="33"/>
    </row>
    <row r="64" spans="1:4" x14ac:dyDescent="0.25">
      <c r="C64" s="33"/>
    </row>
  </sheetData>
  <mergeCells count="4">
    <mergeCell ref="A5:D5"/>
    <mergeCell ref="D44:D55"/>
    <mergeCell ref="A1:A4"/>
    <mergeCell ref="B1:D4"/>
  </mergeCells>
  <printOptions horizontalCentered="1" verticalCentered="1"/>
  <pageMargins left="0.39370078740157483" right="0.39370078740157483" top="1.3779527559055118" bottom="0.98425196850393704" header="0.51181102362204722" footer="0.51181102362204722"/>
  <pageSetup paperSize="9" scale="66" fitToWidth="0" fitToHeight="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tabSelected="1" view="pageBreakPreview" zoomScale="50" zoomScaleNormal="70" zoomScaleSheetLayoutView="50" workbookViewId="0">
      <selection activeCell="B5" sqref="B5:B6"/>
    </sheetView>
  </sheetViews>
  <sheetFormatPr defaultRowHeight="18" x14ac:dyDescent="0.25"/>
  <cols>
    <col min="1" max="1" width="23.42578125" style="56" customWidth="1"/>
    <col min="2" max="2" width="63.140625" style="41" customWidth="1"/>
    <col min="3" max="3" width="20.85546875" style="48" customWidth="1"/>
    <col min="4" max="4" width="13" style="48" customWidth="1"/>
    <col min="5" max="5" width="21" style="41" customWidth="1"/>
    <col min="6" max="13" width="19.85546875" style="41" customWidth="1"/>
    <col min="14" max="14" width="20.85546875" style="41" customWidth="1"/>
    <col min="15" max="15" width="21.28515625" style="41" customWidth="1"/>
    <col min="16" max="16" width="20.85546875" style="41" customWidth="1"/>
    <col min="17" max="17" width="21.42578125" style="41" customWidth="1"/>
    <col min="18" max="18" width="21.28515625" style="41" customWidth="1"/>
    <col min="19" max="19" width="20.85546875" style="41" customWidth="1"/>
    <col min="20" max="20" width="21" style="41" customWidth="1"/>
    <col min="21" max="22" width="20.85546875" style="41" customWidth="1"/>
    <col min="23" max="23" width="26.42578125" style="41" bestFit="1" customWidth="1"/>
    <col min="24" max="24" width="6.5703125" style="21" customWidth="1"/>
    <col min="25" max="25" width="17" style="21" customWidth="1"/>
    <col min="26" max="26" width="23.42578125" style="21" customWidth="1"/>
    <col min="27" max="27" width="5.140625" style="21" customWidth="1"/>
    <col min="28" max="28" width="24" style="21" customWidth="1"/>
    <col min="29" max="29" width="20.28515625" style="21" customWidth="1"/>
    <col min="30" max="30" width="18.140625" style="21" customWidth="1"/>
    <col min="31" max="31" width="18.85546875" style="21" bestFit="1" customWidth="1"/>
    <col min="32" max="33" width="18" style="21" bestFit="1" customWidth="1"/>
    <col min="34" max="34" width="16.28515625" style="21" customWidth="1"/>
    <col min="35" max="238" width="9.140625" style="21"/>
    <col min="239" max="239" width="23.42578125" style="21" customWidth="1"/>
    <col min="240" max="240" width="63.140625" style="21" customWidth="1"/>
    <col min="241" max="241" width="20.85546875" style="21" customWidth="1"/>
    <col min="242" max="242" width="10.42578125" style="21" customWidth="1"/>
    <col min="243" max="243" width="21" style="21" customWidth="1"/>
    <col min="244" max="251" width="19.85546875" style="21" customWidth="1"/>
    <col min="252" max="252" width="20.85546875" style="21" customWidth="1"/>
    <col min="253" max="253" width="21.28515625" style="21" customWidth="1"/>
    <col min="254" max="254" width="20.85546875" style="21" customWidth="1"/>
    <col min="255" max="255" width="21.42578125" style="21" customWidth="1"/>
    <col min="256" max="256" width="21.28515625" style="21" customWidth="1"/>
    <col min="257" max="257" width="20.85546875" style="21" customWidth="1"/>
    <col min="258" max="258" width="21" style="21" customWidth="1"/>
    <col min="259" max="260" width="20.85546875" style="21" customWidth="1"/>
    <col min="261" max="261" width="21.5703125" style="21" customWidth="1"/>
    <col min="262" max="278" width="20.85546875" style="21" customWidth="1"/>
    <col min="279" max="279" width="21.5703125" style="21" customWidth="1"/>
    <col min="280" max="280" width="6.5703125" style="21" customWidth="1"/>
    <col min="281" max="281" width="17" style="21" customWidth="1"/>
    <col min="282" max="282" width="23.42578125" style="21" customWidth="1"/>
    <col min="283" max="283" width="5.140625" style="21" customWidth="1"/>
    <col min="284" max="284" width="24" style="21" customWidth="1"/>
    <col min="285" max="285" width="20.28515625" style="21" customWidth="1"/>
    <col min="286" max="286" width="18.140625" style="21" customWidth="1"/>
    <col min="287" max="287" width="18.85546875" style="21" bestFit="1" customWidth="1"/>
    <col min="288" max="289" width="18" style="21" bestFit="1" customWidth="1"/>
    <col min="290" max="290" width="16.28515625" style="21" customWidth="1"/>
    <col min="291" max="494" width="9.140625" style="21"/>
    <col min="495" max="495" width="23.42578125" style="21" customWidth="1"/>
    <col min="496" max="496" width="63.140625" style="21" customWidth="1"/>
    <col min="497" max="497" width="20.85546875" style="21" customWidth="1"/>
    <col min="498" max="498" width="10.42578125" style="21" customWidth="1"/>
    <col min="499" max="499" width="21" style="21" customWidth="1"/>
    <col min="500" max="507" width="19.85546875" style="21" customWidth="1"/>
    <col min="508" max="508" width="20.85546875" style="21" customWidth="1"/>
    <col min="509" max="509" width="21.28515625" style="21" customWidth="1"/>
    <col min="510" max="510" width="20.85546875" style="21" customWidth="1"/>
    <col min="511" max="511" width="21.42578125" style="21" customWidth="1"/>
    <col min="512" max="512" width="21.28515625" style="21" customWidth="1"/>
    <col min="513" max="513" width="20.85546875" style="21" customWidth="1"/>
    <col min="514" max="514" width="21" style="21" customWidth="1"/>
    <col min="515" max="516" width="20.85546875" style="21" customWidth="1"/>
    <col min="517" max="517" width="21.5703125" style="21" customWidth="1"/>
    <col min="518" max="534" width="20.85546875" style="21" customWidth="1"/>
    <col min="535" max="535" width="21.5703125" style="21" customWidth="1"/>
    <col min="536" max="536" width="6.5703125" style="21" customWidth="1"/>
    <col min="537" max="537" width="17" style="21" customWidth="1"/>
    <col min="538" max="538" width="23.42578125" style="21" customWidth="1"/>
    <col min="539" max="539" width="5.140625" style="21" customWidth="1"/>
    <col min="540" max="540" width="24" style="21" customWidth="1"/>
    <col min="541" max="541" width="20.28515625" style="21" customWidth="1"/>
    <col min="542" max="542" width="18.140625" style="21" customWidth="1"/>
    <col min="543" max="543" width="18.85546875" style="21" bestFit="1" customWidth="1"/>
    <col min="544" max="545" width="18" style="21" bestFit="1" customWidth="1"/>
    <col min="546" max="546" width="16.28515625" style="21" customWidth="1"/>
    <col min="547" max="750" width="9.140625" style="21"/>
    <col min="751" max="751" width="23.42578125" style="21" customWidth="1"/>
    <col min="752" max="752" width="63.140625" style="21" customWidth="1"/>
    <col min="753" max="753" width="20.85546875" style="21" customWidth="1"/>
    <col min="754" max="754" width="10.42578125" style="21" customWidth="1"/>
    <col min="755" max="755" width="21" style="21" customWidth="1"/>
    <col min="756" max="763" width="19.85546875" style="21" customWidth="1"/>
    <col min="764" max="764" width="20.85546875" style="21" customWidth="1"/>
    <col min="765" max="765" width="21.28515625" style="21" customWidth="1"/>
    <col min="766" max="766" width="20.85546875" style="21" customWidth="1"/>
    <col min="767" max="767" width="21.42578125" style="21" customWidth="1"/>
    <col min="768" max="768" width="21.28515625" style="21" customWidth="1"/>
    <col min="769" max="769" width="20.85546875" style="21" customWidth="1"/>
    <col min="770" max="770" width="21" style="21" customWidth="1"/>
    <col min="771" max="772" width="20.85546875" style="21" customWidth="1"/>
    <col min="773" max="773" width="21.5703125" style="21" customWidth="1"/>
    <col min="774" max="790" width="20.85546875" style="21" customWidth="1"/>
    <col min="791" max="791" width="21.5703125" style="21" customWidth="1"/>
    <col min="792" max="792" width="6.5703125" style="21" customWidth="1"/>
    <col min="793" max="793" width="17" style="21" customWidth="1"/>
    <col min="794" max="794" width="23.42578125" style="21" customWidth="1"/>
    <col min="795" max="795" width="5.140625" style="21" customWidth="1"/>
    <col min="796" max="796" width="24" style="21" customWidth="1"/>
    <col min="797" max="797" width="20.28515625" style="21" customWidth="1"/>
    <col min="798" max="798" width="18.140625" style="21" customWidth="1"/>
    <col min="799" max="799" width="18.85546875" style="21" bestFit="1" customWidth="1"/>
    <col min="800" max="801" width="18" style="21" bestFit="1" customWidth="1"/>
    <col min="802" max="802" width="16.28515625" style="21" customWidth="1"/>
    <col min="803" max="1006" width="9.140625" style="21"/>
    <col min="1007" max="1007" width="23.42578125" style="21" customWidth="1"/>
    <col min="1008" max="1008" width="63.140625" style="21" customWidth="1"/>
    <col min="1009" max="1009" width="20.85546875" style="21" customWidth="1"/>
    <col min="1010" max="1010" width="10.42578125" style="21" customWidth="1"/>
    <col min="1011" max="1011" width="21" style="21" customWidth="1"/>
    <col min="1012" max="1019" width="19.85546875" style="21" customWidth="1"/>
    <col min="1020" max="1020" width="20.85546875" style="21" customWidth="1"/>
    <col min="1021" max="1021" width="21.28515625" style="21" customWidth="1"/>
    <col min="1022" max="1022" width="20.85546875" style="21" customWidth="1"/>
    <col min="1023" max="1023" width="21.42578125" style="21" customWidth="1"/>
    <col min="1024" max="1024" width="21.28515625" style="21" customWidth="1"/>
    <col min="1025" max="1025" width="20.85546875" style="21" customWidth="1"/>
    <col min="1026" max="1026" width="21" style="21" customWidth="1"/>
    <col min="1027" max="1028" width="20.85546875" style="21" customWidth="1"/>
    <col min="1029" max="1029" width="21.5703125" style="21" customWidth="1"/>
    <col min="1030" max="1046" width="20.85546875" style="21" customWidth="1"/>
    <col min="1047" max="1047" width="21.5703125" style="21" customWidth="1"/>
    <col min="1048" max="1048" width="6.5703125" style="21" customWidth="1"/>
    <col min="1049" max="1049" width="17" style="21" customWidth="1"/>
    <col min="1050" max="1050" width="23.42578125" style="21" customWidth="1"/>
    <col min="1051" max="1051" width="5.140625" style="21" customWidth="1"/>
    <col min="1052" max="1052" width="24" style="21" customWidth="1"/>
    <col min="1053" max="1053" width="20.28515625" style="21" customWidth="1"/>
    <col min="1054" max="1054" width="18.140625" style="21" customWidth="1"/>
    <col min="1055" max="1055" width="18.85546875" style="21" bestFit="1" customWidth="1"/>
    <col min="1056" max="1057" width="18" style="21" bestFit="1" customWidth="1"/>
    <col min="1058" max="1058" width="16.28515625" style="21" customWidth="1"/>
    <col min="1059" max="1262" width="9.140625" style="21"/>
    <col min="1263" max="1263" width="23.42578125" style="21" customWidth="1"/>
    <col min="1264" max="1264" width="63.140625" style="21" customWidth="1"/>
    <col min="1265" max="1265" width="20.85546875" style="21" customWidth="1"/>
    <col min="1266" max="1266" width="10.42578125" style="21" customWidth="1"/>
    <col min="1267" max="1267" width="21" style="21" customWidth="1"/>
    <col min="1268" max="1275" width="19.85546875" style="21" customWidth="1"/>
    <col min="1276" max="1276" width="20.85546875" style="21" customWidth="1"/>
    <col min="1277" max="1277" width="21.28515625" style="21" customWidth="1"/>
    <col min="1278" max="1278" width="20.85546875" style="21" customWidth="1"/>
    <col min="1279" max="1279" width="21.42578125" style="21" customWidth="1"/>
    <col min="1280" max="1280" width="21.28515625" style="21" customWidth="1"/>
    <col min="1281" max="1281" width="20.85546875" style="21" customWidth="1"/>
    <col min="1282" max="1282" width="21" style="21" customWidth="1"/>
    <col min="1283" max="1284" width="20.85546875" style="21" customWidth="1"/>
    <col min="1285" max="1285" width="21.5703125" style="21" customWidth="1"/>
    <col min="1286" max="1302" width="20.85546875" style="21" customWidth="1"/>
    <col min="1303" max="1303" width="21.5703125" style="21" customWidth="1"/>
    <col min="1304" max="1304" width="6.5703125" style="21" customWidth="1"/>
    <col min="1305" max="1305" width="17" style="21" customWidth="1"/>
    <col min="1306" max="1306" width="23.42578125" style="21" customWidth="1"/>
    <col min="1307" max="1307" width="5.140625" style="21" customWidth="1"/>
    <col min="1308" max="1308" width="24" style="21" customWidth="1"/>
    <col min="1309" max="1309" width="20.28515625" style="21" customWidth="1"/>
    <col min="1310" max="1310" width="18.140625" style="21" customWidth="1"/>
    <col min="1311" max="1311" width="18.85546875" style="21" bestFit="1" customWidth="1"/>
    <col min="1312" max="1313" width="18" style="21" bestFit="1" customWidth="1"/>
    <col min="1314" max="1314" width="16.28515625" style="21" customWidth="1"/>
    <col min="1315" max="1518" width="9.140625" style="21"/>
    <col min="1519" max="1519" width="23.42578125" style="21" customWidth="1"/>
    <col min="1520" max="1520" width="63.140625" style="21" customWidth="1"/>
    <col min="1521" max="1521" width="20.85546875" style="21" customWidth="1"/>
    <col min="1522" max="1522" width="10.42578125" style="21" customWidth="1"/>
    <col min="1523" max="1523" width="21" style="21" customWidth="1"/>
    <col min="1524" max="1531" width="19.85546875" style="21" customWidth="1"/>
    <col min="1532" max="1532" width="20.85546875" style="21" customWidth="1"/>
    <col min="1533" max="1533" width="21.28515625" style="21" customWidth="1"/>
    <col min="1534" max="1534" width="20.85546875" style="21" customWidth="1"/>
    <col min="1535" max="1535" width="21.42578125" style="21" customWidth="1"/>
    <col min="1536" max="1536" width="21.28515625" style="21" customWidth="1"/>
    <col min="1537" max="1537" width="20.85546875" style="21" customWidth="1"/>
    <col min="1538" max="1538" width="21" style="21" customWidth="1"/>
    <col min="1539" max="1540" width="20.85546875" style="21" customWidth="1"/>
    <col min="1541" max="1541" width="21.5703125" style="21" customWidth="1"/>
    <col min="1542" max="1558" width="20.85546875" style="21" customWidth="1"/>
    <col min="1559" max="1559" width="21.5703125" style="21" customWidth="1"/>
    <col min="1560" max="1560" width="6.5703125" style="21" customWidth="1"/>
    <col min="1561" max="1561" width="17" style="21" customWidth="1"/>
    <col min="1562" max="1562" width="23.42578125" style="21" customWidth="1"/>
    <col min="1563" max="1563" width="5.140625" style="21" customWidth="1"/>
    <col min="1564" max="1564" width="24" style="21" customWidth="1"/>
    <col min="1565" max="1565" width="20.28515625" style="21" customWidth="1"/>
    <col min="1566" max="1566" width="18.140625" style="21" customWidth="1"/>
    <col min="1567" max="1567" width="18.85546875" style="21" bestFit="1" customWidth="1"/>
    <col min="1568" max="1569" width="18" style="21" bestFit="1" customWidth="1"/>
    <col min="1570" max="1570" width="16.28515625" style="21" customWidth="1"/>
    <col min="1571" max="1774" width="9.140625" style="21"/>
    <col min="1775" max="1775" width="23.42578125" style="21" customWidth="1"/>
    <col min="1776" max="1776" width="63.140625" style="21" customWidth="1"/>
    <col min="1777" max="1777" width="20.85546875" style="21" customWidth="1"/>
    <col min="1778" max="1778" width="10.42578125" style="21" customWidth="1"/>
    <col min="1779" max="1779" width="21" style="21" customWidth="1"/>
    <col min="1780" max="1787" width="19.85546875" style="21" customWidth="1"/>
    <col min="1788" max="1788" width="20.85546875" style="21" customWidth="1"/>
    <col min="1789" max="1789" width="21.28515625" style="21" customWidth="1"/>
    <col min="1790" max="1790" width="20.85546875" style="21" customWidth="1"/>
    <col min="1791" max="1791" width="21.42578125" style="21" customWidth="1"/>
    <col min="1792" max="1792" width="21.28515625" style="21" customWidth="1"/>
    <col min="1793" max="1793" width="20.85546875" style="21" customWidth="1"/>
    <col min="1794" max="1794" width="21" style="21" customWidth="1"/>
    <col min="1795" max="1796" width="20.85546875" style="21" customWidth="1"/>
    <col min="1797" max="1797" width="21.5703125" style="21" customWidth="1"/>
    <col min="1798" max="1814" width="20.85546875" style="21" customWidth="1"/>
    <col min="1815" max="1815" width="21.5703125" style="21" customWidth="1"/>
    <col min="1816" max="1816" width="6.5703125" style="21" customWidth="1"/>
    <col min="1817" max="1817" width="17" style="21" customWidth="1"/>
    <col min="1818" max="1818" width="23.42578125" style="21" customWidth="1"/>
    <col min="1819" max="1819" width="5.140625" style="21" customWidth="1"/>
    <col min="1820" max="1820" width="24" style="21" customWidth="1"/>
    <col min="1821" max="1821" width="20.28515625" style="21" customWidth="1"/>
    <col min="1822" max="1822" width="18.140625" style="21" customWidth="1"/>
    <col min="1823" max="1823" width="18.85546875" style="21" bestFit="1" customWidth="1"/>
    <col min="1824" max="1825" width="18" style="21" bestFit="1" customWidth="1"/>
    <col min="1826" max="1826" width="16.28515625" style="21" customWidth="1"/>
    <col min="1827" max="2030" width="9.140625" style="21"/>
    <col min="2031" max="2031" width="23.42578125" style="21" customWidth="1"/>
    <col min="2032" max="2032" width="63.140625" style="21" customWidth="1"/>
    <col min="2033" max="2033" width="20.85546875" style="21" customWidth="1"/>
    <col min="2034" max="2034" width="10.42578125" style="21" customWidth="1"/>
    <col min="2035" max="2035" width="21" style="21" customWidth="1"/>
    <col min="2036" max="2043" width="19.85546875" style="21" customWidth="1"/>
    <col min="2044" max="2044" width="20.85546875" style="21" customWidth="1"/>
    <col min="2045" max="2045" width="21.28515625" style="21" customWidth="1"/>
    <col min="2046" max="2046" width="20.85546875" style="21" customWidth="1"/>
    <col min="2047" max="2047" width="21.42578125" style="21" customWidth="1"/>
    <col min="2048" max="2048" width="21.28515625" style="21" customWidth="1"/>
    <col min="2049" max="2049" width="20.85546875" style="21" customWidth="1"/>
    <col min="2050" max="2050" width="21" style="21" customWidth="1"/>
    <col min="2051" max="2052" width="20.85546875" style="21" customWidth="1"/>
    <col min="2053" max="2053" width="21.5703125" style="21" customWidth="1"/>
    <col min="2054" max="2070" width="20.85546875" style="21" customWidth="1"/>
    <col min="2071" max="2071" width="21.5703125" style="21" customWidth="1"/>
    <col min="2072" max="2072" width="6.5703125" style="21" customWidth="1"/>
    <col min="2073" max="2073" width="17" style="21" customWidth="1"/>
    <col min="2074" max="2074" width="23.42578125" style="21" customWidth="1"/>
    <col min="2075" max="2075" width="5.140625" style="21" customWidth="1"/>
    <col min="2076" max="2076" width="24" style="21" customWidth="1"/>
    <col min="2077" max="2077" width="20.28515625" style="21" customWidth="1"/>
    <col min="2078" max="2078" width="18.140625" style="21" customWidth="1"/>
    <col min="2079" max="2079" width="18.85546875" style="21" bestFit="1" customWidth="1"/>
    <col min="2080" max="2081" width="18" style="21" bestFit="1" customWidth="1"/>
    <col min="2082" max="2082" width="16.28515625" style="21" customWidth="1"/>
    <col min="2083" max="2286" width="9.140625" style="21"/>
    <col min="2287" max="2287" width="23.42578125" style="21" customWidth="1"/>
    <col min="2288" max="2288" width="63.140625" style="21" customWidth="1"/>
    <col min="2289" max="2289" width="20.85546875" style="21" customWidth="1"/>
    <col min="2290" max="2290" width="10.42578125" style="21" customWidth="1"/>
    <col min="2291" max="2291" width="21" style="21" customWidth="1"/>
    <col min="2292" max="2299" width="19.85546875" style="21" customWidth="1"/>
    <col min="2300" max="2300" width="20.85546875" style="21" customWidth="1"/>
    <col min="2301" max="2301" width="21.28515625" style="21" customWidth="1"/>
    <col min="2302" max="2302" width="20.85546875" style="21" customWidth="1"/>
    <col min="2303" max="2303" width="21.42578125" style="21" customWidth="1"/>
    <col min="2304" max="2304" width="21.28515625" style="21" customWidth="1"/>
    <col min="2305" max="2305" width="20.85546875" style="21" customWidth="1"/>
    <col min="2306" max="2306" width="21" style="21" customWidth="1"/>
    <col min="2307" max="2308" width="20.85546875" style="21" customWidth="1"/>
    <col min="2309" max="2309" width="21.5703125" style="21" customWidth="1"/>
    <col min="2310" max="2326" width="20.85546875" style="21" customWidth="1"/>
    <col min="2327" max="2327" width="21.5703125" style="21" customWidth="1"/>
    <col min="2328" max="2328" width="6.5703125" style="21" customWidth="1"/>
    <col min="2329" max="2329" width="17" style="21" customWidth="1"/>
    <col min="2330" max="2330" width="23.42578125" style="21" customWidth="1"/>
    <col min="2331" max="2331" width="5.140625" style="21" customWidth="1"/>
    <col min="2332" max="2332" width="24" style="21" customWidth="1"/>
    <col min="2333" max="2333" width="20.28515625" style="21" customWidth="1"/>
    <col min="2334" max="2334" width="18.140625" style="21" customWidth="1"/>
    <col min="2335" max="2335" width="18.85546875" style="21" bestFit="1" customWidth="1"/>
    <col min="2336" max="2337" width="18" style="21" bestFit="1" customWidth="1"/>
    <col min="2338" max="2338" width="16.28515625" style="21" customWidth="1"/>
    <col min="2339" max="2542" width="9.140625" style="21"/>
    <col min="2543" max="2543" width="23.42578125" style="21" customWidth="1"/>
    <col min="2544" max="2544" width="63.140625" style="21" customWidth="1"/>
    <col min="2545" max="2545" width="20.85546875" style="21" customWidth="1"/>
    <col min="2546" max="2546" width="10.42578125" style="21" customWidth="1"/>
    <col min="2547" max="2547" width="21" style="21" customWidth="1"/>
    <col min="2548" max="2555" width="19.85546875" style="21" customWidth="1"/>
    <col min="2556" max="2556" width="20.85546875" style="21" customWidth="1"/>
    <col min="2557" max="2557" width="21.28515625" style="21" customWidth="1"/>
    <col min="2558" max="2558" width="20.85546875" style="21" customWidth="1"/>
    <col min="2559" max="2559" width="21.42578125" style="21" customWidth="1"/>
    <col min="2560" max="2560" width="21.28515625" style="21" customWidth="1"/>
    <col min="2561" max="2561" width="20.85546875" style="21" customWidth="1"/>
    <col min="2562" max="2562" width="21" style="21" customWidth="1"/>
    <col min="2563" max="2564" width="20.85546875" style="21" customWidth="1"/>
    <col min="2565" max="2565" width="21.5703125" style="21" customWidth="1"/>
    <col min="2566" max="2582" width="20.85546875" style="21" customWidth="1"/>
    <col min="2583" max="2583" width="21.5703125" style="21" customWidth="1"/>
    <col min="2584" max="2584" width="6.5703125" style="21" customWidth="1"/>
    <col min="2585" max="2585" width="17" style="21" customWidth="1"/>
    <col min="2586" max="2586" width="23.42578125" style="21" customWidth="1"/>
    <col min="2587" max="2587" width="5.140625" style="21" customWidth="1"/>
    <col min="2588" max="2588" width="24" style="21" customWidth="1"/>
    <col min="2589" max="2589" width="20.28515625" style="21" customWidth="1"/>
    <col min="2590" max="2590" width="18.140625" style="21" customWidth="1"/>
    <col min="2591" max="2591" width="18.85546875" style="21" bestFit="1" customWidth="1"/>
    <col min="2592" max="2593" width="18" style="21" bestFit="1" customWidth="1"/>
    <col min="2594" max="2594" width="16.28515625" style="21" customWidth="1"/>
    <col min="2595" max="2798" width="9.140625" style="21"/>
    <col min="2799" max="2799" width="23.42578125" style="21" customWidth="1"/>
    <col min="2800" max="2800" width="63.140625" style="21" customWidth="1"/>
    <col min="2801" max="2801" width="20.85546875" style="21" customWidth="1"/>
    <col min="2802" max="2802" width="10.42578125" style="21" customWidth="1"/>
    <col min="2803" max="2803" width="21" style="21" customWidth="1"/>
    <col min="2804" max="2811" width="19.85546875" style="21" customWidth="1"/>
    <col min="2812" max="2812" width="20.85546875" style="21" customWidth="1"/>
    <col min="2813" max="2813" width="21.28515625" style="21" customWidth="1"/>
    <col min="2814" max="2814" width="20.85546875" style="21" customWidth="1"/>
    <col min="2815" max="2815" width="21.42578125" style="21" customWidth="1"/>
    <col min="2816" max="2816" width="21.28515625" style="21" customWidth="1"/>
    <col min="2817" max="2817" width="20.85546875" style="21" customWidth="1"/>
    <col min="2818" max="2818" width="21" style="21" customWidth="1"/>
    <col min="2819" max="2820" width="20.85546875" style="21" customWidth="1"/>
    <col min="2821" max="2821" width="21.5703125" style="21" customWidth="1"/>
    <col min="2822" max="2838" width="20.85546875" style="21" customWidth="1"/>
    <col min="2839" max="2839" width="21.5703125" style="21" customWidth="1"/>
    <col min="2840" max="2840" width="6.5703125" style="21" customWidth="1"/>
    <col min="2841" max="2841" width="17" style="21" customWidth="1"/>
    <col min="2842" max="2842" width="23.42578125" style="21" customWidth="1"/>
    <col min="2843" max="2843" width="5.140625" style="21" customWidth="1"/>
    <col min="2844" max="2844" width="24" style="21" customWidth="1"/>
    <col min="2845" max="2845" width="20.28515625" style="21" customWidth="1"/>
    <col min="2846" max="2846" width="18.140625" style="21" customWidth="1"/>
    <col min="2847" max="2847" width="18.85546875" style="21" bestFit="1" customWidth="1"/>
    <col min="2848" max="2849" width="18" style="21" bestFit="1" customWidth="1"/>
    <col min="2850" max="2850" width="16.28515625" style="21" customWidth="1"/>
    <col min="2851" max="3054" width="9.140625" style="21"/>
    <col min="3055" max="3055" width="23.42578125" style="21" customWidth="1"/>
    <col min="3056" max="3056" width="63.140625" style="21" customWidth="1"/>
    <col min="3057" max="3057" width="20.85546875" style="21" customWidth="1"/>
    <col min="3058" max="3058" width="10.42578125" style="21" customWidth="1"/>
    <col min="3059" max="3059" width="21" style="21" customWidth="1"/>
    <col min="3060" max="3067" width="19.85546875" style="21" customWidth="1"/>
    <col min="3068" max="3068" width="20.85546875" style="21" customWidth="1"/>
    <col min="3069" max="3069" width="21.28515625" style="21" customWidth="1"/>
    <col min="3070" max="3070" width="20.85546875" style="21" customWidth="1"/>
    <col min="3071" max="3071" width="21.42578125" style="21" customWidth="1"/>
    <col min="3072" max="3072" width="21.28515625" style="21" customWidth="1"/>
    <col min="3073" max="3073" width="20.85546875" style="21" customWidth="1"/>
    <col min="3074" max="3074" width="21" style="21" customWidth="1"/>
    <col min="3075" max="3076" width="20.85546875" style="21" customWidth="1"/>
    <col min="3077" max="3077" width="21.5703125" style="21" customWidth="1"/>
    <col min="3078" max="3094" width="20.85546875" style="21" customWidth="1"/>
    <col min="3095" max="3095" width="21.5703125" style="21" customWidth="1"/>
    <col min="3096" max="3096" width="6.5703125" style="21" customWidth="1"/>
    <col min="3097" max="3097" width="17" style="21" customWidth="1"/>
    <col min="3098" max="3098" width="23.42578125" style="21" customWidth="1"/>
    <col min="3099" max="3099" width="5.140625" style="21" customWidth="1"/>
    <col min="3100" max="3100" width="24" style="21" customWidth="1"/>
    <col min="3101" max="3101" width="20.28515625" style="21" customWidth="1"/>
    <col min="3102" max="3102" width="18.140625" style="21" customWidth="1"/>
    <col min="3103" max="3103" width="18.85546875" style="21" bestFit="1" customWidth="1"/>
    <col min="3104" max="3105" width="18" style="21" bestFit="1" customWidth="1"/>
    <col min="3106" max="3106" width="16.28515625" style="21" customWidth="1"/>
    <col min="3107" max="3310" width="9.140625" style="21"/>
    <col min="3311" max="3311" width="23.42578125" style="21" customWidth="1"/>
    <col min="3312" max="3312" width="63.140625" style="21" customWidth="1"/>
    <col min="3313" max="3313" width="20.85546875" style="21" customWidth="1"/>
    <col min="3314" max="3314" width="10.42578125" style="21" customWidth="1"/>
    <col min="3315" max="3315" width="21" style="21" customWidth="1"/>
    <col min="3316" max="3323" width="19.85546875" style="21" customWidth="1"/>
    <col min="3324" max="3324" width="20.85546875" style="21" customWidth="1"/>
    <col min="3325" max="3325" width="21.28515625" style="21" customWidth="1"/>
    <col min="3326" max="3326" width="20.85546875" style="21" customWidth="1"/>
    <col min="3327" max="3327" width="21.42578125" style="21" customWidth="1"/>
    <col min="3328" max="3328" width="21.28515625" style="21" customWidth="1"/>
    <col min="3329" max="3329" width="20.85546875" style="21" customWidth="1"/>
    <col min="3330" max="3330" width="21" style="21" customWidth="1"/>
    <col min="3331" max="3332" width="20.85546875" style="21" customWidth="1"/>
    <col min="3333" max="3333" width="21.5703125" style="21" customWidth="1"/>
    <col min="3334" max="3350" width="20.85546875" style="21" customWidth="1"/>
    <col min="3351" max="3351" width="21.5703125" style="21" customWidth="1"/>
    <col min="3352" max="3352" width="6.5703125" style="21" customWidth="1"/>
    <col min="3353" max="3353" width="17" style="21" customWidth="1"/>
    <col min="3354" max="3354" width="23.42578125" style="21" customWidth="1"/>
    <col min="3355" max="3355" width="5.140625" style="21" customWidth="1"/>
    <col min="3356" max="3356" width="24" style="21" customWidth="1"/>
    <col min="3357" max="3357" width="20.28515625" style="21" customWidth="1"/>
    <col min="3358" max="3358" width="18.140625" style="21" customWidth="1"/>
    <col min="3359" max="3359" width="18.85546875" style="21" bestFit="1" customWidth="1"/>
    <col min="3360" max="3361" width="18" style="21" bestFit="1" customWidth="1"/>
    <col min="3362" max="3362" width="16.28515625" style="21" customWidth="1"/>
    <col min="3363" max="3566" width="9.140625" style="21"/>
    <col min="3567" max="3567" width="23.42578125" style="21" customWidth="1"/>
    <col min="3568" max="3568" width="63.140625" style="21" customWidth="1"/>
    <col min="3569" max="3569" width="20.85546875" style="21" customWidth="1"/>
    <col min="3570" max="3570" width="10.42578125" style="21" customWidth="1"/>
    <col min="3571" max="3571" width="21" style="21" customWidth="1"/>
    <col min="3572" max="3579" width="19.85546875" style="21" customWidth="1"/>
    <col min="3580" max="3580" width="20.85546875" style="21" customWidth="1"/>
    <col min="3581" max="3581" width="21.28515625" style="21" customWidth="1"/>
    <col min="3582" max="3582" width="20.85546875" style="21" customWidth="1"/>
    <col min="3583" max="3583" width="21.42578125" style="21" customWidth="1"/>
    <col min="3584" max="3584" width="21.28515625" style="21" customWidth="1"/>
    <col min="3585" max="3585" width="20.85546875" style="21" customWidth="1"/>
    <col min="3586" max="3586" width="21" style="21" customWidth="1"/>
    <col min="3587" max="3588" width="20.85546875" style="21" customWidth="1"/>
    <col min="3589" max="3589" width="21.5703125" style="21" customWidth="1"/>
    <col min="3590" max="3606" width="20.85546875" style="21" customWidth="1"/>
    <col min="3607" max="3607" width="21.5703125" style="21" customWidth="1"/>
    <col min="3608" max="3608" width="6.5703125" style="21" customWidth="1"/>
    <col min="3609" max="3609" width="17" style="21" customWidth="1"/>
    <col min="3610" max="3610" width="23.42578125" style="21" customWidth="1"/>
    <col min="3611" max="3611" width="5.140625" style="21" customWidth="1"/>
    <col min="3612" max="3612" width="24" style="21" customWidth="1"/>
    <col min="3613" max="3613" width="20.28515625" style="21" customWidth="1"/>
    <col min="3614" max="3614" width="18.140625" style="21" customWidth="1"/>
    <col min="3615" max="3615" width="18.85546875" style="21" bestFit="1" customWidth="1"/>
    <col min="3616" max="3617" width="18" style="21" bestFit="1" customWidth="1"/>
    <col min="3618" max="3618" width="16.28515625" style="21" customWidth="1"/>
    <col min="3619" max="3822" width="9.140625" style="21"/>
    <col min="3823" max="3823" width="23.42578125" style="21" customWidth="1"/>
    <col min="3824" max="3824" width="63.140625" style="21" customWidth="1"/>
    <col min="3825" max="3825" width="20.85546875" style="21" customWidth="1"/>
    <col min="3826" max="3826" width="10.42578125" style="21" customWidth="1"/>
    <col min="3827" max="3827" width="21" style="21" customWidth="1"/>
    <col min="3828" max="3835" width="19.85546875" style="21" customWidth="1"/>
    <col min="3836" max="3836" width="20.85546875" style="21" customWidth="1"/>
    <col min="3837" max="3837" width="21.28515625" style="21" customWidth="1"/>
    <col min="3838" max="3838" width="20.85546875" style="21" customWidth="1"/>
    <col min="3839" max="3839" width="21.42578125" style="21" customWidth="1"/>
    <col min="3840" max="3840" width="21.28515625" style="21" customWidth="1"/>
    <col min="3841" max="3841" width="20.85546875" style="21" customWidth="1"/>
    <col min="3842" max="3842" width="21" style="21" customWidth="1"/>
    <col min="3843" max="3844" width="20.85546875" style="21" customWidth="1"/>
    <col min="3845" max="3845" width="21.5703125" style="21" customWidth="1"/>
    <col min="3846" max="3862" width="20.85546875" style="21" customWidth="1"/>
    <col min="3863" max="3863" width="21.5703125" style="21" customWidth="1"/>
    <col min="3864" max="3864" width="6.5703125" style="21" customWidth="1"/>
    <col min="3865" max="3865" width="17" style="21" customWidth="1"/>
    <col min="3866" max="3866" width="23.42578125" style="21" customWidth="1"/>
    <col min="3867" max="3867" width="5.140625" style="21" customWidth="1"/>
    <col min="3868" max="3868" width="24" style="21" customWidth="1"/>
    <col min="3869" max="3869" width="20.28515625" style="21" customWidth="1"/>
    <col min="3870" max="3870" width="18.140625" style="21" customWidth="1"/>
    <col min="3871" max="3871" width="18.85546875" style="21" bestFit="1" customWidth="1"/>
    <col min="3872" max="3873" width="18" style="21" bestFit="1" customWidth="1"/>
    <col min="3874" max="3874" width="16.28515625" style="21" customWidth="1"/>
    <col min="3875" max="4078" width="9.140625" style="21"/>
    <col min="4079" max="4079" width="23.42578125" style="21" customWidth="1"/>
    <col min="4080" max="4080" width="63.140625" style="21" customWidth="1"/>
    <col min="4081" max="4081" width="20.85546875" style="21" customWidth="1"/>
    <col min="4082" max="4082" width="10.42578125" style="21" customWidth="1"/>
    <col min="4083" max="4083" width="21" style="21" customWidth="1"/>
    <col min="4084" max="4091" width="19.85546875" style="21" customWidth="1"/>
    <col min="4092" max="4092" width="20.85546875" style="21" customWidth="1"/>
    <col min="4093" max="4093" width="21.28515625" style="21" customWidth="1"/>
    <col min="4094" max="4094" width="20.85546875" style="21" customWidth="1"/>
    <col min="4095" max="4095" width="21.42578125" style="21" customWidth="1"/>
    <col min="4096" max="4096" width="21.28515625" style="21" customWidth="1"/>
    <col min="4097" max="4097" width="20.85546875" style="21" customWidth="1"/>
    <col min="4098" max="4098" width="21" style="21" customWidth="1"/>
    <col min="4099" max="4100" width="20.85546875" style="21" customWidth="1"/>
    <col min="4101" max="4101" width="21.5703125" style="21" customWidth="1"/>
    <col min="4102" max="4118" width="20.85546875" style="21" customWidth="1"/>
    <col min="4119" max="4119" width="21.5703125" style="21" customWidth="1"/>
    <col min="4120" max="4120" width="6.5703125" style="21" customWidth="1"/>
    <col min="4121" max="4121" width="17" style="21" customWidth="1"/>
    <col min="4122" max="4122" width="23.42578125" style="21" customWidth="1"/>
    <col min="4123" max="4123" width="5.140625" style="21" customWidth="1"/>
    <col min="4124" max="4124" width="24" style="21" customWidth="1"/>
    <col min="4125" max="4125" width="20.28515625" style="21" customWidth="1"/>
    <col min="4126" max="4126" width="18.140625" style="21" customWidth="1"/>
    <col min="4127" max="4127" width="18.85546875" style="21" bestFit="1" customWidth="1"/>
    <col min="4128" max="4129" width="18" style="21" bestFit="1" customWidth="1"/>
    <col min="4130" max="4130" width="16.28515625" style="21" customWidth="1"/>
    <col min="4131" max="4334" width="9.140625" style="21"/>
    <col min="4335" max="4335" width="23.42578125" style="21" customWidth="1"/>
    <col min="4336" max="4336" width="63.140625" style="21" customWidth="1"/>
    <col min="4337" max="4337" width="20.85546875" style="21" customWidth="1"/>
    <col min="4338" max="4338" width="10.42578125" style="21" customWidth="1"/>
    <col min="4339" max="4339" width="21" style="21" customWidth="1"/>
    <col min="4340" max="4347" width="19.85546875" style="21" customWidth="1"/>
    <col min="4348" max="4348" width="20.85546875" style="21" customWidth="1"/>
    <col min="4349" max="4349" width="21.28515625" style="21" customWidth="1"/>
    <col min="4350" max="4350" width="20.85546875" style="21" customWidth="1"/>
    <col min="4351" max="4351" width="21.42578125" style="21" customWidth="1"/>
    <col min="4352" max="4352" width="21.28515625" style="21" customWidth="1"/>
    <col min="4353" max="4353" width="20.85546875" style="21" customWidth="1"/>
    <col min="4354" max="4354" width="21" style="21" customWidth="1"/>
    <col min="4355" max="4356" width="20.85546875" style="21" customWidth="1"/>
    <col min="4357" max="4357" width="21.5703125" style="21" customWidth="1"/>
    <col min="4358" max="4374" width="20.85546875" style="21" customWidth="1"/>
    <col min="4375" max="4375" width="21.5703125" style="21" customWidth="1"/>
    <col min="4376" max="4376" width="6.5703125" style="21" customWidth="1"/>
    <col min="4377" max="4377" width="17" style="21" customWidth="1"/>
    <col min="4378" max="4378" width="23.42578125" style="21" customWidth="1"/>
    <col min="4379" max="4379" width="5.140625" style="21" customWidth="1"/>
    <col min="4380" max="4380" width="24" style="21" customWidth="1"/>
    <col min="4381" max="4381" width="20.28515625" style="21" customWidth="1"/>
    <col min="4382" max="4382" width="18.140625" style="21" customWidth="1"/>
    <col min="4383" max="4383" width="18.85546875" style="21" bestFit="1" customWidth="1"/>
    <col min="4384" max="4385" width="18" style="21" bestFit="1" customWidth="1"/>
    <col min="4386" max="4386" width="16.28515625" style="21" customWidth="1"/>
    <col min="4387" max="4590" width="9.140625" style="21"/>
    <col min="4591" max="4591" width="23.42578125" style="21" customWidth="1"/>
    <col min="4592" max="4592" width="63.140625" style="21" customWidth="1"/>
    <col min="4593" max="4593" width="20.85546875" style="21" customWidth="1"/>
    <col min="4594" max="4594" width="10.42578125" style="21" customWidth="1"/>
    <col min="4595" max="4595" width="21" style="21" customWidth="1"/>
    <col min="4596" max="4603" width="19.85546875" style="21" customWidth="1"/>
    <col min="4604" max="4604" width="20.85546875" style="21" customWidth="1"/>
    <col min="4605" max="4605" width="21.28515625" style="21" customWidth="1"/>
    <col min="4606" max="4606" width="20.85546875" style="21" customWidth="1"/>
    <col min="4607" max="4607" width="21.42578125" style="21" customWidth="1"/>
    <col min="4608" max="4608" width="21.28515625" style="21" customWidth="1"/>
    <col min="4609" max="4609" width="20.85546875" style="21" customWidth="1"/>
    <col min="4610" max="4610" width="21" style="21" customWidth="1"/>
    <col min="4611" max="4612" width="20.85546875" style="21" customWidth="1"/>
    <col min="4613" max="4613" width="21.5703125" style="21" customWidth="1"/>
    <col min="4614" max="4630" width="20.85546875" style="21" customWidth="1"/>
    <col min="4631" max="4631" width="21.5703125" style="21" customWidth="1"/>
    <col min="4632" max="4632" width="6.5703125" style="21" customWidth="1"/>
    <col min="4633" max="4633" width="17" style="21" customWidth="1"/>
    <col min="4634" max="4634" width="23.42578125" style="21" customWidth="1"/>
    <col min="4635" max="4635" width="5.140625" style="21" customWidth="1"/>
    <col min="4636" max="4636" width="24" style="21" customWidth="1"/>
    <col min="4637" max="4637" width="20.28515625" style="21" customWidth="1"/>
    <col min="4638" max="4638" width="18.140625" style="21" customWidth="1"/>
    <col min="4639" max="4639" width="18.85546875" style="21" bestFit="1" customWidth="1"/>
    <col min="4640" max="4641" width="18" style="21" bestFit="1" customWidth="1"/>
    <col min="4642" max="4642" width="16.28515625" style="21" customWidth="1"/>
    <col min="4643" max="4846" width="9.140625" style="21"/>
    <col min="4847" max="4847" width="23.42578125" style="21" customWidth="1"/>
    <col min="4848" max="4848" width="63.140625" style="21" customWidth="1"/>
    <col min="4849" max="4849" width="20.85546875" style="21" customWidth="1"/>
    <col min="4850" max="4850" width="10.42578125" style="21" customWidth="1"/>
    <col min="4851" max="4851" width="21" style="21" customWidth="1"/>
    <col min="4852" max="4859" width="19.85546875" style="21" customWidth="1"/>
    <col min="4860" max="4860" width="20.85546875" style="21" customWidth="1"/>
    <col min="4861" max="4861" width="21.28515625" style="21" customWidth="1"/>
    <col min="4862" max="4862" width="20.85546875" style="21" customWidth="1"/>
    <col min="4863" max="4863" width="21.42578125" style="21" customWidth="1"/>
    <col min="4864" max="4864" width="21.28515625" style="21" customWidth="1"/>
    <col min="4865" max="4865" width="20.85546875" style="21" customWidth="1"/>
    <col min="4866" max="4866" width="21" style="21" customWidth="1"/>
    <col min="4867" max="4868" width="20.85546875" style="21" customWidth="1"/>
    <col min="4869" max="4869" width="21.5703125" style="21" customWidth="1"/>
    <col min="4870" max="4886" width="20.85546875" style="21" customWidth="1"/>
    <col min="4887" max="4887" width="21.5703125" style="21" customWidth="1"/>
    <col min="4888" max="4888" width="6.5703125" style="21" customWidth="1"/>
    <col min="4889" max="4889" width="17" style="21" customWidth="1"/>
    <col min="4890" max="4890" width="23.42578125" style="21" customWidth="1"/>
    <col min="4891" max="4891" width="5.140625" style="21" customWidth="1"/>
    <col min="4892" max="4892" width="24" style="21" customWidth="1"/>
    <col min="4893" max="4893" width="20.28515625" style="21" customWidth="1"/>
    <col min="4894" max="4894" width="18.140625" style="21" customWidth="1"/>
    <col min="4895" max="4895" width="18.85546875" style="21" bestFit="1" customWidth="1"/>
    <col min="4896" max="4897" width="18" style="21" bestFit="1" customWidth="1"/>
    <col min="4898" max="4898" width="16.28515625" style="21" customWidth="1"/>
    <col min="4899" max="5102" width="9.140625" style="21"/>
    <col min="5103" max="5103" width="23.42578125" style="21" customWidth="1"/>
    <col min="5104" max="5104" width="63.140625" style="21" customWidth="1"/>
    <col min="5105" max="5105" width="20.85546875" style="21" customWidth="1"/>
    <col min="5106" max="5106" width="10.42578125" style="21" customWidth="1"/>
    <col min="5107" max="5107" width="21" style="21" customWidth="1"/>
    <col min="5108" max="5115" width="19.85546875" style="21" customWidth="1"/>
    <col min="5116" max="5116" width="20.85546875" style="21" customWidth="1"/>
    <col min="5117" max="5117" width="21.28515625" style="21" customWidth="1"/>
    <col min="5118" max="5118" width="20.85546875" style="21" customWidth="1"/>
    <col min="5119" max="5119" width="21.42578125" style="21" customWidth="1"/>
    <col min="5120" max="5120" width="21.28515625" style="21" customWidth="1"/>
    <col min="5121" max="5121" width="20.85546875" style="21" customWidth="1"/>
    <col min="5122" max="5122" width="21" style="21" customWidth="1"/>
    <col min="5123" max="5124" width="20.85546875" style="21" customWidth="1"/>
    <col min="5125" max="5125" width="21.5703125" style="21" customWidth="1"/>
    <col min="5126" max="5142" width="20.85546875" style="21" customWidth="1"/>
    <col min="5143" max="5143" width="21.5703125" style="21" customWidth="1"/>
    <col min="5144" max="5144" width="6.5703125" style="21" customWidth="1"/>
    <col min="5145" max="5145" width="17" style="21" customWidth="1"/>
    <col min="5146" max="5146" width="23.42578125" style="21" customWidth="1"/>
    <col min="5147" max="5147" width="5.140625" style="21" customWidth="1"/>
    <col min="5148" max="5148" width="24" style="21" customWidth="1"/>
    <col min="5149" max="5149" width="20.28515625" style="21" customWidth="1"/>
    <col min="5150" max="5150" width="18.140625" style="21" customWidth="1"/>
    <col min="5151" max="5151" width="18.85546875" style="21" bestFit="1" customWidth="1"/>
    <col min="5152" max="5153" width="18" style="21" bestFit="1" customWidth="1"/>
    <col min="5154" max="5154" width="16.28515625" style="21" customWidth="1"/>
    <col min="5155" max="5358" width="9.140625" style="21"/>
    <col min="5359" max="5359" width="23.42578125" style="21" customWidth="1"/>
    <col min="5360" max="5360" width="63.140625" style="21" customWidth="1"/>
    <col min="5361" max="5361" width="20.85546875" style="21" customWidth="1"/>
    <col min="5362" max="5362" width="10.42578125" style="21" customWidth="1"/>
    <col min="5363" max="5363" width="21" style="21" customWidth="1"/>
    <col min="5364" max="5371" width="19.85546875" style="21" customWidth="1"/>
    <col min="5372" max="5372" width="20.85546875" style="21" customWidth="1"/>
    <col min="5373" max="5373" width="21.28515625" style="21" customWidth="1"/>
    <col min="5374" max="5374" width="20.85546875" style="21" customWidth="1"/>
    <col min="5375" max="5375" width="21.42578125" style="21" customWidth="1"/>
    <col min="5376" max="5376" width="21.28515625" style="21" customWidth="1"/>
    <col min="5377" max="5377" width="20.85546875" style="21" customWidth="1"/>
    <col min="5378" max="5378" width="21" style="21" customWidth="1"/>
    <col min="5379" max="5380" width="20.85546875" style="21" customWidth="1"/>
    <col min="5381" max="5381" width="21.5703125" style="21" customWidth="1"/>
    <col min="5382" max="5398" width="20.85546875" style="21" customWidth="1"/>
    <col min="5399" max="5399" width="21.5703125" style="21" customWidth="1"/>
    <col min="5400" max="5400" width="6.5703125" style="21" customWidth="1"/>
    <col min="5401" max="5401" width="17" style="21" customWidth="1"/>
    <col min="5402" max="5402" width="23.42578125" style="21" customWidth="1"/>
    <col min="5403" max="5403" width="5.140625" style="21" customWidth="1"/>
    <col min="5404" max="5404" width="24" style="21" customWidth="1"/>
    <col min="5405" max="5405" width="20.28515625" style="21" customWidth="1"/>
    <col min="5406" max="5406" width="18.140625" style="21" customWidth="1"/>
    <col min="5407" max="5407" width="18.85546875" style="21" bestFit="1" customWidth="1"/>
    <col min="5408" max="5409" width="18" style="21" bestFit="1" customWidth="1"/>
    <col min="5410" max="5410" width="16.28515625" style="21" customWidth="1"/>
    <col min="5411" max="5614" width="9.140625" style="21"/>
    <col min="5615" max="5615" width="23.42578125" style="21" customWidth="1"/>
    <col min="5616" max="5616" width="63.140625" style="21" customWidth="1"/>
    <col min="5617" max="5617" width="20.85546875" style="21" customWidth="1"/>
    <col min="5618" max="5618" width="10.42578125" style="21" customWidth="1"/>
    <col min="5619" max="5619" width="21" style="21" customWidth="1"/>
    <col min="5620" max="5627" width="19.85546875" style="21" customWidth="1"/>
    <col min="5628" max="5628" width="20.85546875" style="21" customWidth="1"/>
    <col min="5629" max="5629" width="21.28515625" style="21" customWidth="1"/>
    <col min="5630" max="5630" width="20.85546875" style="21" customWidth="1"/>
    <col min="5631" max="5631" width="21.42578125" style="21" customWidth="1"/>
    <col min="5632" max="5632" width="21.28515625" style="21" customWidth="1"/>
    <col min="5633" max="5633" width="20.85546875" style="21" customWidth="1"/>
    <col min="5634" max="5634" width="21" style="21" customWidth="1"/>
    <col min="5635" max="5636" width="20.85546875" style="21" customWidth="1"/>
    <col min="5637" max="5637" width="21.5703125" style="21" customWidth="1"/>
    <col min="5638" max="5654" width="20.85546875" style="21" customWidth="1"/>
    <col min="5655" max="5655" width="21.5703125" style="21" customWidth="1"/>
    <col min="5656" max="5656" width="6.5703125" style="21" customWidth="1"/>
    <col min="5657" max="5657" width="17" style="21" customWidth="1"/>
    <col min="5658" max="5658" width="23.42578125" style="21" customWidth="1"/>
    <col min="5659" max="5659" width="5.140625" style="21" customWidth="1"/>
    <col min="5660" max="5660" width="24" style="21" customWidth="1"/>
    <col min="5661" max="5661" width="20.28515625" style="21" customWidth="1"/>
    <col min="5662" max="5662" width="18.140625" style="21" customWidth="1"/>
    <col min="5663" max="5663" width="18.85546875" style="21" bestFit="1" customWidth="1"/>
    <col min="5664" max="5665" width="18" style="21" bestFit="1" customWidth="1"/>
    <col min="5666" max="5666" width="16.28515625" style="21" customWidth="1"/>
    <col min="5667" max="5870" width="9.140625" style="21"/>
    <col min="5871" max="5871" width="23.42578125" style="21" customWidth="1"/>
    <col min="5872" max="5872" width="63.140625" style="21" customWidth="1"/>
    <col min="5873" max="5873" width="20.85546875" style="21" customWidth="1"/>
    <col min="5874" max="5874" width="10.42578125" style="21" customWidth="1"/>
    <col min="5875" max="5875" width="21" style="21" customWidth="1"/>
    <col min="5876" max="5883" width="19.85546875" style="21" customWidth="1"/>
    <col min="5884" max="5884" width="20.85546875" style="21" customWidth="1"/>
    <col min="5885" max="5885" width="21.28515625" style="21" customWidth="1"/>
    <col min="5886" max="5886" width="20.85546875" style="21" customWidth="1"/>
    <col min="5887" max="5887" width="21.42578125" style="21" customWidth="1"/>
    <col min="5888" max="5888" width="21.28515625" style="21" customWidth="1"/>
    <col min="5889" max="5889" width="20.85546875" style="21" customWidth="1"/>
    <col min="5890" max="5890" width="21" style="21" customWidth="1"/>
    <col min="5891" max="5892" width="20.85546875" style="21" customWidth="1"/>
    <col min="5893" max="5893" width="21.5703125" style="21" customWidth="1"/>
    <col min="5894" max="5910" width="20.85546875" style="21" customWidth="1"/>
    <col min="5911" max="5911" width="21.5703125" style="21" customWidth="1"/>
    <col min="5912" max="5912" width="6.5703125" style="21" customWidth="1"/>
    <col min="5913" max="5913" width="17" style="21" customWidth="1"/>
    <col min="5914" max="5914" width="23.42578125" style="21" customWidth="1"/>
    <col min="5915" max="5915" width="5.140625" style="21" customWidth="1"/>
    <col min="5916" max="5916" width="24" style="21" customWidth="1"/>
    <col min="5917" max="5917" width="20.28515625" style="21" customWidth="1"/>
    <col min="5918" max="5918" width="18.140625" style="21" customWidth="1"/>
    <col min="5919" max="5919" width="18.85546875" style="21" bestFit="1" customWidth="1"/>
    <col min="5920" max="5921" width="18" style="21" bestFit="1" customWidth="1"/>
    <col min="5922" max="5922" width="16.28515625" style="21" customWidth="1"/>
    <col min="5923" max="6126" width="9.140625" style="21"/>
    <col min="6127" max="6127" width="23.42578125" style="21" customWidth="1"/>
    <col min="6128" max="6128" width="63.140625" style="21" customWidth="1"/>
    <col min="6129" max="6129" width="20.85546875" style="21" customWidth="1"/>
    <col min="6130" max="6130" width="10.42578125" style="21" customWidth="1"/>
    <col min="6131" max="6131" width="21" style="21" customWidth="1"/>
    <col min="6132" max="6139" width="19.85546875" style="21" customWidth="1"/>
    <col min="6140" max="6140" width="20.85546875" style="21" customWidth="1"/>
    <col min="6141" max="6141" width="21.28515625" style="21" customWidth="1"/>
    <col min="6142" max="6142" width="20.85546875" style="21" customWidth="1"/>
    <col min="6143" max="6143" width="21.42578125" style="21" customWidth="1"/>
    <col min="6144" max="6144" width="21.28515625" style="21" customWidth="1"/>
    <col min="6145" max="6145" width="20.85546875" style="21" customWidth="1"/>
    <col min="6146" max="6146" width="21" style="21" customWidth="1"/>
    <col min="6147" max="6148" width="20.85546875" style="21" customWidth="1"/>
    <col min="6149" max="6149" width="21.5703125" style="21" customWidth="1"/>
    <col min="6150" max="6166" width="20.85546875" style="21" customWidth="1"/>
    <col min="6167" max="6167" width="21.5703125" style="21" customWidth="1"/>
    <col min="6168" max="6168" width="6.5703125" style="21" customWidth="1"/>
    <col min="6169" max="6169" width="17" style="21" customWidth="1"/>
    <col min="6170" max="6170" width="23.42578125" style="21" customWidth="1"/>
    <col min="6171" max="6171" width="5.140625" style="21" customWidth="1"/>
    <col min="6172" max="6172" width="24" style="21" customWidth="1"/>
    <col min="6173" max="6173" width="20.28515625" style="21" customWidth="1"/>
    <col min="6174" max="6174" width="18.140625" style="21" customWidth="1"/>
    <col min="6175" max="6175" width="18.85546875" style="21" bestFit="1" customWidth="1"/>
    <col min="6176" max="6177" width="18" style="21" bestFit="1" customWidth="1"/>
    <col min="6178" max="6178" width="16.28515625" style="21" customWidth="1"/>
    <col min="6179" max="6382" width="9.140625" style="21"/>
    <col min="6383" max="6383" width="23.42578125" style="21" customWidth="1"/>
    <col min="6384" max="6384" width="63.140625" style="21" customWidth="1"/>
    <col min="6385" max="6385" width="20.85546875" style="21" customWidth="1"/>
    <col min="6386" max="6386" width="10.42578125" style="21" customWidth="1"/>
    <col min="6387" max="6387" width="21" style="21" customWidth="1"/>
    <col min="6388" max="6395" width="19.85546875" style="21" customWidth="1"/>
    <col min="6396" max="6396" width="20.85546875" style="21" customWidth="1"/>
    <col min="6397" max="6397" width="21.28515625" style="21" customWidth="1"/>
    <col min="6398" max="6398" width="20.85546875" style="21" customWidth="1"/>
    <col min="6399" max="6399" width="21.42578125" style="21" customWidth="1"/>
    <col min="6400" max="6400" width="21.28515625" style="21" customWidth="1"/>
    <col min="6401" max="6401" width="20.85546875" style="21" customWidth="1"/>
    <col min="6402" max="6402" width="21" style="21" customWidth="1"/>
    <col min="6403" max="6404" width="20.85546875" style="21" customWidth="1"/>
    <col min="6405" max="6405" width="21.5703125" style="21" customWidth="1"/>
    <col min="6406" max="6422" width="20.85546875" style="21" customWidth="1"/>
    <col min="6423" max="6423" width="21.5703125" style="21" customWidth="1"/>
    <col min="6424" max="6424" width="6.5703125" style="21" customWidth="1"/>
    <col min="6425" max="6425" width="17" style="21" customWidth="1"/>
    <col min="6426" max="6426" width="23.42578125" style="21" customWidth="1"/>
    <col min="6427" max="6427" width="5.140625" style="21" customWidth="1"/>
    <col min="6428" max="6428" width="24" style="21" customWidth="1"/>
    <col min="6429" max="6429" width="20.28515625" style="21" customWidth="1"/>
    <col min="6430" max="6430" width="18.140625" style="21" customWidth="1"/>
    <col min="6431" max="6431" width="18.85546875" style="21" bestFit="1" customWidth="1"/>
    <col min="6432" max="6433" width="18" style="21" bestFit="1" customWidth="1"/>
    <col min="6434" max="6434" width="16.28515625" style="21" customWidth="1"/>
    <col min="6435" max="6638" width="9.140625" style="21"/>
    <col min="6639" max="6639" width="23.42578125" style="21" customWidth="1"/>
    <col min="6640" max="6640" width="63.140625" style="21" customWidth="1"/>
    <col min="6641" max="6641" width="20.85546875" style="21" customWidth="1"/>
    <col min="6642" max="6642" width="10.42578125" style="21" customWidth="1"/>
    <col min="6643" max="6643" width="21" style="21" customWidth="1"/>
    <col min="6644" max="6651" width="19.85546875" style="21" customWidth="1"/>
    <col min="6652" max="6652" width="20.85546875" style="21" customWidth="1"/>
    <col min="6653" max="6653" width="21.28515625" style="21" customWidth="1"/>
    <col min="6654" max="6654" width="20.85546875" style="21" customWidth="1"/>
    <col min="6655" max="6655" width="21.42578125" style="21" customWidth="1"/>
    <col min="6656" max="6656" width="21.28515625" style="21" customWidth="1"/>
    <col min="6657" max="6657" width="20.85546875" style="21" customWidth="1"/>
    <col min="6658" max="6658" width="21" style="21" customWidth="1"/>
    <col min="6659" max="6660" width="20.85546875" style="21" customWidth="1"/>
    <col min="6661" max="6661" width="21.5703125" style="21" customWidth="1"/>
    <col min="6662" max="6678" width="20.85546875" style="21" customWidth="1"/>
    <col min="6679" max="6679" width="21.5703125" style="21" customWidth="1"/>
    <col min="6680" max="6680" width="6.5703125" style="21" customWidth="1"/>
    <col min="6681" max="6681" width="17" style="21" customWidth="1"/>
    <col min="6682" max="6682" width="23.42578125" style="21" customWidth="1"/>
    <col min="6683" max="6683" width="5.140625" style="21" customWidth="1"/>
    <col min="6684" max="6684" width="24" style="21" customWidth="1"/>
    <col min="6685" max="6685" width="20.28515625" style="21" customWidth="1"/>
    <col min="6686" max="6686" width="18.140625" style="21" customWidth="1"/>
    <col min="6687" max="6687" width="18.85546875" style="21" bestFit="1" customWidth="1"/>
    <col min="6688" max="6689" width="18" style="21" bestFit="1" customWidth="1"/>
    <col min="6690" max="6690" width="16.28515625" style="21" customWidth="1"/>
    <col min="6691" max="6894" width="9.140625" style="21"/>
    <col min="6895" max="6895" width="23.42578125" style="21" customWidth="1"/>
    <col min="6896" max="6896" width="63.140625" style="21" customWidth="1"/>
    <col min="6897" max="6897" width="20.85546875" style="21" customWidth="1"/>
    <col min="6898" max="6898" width="10.42578125" style="21" customWidth="1"/>
    <col min="6899" max="6899" width="21" style="21" customWidth="1"/>
    <col min="6900" max="6907" width="19.85546875" style="21" customWidth="1"/>
    <col min="6908" max="6908" width="20.85546875" style="21" customWidth="1"/>
    <col min="6909" max="6909" width="21.28515625" style="21" customWidth="1"/>
    <col min="6910" max="6910" width="20.85546875" style="21" customWidth="1"/>
    <col min="6911" max="6911" width="21.42578125" style="21" customWidth="1"/>
    <col min="6912" max="6912" width="21.28515625" style="21" customWidth="1"/>
    <col min="6913" max="6913" width="20.85546875" style="21" customWidth="1"/>
    <col min="6914" max="6914" width="21" style="21" customWidth="1"/>
    <col min="6915" max="6916" width="20.85546875" style="21" customWidth="1"/>
    <col min="6917" max="6917" width="21.5703125" style="21" customWidth="1"/>
    <col min="6918" max="6934" width="20.85546875" style="21" customWidth="1"/>
    <col min="6935" max="6935" width="21.5703125" style="21" customWidth="1"/>
    <col min="6936" max="6936" width="6.5703125" style="21" customWidth="1"/>
    <col min="6937" max="6937" width="17" style="21" customWidth="1"/>
    <col min="6938" max="6938" width="23.42578125" style="21" customWidth="1"/>
    <col min="6939" max="6939" width="5.140625" style="21" customWidth="1"/>
    <col min="6940" max="6940" width="24" style="21" customWidth="1"/>
    <col min="6941" max="6941" width="20.28515625" style="21" customWidth="1"/>
    <col min="6942" max="6942" width="18.140625" style="21" customWidth="1"/>
    <col min="6943" max="6943" width="18.85546875" style="21" bestFit="1" customWidth="1"/>
    <col min="6944" max="6945" width="18" style="21" bestFit="1" customWidth="1"/>
    <col min="6946" max="6946" width="16.28515625" style="21" customWidth="1"/>
    <col min="6947" max="7150" width="9.140625" style="21"/>
    <col min="7151" max="7151" width="23.42578125" style="21" customWidth="1"/>
    <col min="7152" max="7152" width="63.140625" style="21" customWidth="1"/>
    <col min="7153" max="7153" width="20.85546875" style="21" customWidth="1"/>
    <col min="7154" max="7154" width="10.42578125" style="21" customWidth="1"/>
    <col min="7155" max="7155" width="21" style="21" customWidth="1"/>
    <col min="7156" max="7163" width="19.85546875" style="21" customWidth="1"/>
    <col min="7164" max="7164" width="20.85546875" style="21" customWidth="1"/>
    <col min="7165" max="7165" width="21.28515625" style="21" customWidth="1"/>
    <col min="7166" max="7166" width="20.85546875" style="21" customWidth="1"/>
    <col min="7167" max="7167" width="21.42578125" style="21" customWidth="1"/>
    <col min="7168" max="7168" width="21.28515625" style="21" customWidth="1"/>
    <col min="7169" max="7169" width="20.85546875" style="21" customWidth="1"/>
    <col min="7170" max="7170" width="21" style="21" customWidth="1"/>
    <col min="7171" max="7172" width="20.85546875" style="21" customWidth="1"/>
    <col min="7173" max="7173" width="21.5703125" style="21" customWidth="1"/>
    <col min="7174" max="7190" width="20.85546875" style="21" customWidth="1"/>
    <col min="7191" max="7191" width="21.5703125" style="21" customWidth="1"/>
    <col min="7192" max="7192" width="6.5703125" style="21" customWidth="1"/>
    <col min="7193" max="7193" width="17" style="21" customWidth="1"/>
    <col min="7194" max="7194" width="23.42578125" style="21" customWidth="1"/>
    <col min="7195" max="7195" width="5.140625" style="21" customWidth="1"/>
    <col min="7196" max="7196" width="24" style="21" customWidth="1"/>
    <col min="7197" max="7197" width="20.28515625" style="21" customWidth="1"/>
    <col min="7198" max="7198" width="18.140625" style="21" customWidth="1"/>
    <col min="7199" max="7199" width="18.85546875" style="21" bestFit="1" customWidth="1"/>
    <col min="7200" max="7201" width="18" style="21" bestFit="1" customWidth="1"/>
    <col min="7202" max="7202" width="16.28515625" style="21" customWidth="1"/>
    <col min="7203" max="7406" width="9.140625" style="21"/>
    <col min="7407" max="7407" width="23.42578125" style="21" customWidth="1"/>
    <col min="7408" max="7408" width="63.140625" style="21" customWidth="1"/>
    <col min="7409" max="7409" width="20.85546875" style="21" customWidth="1"/>
    <col min="7410" max="7410" width="10.42578125" style="21" customWidth="1"/>
    <col min="7411" max="7411" width="21" style="21" customWidth="1"/>
    <col min="7412" max="7419" width="19.85546875" style="21" customWidth="1"/>
    <col min="7420" max="7420" width="20.85546875" style="21" customWidth="1"/>
    <col min="7421" max="7421" width="21.28515625" style="21" customWidth="1"/>
    <col min="7422" max="7422" width="20.85546875" style="21" customWidth="1"/>
    <col min="7423" max="7423" width="21.42578125" style="21" customWidth="1"/>
    <col min="7424" max="7424" width="21.28515625" style="21" customWidth="1"/>
    <col min="7425" max="7425" width="20.85546875" style="21" customWidth="1"/>
    <col min="7426" max="7426" width="21" style="21" customWidth="1"/>
    <col min="7427" max="7428" width="20.85546875" style="21" customWidth="1"/>
    <col min="7429" max="7429" width="21.5703125" style="21" customWidth="1"/>
    <col min="7430" max="7446" width="20.85546875" style="21" customWidth="1"/>
    <col min="7447" max="7447" width="21.5703125" style="21" customWidth="1"/>
    <col min="7448" max="7448" width="6.5703125" style="21" customWidth="1"/>
    <col min="7449" max="7449" width="17" style="21" customWidth="1"/>
    <col min="7450" max="7450" width="23.42578125" style="21" customWidth="1"/>
    <col min="7451" max="7451" width="5.140625" style="21" customWidth="1"/>
    <col min="7452" max="7452" width="24" style="21" customWidth="1"/>
    <col min="7453" max="7453" width="20.28515625" style="21" customWidth="1"/>
    <col min="7454" max="7454" width="18.140625" style="21" customWidth="1"/>
    <col min="7455" max="7455" width="18.85546875" style="21" bestFit="1" customWidth="1"/>
    <col min="7456" max="7457" width="18" style="21" bestFit="1" customWidth="1"/>
    <col min="7458" max="7458" width="16.28515625" style="21" customWidth="1"/>
    <col min="7459" max="7662" width="9.140625" style="21"/>
    <col min="7663" max="7663" width="23.42578125" style="21" customWidth="1"/>
    <col min="7664" max="7664" width="63.140625" style="21" customWidth="1"/>
    <col min="7665" max="7665" width="20.85546875" style="21" customWidth="1"/>
    <col min="7666" max="7666" width="10.42578125" style="21" customWidth="1"/>
    <col min="7667" max="7667" width="21" style="21" customWidth="1"/>
    <col min="7668" max="7675" width="19.85546875" style="21" customWidth="1"/>
    <col min="7676" max="7676" width="20.85546875" style="21" customWidth="1"/>
    <col min="7677" max="7677" width="21.28515625" style="21" customWidth="1"/>
    <col min="7678" max="7678" width="20.85546875" style="21" customWidth="1"/>
    <col min="7679" max="7679" width="21.42578125" style="21" customWidth="1"/>
    <col min="7680" max="7680" width="21.28515625" style="21" customWidth="1"/>
    <col min="7681" max="7681" width="20.85546875" style="21" customWidth="1"/>
    <col min="7682" max="7682" width="21" style="21" customWidth="1"/>
    <col min="7683" max="7684" width="20.85546875" style="21" customWidth="1"/>
    <col min="7685" max="7685" width="21.5703125" style="21" customWidth="1"/>
    <col min="7686" max="7702" width="20.85546875" style="21" customWidth="1"/>
    <col min="7703" max="7703" width="21.5703125" style="21" customWidth="1"/>
    <col min="7704" max="7704" width="6.5703125" style="21" customWidth="1"/>
    <col min="7705" max="7705" width="17" style="21" customWidth="1"/>
    <col min="7706" max="7706" width="23.42578125" style="21" customWidth="1"/>
    <col min="7707" max="7707" width="5.140625" style="21" customWidth="1"/>
    <col min="7708" max="7708" width="24" style="21" customWidth="1"/>
    <col min="7709" max="7709" width="20.28515625" style="21" customWidth="1"/>
    <col min="7710" max="7710" width="18.140625" style="21" customWidth="1"/>
    <col min="7711" max="7711" width="18.85546875" style="21" bestFit="1" customWidth="1"/>
    <col min="7712" max="7713" width="18" style="21" bestFit="1" customWidth="1"/>
    <col min="7714" max="7714" width="16.28515625" style="21" customWidth="1"/>
    <col min="7715" max="7918" width="9.140625" style="21"/>
    <col min="7919" max="7919" width="23.42578125" style="21" customWidth="1"/>
    <col min="7920" max="7920" width="63.140625" style="21" customWidth="1"/>
    <col min="7921" max="7921" width="20.85546875" style="21" customWidth="1"/>
    <col min="7922" max="7922" width="10.42578125" style="21" customWidth="1"/>
    <col min="7923" max="7923" width="21" style="21" customWidth="1"/>
    <col min="7924" max="7931" width="19.85546875" style="21" customWidth="1"/>
    <col min="7932" max="7932" width="20.85546875" style="21" customWidth="1"/>
    <col min="7933" max="7933" width="21.28515625" style="21" customWidth="1"/>
    <col min="7934" max="7934" width="20.85546875" style="21" customWidth="1"/>
    <col min="7935" max="7935" width="21.42578125" style="21" customWidth="1"/>
    <col min="7936" max="7936" width="21.28515625" style="21" customWidth="1"/>
    <col min="7937" max="7937" width="20.85546875" style="21" customWidth="1"/>
    <col min="7938" max="7938" width="21" style="21" customWidth="1"/>
    <col min="7939" max="7940" width="20.85546875" style="21" customWidth="1"/>
    <col min="7941" max="7941" width="21.5703125" style="21" customWidth="1"/>
    <col min="7942" max="7958" width="20.85546875" style="21" customWidth="1"/>
    <col min="7959" max="7959" width="21.5703125" style="21" customWidth="1"/>
    <col min="7960" max="7960" width="6.5703125" style="21" customWidth="1"/>
    <col min="7961" max="7961" width="17" style="21" customWidth="1"/>
    <col min="7962" max="7962" width="23.42578125" style="21" customWidth="1"/>
    <col min="7963" max="7963" width="5.140625" style="21" customWidth="1"/>
    <col min="7964" max="7964" width="24" style="21" customWidth="1"/>
    <col min="7965" max="7965" width="20.28515625" style="21" customWidth="1"/>
    <col min="7966" max="7966" width="18.140625" style="21" customWidth="1"/>
    <col min="7967" max="7967" width="18.85546875" style="21" bestFit="1" customWidth="1"/>
    <col min="7968" max="7969" width="18" style="21" bestFit="1" customWidth="1"/>
    <col min="7970" max="7970" width="16.28515625" style="21" customWidth="1"/>
    <col min="7971" max="8174" width="9.140625" style="21"/>
    <col min="8175" max="8175" width="23.42578125" style="21" customWidth="1"/>
    <col min="8176" max="8176" width="63.140625" style="21" customWidth="1"/>
    <col min="8177" max="8177" width="20.85546875" style="21" customWidth="1"/>
    <col min="8178" max="8178" width="10.42578125" style="21" customWidth="1"/>
    <col min="8179" max="8179" width="21" style="21" customWidth="1"/>
    <col min="8180" max="8187" width="19.85546875" style="21" customWidth="1"/>
    <col min="8188" max="8188" width="20.85546875" style="21" customWidth="1"/>
    <col min="8189" max="8189" width="21.28515625" style="21" customWidth="1"/>
    <col min="8190" max="8190" width="20.85546875" style="21" customWidth="1"/>
    <col min="8191" max="8191" width="21.42578125" style="21" customWidth="1"/>
    <col min="8192" max="8192" width="21.28515625" style="21" customWidth="1"/>
    <col min="8193" max="8193" width="20.85546875" style="21" customWidth="1"/>
    <col min="8194" max="8194" width="21" style="21" customWidth="1"/>
    <col min="8195" max="8196" width="20.85546875" style="21" customWidth="1"/>
    <col min="8197" max="8197" width="21.5703125" style="21" customWidth="1"/>
    <col min="8198" max="8214" width="20.85546875" style="21" customWidth="1"/>
    <col min="8215" max="8215" width="21.5703125" style="21" customWidth="1"/>
    <col min="8216" max="8216" width="6.5703125" style="21" customWidth="1"/>
    <col min="8217" max="8217" width="17" style="21" customWidth="1"/>
    <col min="8218" max="8218" width="23.42578125" style="21" customWidth="1"/>
    <col min="8219" max="8219" width="5.140625" style="21" customWidth="1"/>
    <col min="8220" max="8220" width="24" style="21" customWidth="1"/>
    <col min="8221" max="8221" width="20.28515625" style="21" customWidth="1"/>
    <col min="8222" max="8222" width="18.140625" style="21" customWidth="1"/>
    <col min="8223" max="8223" width="18.85546875" style="21" bestFit="1" customWidth="1"/>
    <col min="8224" max="8225" width="18" style="21" bestFit="1" customWidth="1"/>
    <col min="8226" max="8226" width="16.28515625" style="21" customWidth="1"/>
    <col min="8227" max="8430" width="9.140625" style="21"/>
    <col min="8431" max="8431" width="23.42578125" style="21" customWidth="1"/>
    <col min="8432" max="8432" width="63.140625" style="21" customWidth="1"/>
    <col min="8433" max="8433" width="20.85546875" style="21" customWidth="1"/>
    <col min="8434" max="8434" width="10.42578125" style="21" customWidth="1"/>
    <col min="8435" max="8435" width="21" style="21" customWidth="1"/>
    <col min="8436" max="8443" width="19.85546875" style="21" customWidth="1"/>
    <col min="8444" max="8444" width="20.85546875" style="21" customWidth="1"/>
    <col min="8445" max="8445" width="21.28515625" style="21" customWidth="1"/>
    <col min="8446" max="8446" width="20.85546875" style="21" customWidth="1"/>
    <col min="8447" max="8447" width="21.42578125" style="21" customWidth="1"/>
    <col min="8448" max="8448" width="21.28515625" style="21" customWidth="1"/>
    <col min="8449" max="8449" width="20.85546875" style="21" customWidth="1"/>
    <col min="8450" max="8450" width="21" style="21" customWidth="1"/>
    <col min="8451" max="8452" width="20.85546875" style="21" customWidth="1"/>
    <col min="8453" max="8453" width="21.5703125" style="21" customWidth="1"/>
    <col min="8454" max="8470" width="20.85546875" style="21" customWidth="1"/>
    <col min="8471" max="8471" width="21.5703125" style="21" customWidth="1"/>
    <col min="8472" max="8472" width="6.5703125" style="21" customWidth="1"/>
    <col min="8473" max="8473" width="17" style="21" customWidth="1"/>
    <col min="8474" max="8474" width="23.42578125" style="21" customWidth="1"/>
    <col min="8475" max="8475" width="5.140625" style="21" customWidth="1"/>
    <col min="8476" max="8476" width="24" style="21" customWidth="1"/>
    <col min="8477" max="8477" width="20.28515625" style="21" customWidth="1"/>
    <col min="8478" max="8478" width="18.140625" style="21" customWidth="1"/>
    <col min="8479" max="8479" width="18.85546875" style="21" bestFit="1" customWidth="1"/>
    <col min="8480" max="8481" width="18" style="21" bestFit="1" customWidth="1"/>
    <col min="8482" max="8482" width="16.28515625" style="21" customWidth="1"/>
    <col min="8483" max="8686" width="9.140625" style="21"/>
    <col min="8687" max="8687" width="23.42578125" style="21" customWidth="1"/>
    <col min="8688" max="8688" width="63.140625" style="21" customWidth="1"/>
    <col min="8689" max="8689" width="20.85546875" style="21" customWidth="1"/>
    <col min="8690" max="8690" width="10.42578125" style="21" customWidth="1"/>
    <col min="8691" max="8691" width="21" style="21" customWidth="1"/>
    <col min="8692" max="8699" width="19.85546875" style="21" customWidth="1"/>
    <col min="8700" max="8700" width="20.85546875" style="21" customWidth="1"/>
    <col min="8701" max="8701" width="21.28515625" style="21" customWidth="1"/>
    <col min="8702" max="8702" width="20.85546875" style="21" customWidth="1"/>
    <col min="8703" max="8703" width="21.42578125" style="21" customWidth="1"/>
    <col min="8704" max="8704" width="21.28515625" style="21" customWidth="1"/>
    <col min="8705" max="8705" width="20.85546875" style="21" customWidth="1"/>
    <col min="8706" max="8706" width="21" style="21" customWidth="1"/>
    <col min="8707" max="8708" width="20.85546875" style="21" customWidth="1"/>
    <col min="8709" max="8709" width="21.5703125" style="21" customWidth="1"/>
    <col min="8710" max="8726" width="20.85546875" style="21" customWidth="1"/>
    <col min="8727" max="8727" width="21.5703125" style="21" customWidth="1"/>
    <col min="8728" max="8728" width="6.5703125" style="21" customWidth="1"/>
    <col min="8729" max="8729" width="17" style="21" customWidth="1"/>
    <col min="8730" max="8730" width="23.42578125" style="21" customWidth="1"/>
    <col min="8731" max="8731" width="5.140625" style="21" customWidth="1"/>
    <col min="8732" max="8732" width="24" style="21" customWidth="1"/>
    <col min="8733" max="8733" width="20.28515625" style="21" customWidth="1"/>
    <col min="8734" max="8734" width="18.140625" style="21" customWidth="1"/>
    <col min="8735" max="8735" width="18.85546875" style="21" bestFit="1" customWidth="1"/>
    <col min="8736" max="8737" width="18" style="21" bestFit="1" customWidth="1"/>
    <col min="8738" max="8738" width="16.28515625" style="21" customWidth="1"/>
    <col min="8739" max="8942" width="9.140625" style="21"/>
    <col min="8943" max="8943" width="23.42578125" style="21" customWidth="1"/>
    <col min="8944" max="8944" width="63.140625" style="21" customWidth="1"/>
    <col min="8945" max="8945" width="20.85546875" style="21" customWidth="1"/>
    <col min="8946" max="8946" width="10.42578125" style="21" customWidth="1"/>
    <col min="8947" max="8947" width="21" style="21" customWidth="1"/>
    <col min="8948" max="8955" width="19.85546875" style="21" customWidth="1"/>
    <col min="8956" max="8956" width="20.85546875" style="21" customWidth="1"/>
    <col min="8957" max="8957" width="21.28515625" style="21" customWidth="1"/>
    <col min="8958" max="8958" width="20.85546875" style="21" customWidth="1"/>
    <col min="8959" max="8959" width="21.42578125" style="21" customWidth="1"/>
    <col min="8960" max="8960" width="21.28515625" style="21" customWidth="1"/>
    <col min="8961" max="8961" width="20.85546875" style="21" customWidth="1"/>
    <col min="8962" max="8962" width="21" style="21" customWidth="1"/>
    <col min="8963" max="8964" width="20.85546875" style="21" customWidth="1"/>
    <col min="8965" max="8965" width="21.5703125" style="21" customWidth="1"/>
    <col min="8966" max="8982" width="20.85546875" style="21" customWidth="1"/>
    <col min="8983" max="8983" width="21.5703125" style="21" customWidth="1"/>
    <col min="8984" max="8984" width="6.5703125" style="21" customWidth="1"/>
    <col min="8985" max="8985" width="17" style="21" customWidth="1"/>
    <col min="8986" max="8986" width="23.42578125" style="21" customWidth="1"/>
    <col min="8987" max="8987" width="5.140625" style="21" customWidth="1"/>
    <col min="8988" max="8988" width="24" style="21" customWidth="1"/>
    <col min="8989" max="8989" width="20.28515625" style="21" customWidth="1"/>
    <col min="8990" max="8990" width="18.140625" style="21" customWidth="1"/>
    <col min="8991" max="8991" width="18.85546875" style="21" bestFit="1" customWidth="1"/>
    <col min="8992" max="8993" width="18" style="21" bestFit="1" customWidth="1"/>
    <col min="8994" max="8994" width="16.28515625" style="21" customWidth="1"/>
    <col min="8995" max="9198" width="9.140625" style="21"/>
    <col min="9199" max="9199" width="23.42578125" style="21" customWidth="1"/>
    <col min="9200" max="9200" width="63.140625" style="21" customWidth="1"/>
    <col min="9201" max="9201" width="20.85546875" style="21" customWidth="1"/>
    <col min="9202" max="9202" width="10.42578125" style="21" customWidth="1"/>
    <col min="9203" max="9203" width="21" style="21" customWidth="1"/>
    <col min="9204" max="9211" width="19.85546875" style="21" customWidth="1"/>
    <col min="9212" max="9212" width="20.85546875" style="21" customWidth="1"/>
    <col min="9213" max="9213" width="21.28515625" style="21" customWidth="1"/>
    <col min="9214" max="9214" width="20.85546875" style="21" customWidth="1"/>
    <col min="9215" max="9215" width="21.42578125" style="21" customWidth="1"/>
    <col min="9216" max="9216" width="21.28515625" style="21" customWidth="1"/>
    <col min="9217" max="9217" width="20.85546875" style="21" customWidth="1"/>
    <col min="9218" max="9218" width="21" style="21" customWidth="1"/>
    <col min="9219" max="9220" width="20.85546875" style="21" customWidth="1"/>
    <col min="9221" max="9221" width="21.5703125" style="21" customWidth="1"/>
    <col min="9222" max="9238" width="20.85546875" style="21" customWidth="1"/>
    <col min="9239" max="9239" width="21.5703125" style="21" customWidth="1"/>
    <col min="9240" max="9240" width="6.5703125" style="21" customWidth="1"/>
    <col min="9241" max="9241" width="17" style="21" customWidth="1"/>
    <col min="9242" max="9242" width="23.42578125" style="21" customWidth="1"/>
    <col min="9243" max="9243" width="5.140625" style="21" customWidth="1"/>
    <col min="9244" max="9244" width="24" style="21" customWidth="1"/>
    <col min="9245" max="9245" width="20.28515625" style="21" customWidth="1"/>
    <col min="9246" max="9246" width="18.140625" style="21" customWidth="1"/>
    <col min="9247" max="9247" width="18.85546875" style="21" bestFit="1" customWidth="1"/>
    <col min="9248" max="9249" width="18" style="21" bestFit="1" customWidth="1"/>
    <col min="9250" max="9250" width="16.28515625" style="21" customWidth="1"/>
    <col min="9251" max="9454" width="9.140625" style="21"/>
    <col min="9455" max="9455" width="23.42578125" style="21" customWidth="1"/>
    <col min="9456" max="9456" width="63.140625" style="21" customWidth="1"/>
    <col min="9457" max="9457" width="20.85546875" style="21" customWidth="1"/>
    <col min="9458" max="9458" width="10.42578125" style="21" customWidth="1"/>
    <col min="9459" max="9459" width="21" style="21" customWidth="1"/>
    <col min="9460" max="9467" width="19.85546875" style="21" customWidth="1"/>
    <col min="9468" max="9468" width="20.85546875" style="21" customWidth="1"/>
    <col min="9469" max="9469" width="21.28515625" style="21" customWidth="1"/>
    <col min="9470" max="9470" width="20.85546875" style="21" customWidth="1"/>
    <col min="9471" max="9471" width="21.42578125" style="21" customWidth="1"/>
    <col min="9472" max="9472" width="21.28515625" style="21" customWidth="1"/>
    <col min="9473" max="9473" width="20.85546875" style="21" customWidth="1"/>
    <col min="9474" max="9474" width="21" style="21" customWidth="1"/>
    <col min="9475" max="9476" width="20.85546875" style="21" customWidth="1"/>
    <col min="9477" max="9477" width="21.5703125" style="21" customWidth="1"/>
    <col min="9478" max="9494" width="20.85546875" style="21" customWidth="1"/>
    <col min="9495" max="9495" width="21.5703125" style="21" customWidth="1"/>
    <col min="9496" max="9496" width="6.5703125" style="21" customWidth="1"/>
    <col min="9497" max="9497" width="17" style="21" customWidth="1"/>
    <col min="9498" max="9498" width="23.42578125" style="21" customWidth="1"/>
    <col min="9499" max="9499" width="5.140625" style="21" customWidth="1"/>
    <col min="9500" max="9500" width="24" style="21" customWidth="1"/>
    <col min="9501" max="9501" width="20.28515625" style="21" customWidth="1"/>
    <col min="9502" max="9502" width="18.140625" style="21" customWidth="1"/>
    <col min="9503" max="9503" width="18.85546875" style="21" bestFit="1" customWidth="1"/>
    <col min="9504" max="9505" width="18" style="21" bestFit="1" customWidth="1"/>
    <col min="9506" max="9506" width="16.28515625" style="21" customWidth="1"/>
    <col min="9507" max="9710" width="9.140625" style="21"/>
    <col min="9711" max="9711" width="23.42578125" style="21" customWidth="1"/>
    <col min="9712" max="9712" width="63.140625" style="21" customWidth="1"/>
    <col min="9713" max="9713" width="20.85546875" style="21" customWidth="1"/>
    <col min="9714" max="9714" width="10.42578125" style="21" customWidth="1"/>
    <col min="9715" max="9715" width="21" style="21" customWidth="1"/>
    <col min="9716" max="9723" width="19.85546875" style="21" customWidth="1"/>
    <col min="9724" max="9724" width="20.85546875" style="21" customWidth="1"/>
    <col min="9725" max="9725" width="21.28515625" style="21" customWidth="1"/>
    <col min="9726" max="9726" width="20.85546875" style="21" customWidth="1"/>
    <col min="9727" max="9727" width="21.42578125" style="21" customWidth="1"/>
    <col min="9728" max="9728" width="21.28515625" style="21" customWidth="1"/>
    <col min="9729" max="9729" width="20.85546875" style="21" customWidth="1"/>
    <col min="9730" max="9730" width="21" style="21" customWidth="1"/>
    <col min="9731" max="9732" width="20.85546875" style="21" customWidth="1"/>
    <col min="9733" max="9733" width="21.5703125" style="21" customWidth="1"/>
    <col min="9734" max="9750" width="20.85546875" style="21" customWidth="1"/>
    <col min="9751" max="9751" width="21.5703125" style="21" customWidth="1"/>
    <col min="9752" max="9752" width="6.5703125" style="21" customWidth="1"/>
    <col min="9753" max="9753" width="17" style="21" customWidth="1"/>
    <col min="9754" max="9754" width="23.42578125" style="21" customWidth="1"/>
    <col min="9755" max="9755" width="5.140625" style="21" customWidth="1"/>
    <col min="9756" max="9756" width="24" style="21" customWidth="1"/>
    <col min="9757" max="9757" width="20.28515625" style="21" customWidth="1"/>
    <col min="9758" max="9758" width="18.140625" style="21" customWidth="1"/>
    <col min="9759" max="9759" width="18.85546875" style="21" bestFit="1" customWidth="1"/>
    <col min="9760" max="9761" width="18" style="21" bestFit="1" customWidth="1"/>
    <col min="9762" max="9762" width="16.28515625" style="21" customWidth="1"/>
    <col min="9763" max="9966" width="9.140625" style="21"/>
    <col min="9967" max="9967" width="23.42578125" style="21" customWidth="1"/>
    <col min="9968" max="9968" width="63.140625" style="21" customWidth="1"/>
    <col min="9969" max="9969" width="20.85546875" style="21" customWidth="1"/>
    <col min="9970" max="9970" width="10.42578125" style="21" customWidth="1"/>
    <col min="9971" max="9971" width="21" style="21" customWidth="1"/>
    <col min="9972" max="9979" width="19.85546875" style="21" customWidth="1"/>
    <col min="9980" max="9980" width="20.85546875" style="21" customWidth="1"/>
    <col min="9981" max="9981" width="21.28515625" style="21" customWidth="1"/>
    <col min="9982" max="9982" width="20.85546875" style="21" customWidth="1"/>
    <col min="9983" max="9983" width="21.42578125" style="21" customWidth="1"/>
    <col min="9984" max="9984" width="21.28515625" style="21" customWidth="1"/>
    <col min="9985" max="9985" width="20.85546875" style="21" customWidth="1"/>
    <col min="9986" max="9986" width="21" style="21" customWidth="1"/>
    <col min="9987" max="9988" width="20.85546875" style="21" customWidth="1"/>
    <col min="9989" max="9989" width="21.5703125" style="21" customWidth="1"/>
    <col min="9990" max="10006" width="20.85546875" style="21" customWidth="1"/>
    <col min="10007" max="10007" width="21.5703125" style="21" customWidth="1"/>
    <col min="10008" max="10008" width="6.5703125" style="21" customWidth="1"/>
    <col min="10009" max="10009" width="17" style="21" customWidth="1"/>
    <col min="10010" max="10010" width="23.42578125" style="21" customWidth="1"/>
    <col min="10011" max="10011" width="5.140625" style="21" customWidth="1"/>
    <col min="10012" max="10012" width="24" style="21" customWidth="1"/>
    <col min="10013" max="10013" width="20.28515625" style="21" customWidth="1"/>
    <col min="10014" max="10014" width="18.140625" style="21" customWidth="1"/>
    <col min="10015" max="10015" width="18.85546875" style="21" bestFit="1" customWidth="1"/>
    <col min="10016" max="10017" width="18" style="21" bestFit="1" customWidth="1"/>
    <col min="10018" max="10018" width="16.28515625" style="21" customWidth="1"/>
    <col min="10019" max="10222" width="9.140625" style="21"/>
    <col min="10223" max="10223" width="23.42578125" style="21" customWidth="1"/>
    <col min="10224" max="10224" width="63.140625" style="21" customWidth="1"/>
    <col min="10225" max="10225" width="20.85546875" style="21" customWidth="1"/>
    <col min="10226" max="10226" width="10.42578125" style="21" customWidth="1"/>
    <col min="10227" max="10227" width="21" style="21" customWidth="1"/>
    <col min="10228" max="10235" width="19.85546875" style="21" customWidth="1"/>
    <col min="10236" max="10236" width="20.85546875" style="21" customWidth="1"/>
    <col min="10237" max="10237" width="21.28515625" style="21" customWidth="1"/>
    <col min="10238" max="10238" width="20.85546875" style="21" customWidth="1"/>
    <col min="10239" max="10239" width="21.42578125" style="21" customWidth="1"/>
    <col min="10240" max="10240" width="21.28515625" style="21" customWidth="1"/>
    <col min="10241" max="10241" width="20.85546875" style="21" customWidth="1"/>
    <col min="10242" max="10242" width="21" style="21" customWidth="1"/>
    <col min="10243" max="10244" width="20.85546875" style="21" customWidth="1"/>
    <col min="10245" max="10245" width="21.5703125" style="21" customWidth="1"/>
    <col min="10246" max="10262" width="20.85546875" style="21" customWidth="1"/>
    <col min="10263" max="10263" width="21.5703125" style="21" customWidth="1"/>
    <col min="10264" max="10264" width="6.5703125" style="21" customWidth="1"/>
    <col min="10265" max="10265" width="17" style="21" customWidth="1"/>
    <col min="10266" max="10266" width="23.42578125" style="21" customWidth="1"/>
    <col min="10267" max="10267" width="5.140625" style="21" customWidth="1"/>
    <col min="10268" max="10268" width="24" style="21" customWidth="1"/>
    <col min="10269" max="10269" width="20.28515625" style="21" customWidth="1"/>
    <col min="10270" max="10270" width="18.140625" style="21" customWidth="1"/>
    <col min="10271" max="10271" width="18.85546875" style="21" bestFit="1" customWidth="1"/>
    <col min="10272" max="10273" width="18" style="21" bestFit="1" customWidth="1"/>
    <col min="10274" max="10274" width="16.28515625" style="21" customWidth="1"/>
    <col min="10275" max="10478" width="9.140625" style="21"/>
    <col min="10479" max="10479" width="23.42578125" style="21" customWidth="1"/>
    <col min="10480" max="10480" width="63.140625" style="21" customWidth="1"/>
    <col min="10481" max="10481" width="20.85546875" style="21" customWidth="1"/>
    <col min="10482" max="10482" width="10.42578125" style="21" customWidth="1"/>
    <col min="10483" max="10483" width="21" style="21" customWidth="1"/>
    <col min="10484" max="10491" width="19.85546875" style="21" customWidth="1"/>
    <col min="10492" max="10492" width="20.85546875" style="21" customWidth="1"/>
    <col min="10493" max="10493" width="21.28515625" style="21" customWidth="1"/>
    <col min="10494" max="10494" width="20.85546875" style="21" customWidth="1"/>
    <col min="10495" max="10495" width="21.42578125" style="21" customWidth="1"/>
    <col min="10496" max="10496" width="21.28515625" style="21" customWidth="1"/>
    <col min="10497" max="10497" width="20.85546875" style="21" customWidth="1"/>
    <col min="10498" max="10498" width="21" style="21" customWidth="1"/>
    <col min="10499" max="10500" width="20.85546875" style="21" customWidth="1"/>
    <col min="10501" max="10501" width="21.5703125" style="21" customWidth="1"/>
    <col min="10502" max="10518" width="20.85546875" style="21" customWidth="1"/>
    <col min="10519" max="10519" width="21.5703125" style="21" customWidth="1"/>
    <col min="10520" max="10520" width="6.5703125" style="21" customWidth="1"/>
    <col min="10521" max="10521" width="17" style="21" customWidth="1"/>
    <col min="10522" max="10522" width="23.42578125" style="21" customWidth="1"/>
    <col min="10523" max="10523" width="5.140625" style="21" customWidth="1"/>
    <col min="10524" max="10524" width="24" style="21" customWidth="1"/>
    <col min="10525" max="10525" width="20.28515625" style="21" customWidth="1"/>
    <col min="10526" max="10526" width="18.140625" style="21" customWidth="1"/>
    <col min="10527" max="10527" width="18.85546875" style="21" bestFit="1" customWidth="1"/>
    <col min="10528" max="10529" width="18" style="21" bestFit="1" customWidth="1"/>
    <col min="10530" max="10530" width="16.28515625" style="21" customWidth="1"/>
    <col min="10531" max="10734" width="9.140625" style="21"/>
    <col min="10735" max="10735" width="23.42578125" style="21" customWidth="1"/>
    <col min="10736" max="10736" width="63.140625" style="21" customWidth="1"/>
    <col min="10737" max="10737" width="20.85546875" style="21" customWidth="1"/>
    <col min="10738" max="10738" width="10.42578125" style="21" customWidth="1"/>
    <col min="10739" max="10739" width="21" style="21" customWidth="1"/>
    <col min="10740" max="10747" width="19.85546875" style="21" customWidth="1"/>
    <col min="10748" max="10748" width="20.85546875" style="21" customWidth="1"/>
    <col min="10749" max="10749" width="21.28515625" style="21" customWidth="1"/>
    <col min="10750" max="10750" width="20.85546875" style="21" customWidth="1"/>
    <col min="10751" max="10751" width="21.42578125" style="21" customWidth="1"/>
    <col min="10752" max="10752" width="21.28515625" style="21" customWidth="1"/>
    <col min="10753" max="10753" width="20.85546875" style="21" customWidth="1"/>
    <col min="10754" max="10754" width="21" style="21" customWidth="1"/>
    <col min="10755" max="10756" width="20.85546875" style="21" customWidth="1"/>
    <col min="10757" max="10757" width="21.5703125" style="21" customWidth="1"/>
    <col min="10758" max="10774" width="20.85546875" style="21" customWidth="1"/>
    <col min="10775" max="10775" width="21.5703125" style="21" customWidth="1"/>
    <col min="10776" max="10776" width="6.5703125" style="21" customWidth="1"/>
    <col min="10777" max="10777" width="17" style="21" customWidth="1"/>
    <col min="10778" max="10778" width="23.42578125" style="21" customWidth="1"/>
    <col min="10779" max="10779" width="5.140625" style="21" customWidth="1"/>
    <col min="10780" max="10780" width="24" style="21" customWidth="1"/>
    <col min="10781" max="10781" width="20.28515625" style="21" customWidth="1"/>
    <col min="10782" max="10782" width="18.140625" style="21" customWidth="1"/>
    <col min="10783" max="10783" width="18.85546875" style="21" bestFit="1" customWidth="1"/>
    <col min="10784" max="10785" width="18" style="21" bestFit="1" customWidth="1"/>
    <col min="10786" max="10786" width="16.28515625" style="21" customWidth="1"/>
    <col min="10787" max="10990" width="9.140625" style="21"/>
    <col min="10991" max="10991" width="23.42578125" style="21" customWidth="1"/>
    <col min="10992" max="10992" width="63.140625" style="21" customWidth="1"/>
    <col min="10993" max="10993" width="20.85546875" style="21" customWidth="1"/>
    <col min="10994" max="10994" width="10.42578125" style="21" customWidth="1"/>
    <col min="10995" max="10995" width="21" style="21" customWidth="1"/>
    <col min="10996" max="11003" width="19.85546875" style="21" customWidth="1"/>
    <col min="11004" max="11004" width="20.85546875" style="21" customWidth="1"/>
    <col min="11005" max="11005" width="21.28515625" style="21" customWidth="1"/>
    <col min="11006" max="11006" width="20.85546875" style="21" customWidth="1"/>
    <col min="11007" max="11007" width="21.42578125" style="21" customWidth="1"/>
    <col min="11008" max="11008" width="21.28515625" style="21" customWidth="1"/>
    <col min="11009" max="11009" width="20.85546875" style="21" customWidth="1"/>
    <col min="11010" max="11010" width="21" style="21" customWidth="1"/>
    <col min="11011" max="11012" width="20.85546875" style="21" customWidth="1"/>
    <col min="11013" max="11013" width="21.5703125" style="21" customWidth="1"/>
    <col min="11014" max="11030" width="20.85546875" style="21" customWidth="1"/>
    <col min="11031" max="11031" width="21.5703125" style="21" customWidth="1"/>
    <col min="11032" max="11032" width="6.5703125" style="21" customWidth="1"/>
    <col min="11033" max="11033" width="17" style="21" customWidth="1"/>
    <col min="11034" max="11034" width="23.42578125" style="21" customWidth="1"/>
    <col min="11035" max="11035" width="5.140625" style="21" customWidth="1"/>
    <col min="11036" max="11036" width="24" style="21" customWidth="1"/>
    <col min="11037" max="11037" width="20.28515625" style="21" customWidth="1"/>
    <col min="11038" max="11038" width="18.140625" style="21" customWidth="1"/>
    <col min="11039" max="11039" width="18.85546875" style="21" bestFit="1" customWidth="1"/>
    <col min="11040" max="11041" width="18" style="21" bestFit="1" customWidth="1"/>
    <col min="11042" max="11042" width="16.28515625" style="21" customWidth="1"/>
    <col min="11043" max="11246" width="9.140625" style="21"/>
    <col min="11247" max="11247" width="23.42578125" style="21" customWidth="1"/>
    <col min="11248" max="11248" width="63.140625" style="21" customWidth="1"/>
    <col min="11249" max="11249" width="20.85546875" style="21" customWidth="1"/>
    <col min="11250" max="11250" width="10.42578125" style="21" customWidth="1"/>
    <col min="11251" max="11251" width="21" style="21" customWidth="1"/>
    <col min="11252" max="11259" width="19.85546875" style="21" customWidth="1"/>
    <col min="11260" max="11260" width="20.85546875" style="21" customWidth="1"/>
    <col min="11261" max="11261" width="21.28515625" style="21" customWidth="1"/>
    <col min="11262" max="11262" width="20.85546875" style="21" customWidth="1"/>
    <col min="11263" max="11263" width="21.42578125" style="21" customWidth="1"/>
    <col min="11264" max="11264" width="21.28515625" style="21" customWidth="1"/>
    <col min="11265" max="11265" width="20.85546875" style="21" customWidth="1"/>
    <col min="11266" max="11266" width="21" style="21" customWidth="1"/>
    <col min="11267" max="11268" width="20.85546875" style="21" customWidth="1"/>
    <col min="11269" max="11269" width="21.5703125" style="21" customWidth="1"/>
    <col min="11270" max="11286" width="20.85546875" style="21" customWidth="1"/>
    <col min="11287" max="11287" width="21.5703125" style="21" customWidth="1"/>
    <col min="11288" max="11288" width="6.5703125" style="21" customWidth="1"/>
    <col min="11289" max="11289" width="17" style="21" customWidth="1"/>
    <col min="11290" max="11290" width="23.42578125" style="21" customWidth="1"/>
    <col min="11291" max="11291" width="5.140625" style="21" customWidth="1"/>
    <col min="11292" max="11292" width="24" style="21" customWidth="1"/>
    <col min="11293" max="11293" width="20.28515625" style="21" customWidth="1"/>
    <col min="11294" max="11294" width="18.140625" style="21" customWidth="1"/>
    <col min="11295" max="11295" width="18.85546875" style="21" bestFit="1" customWidth="1"/>
    <col min="11296" max="11297" width="18" style="21" bestFit="1" customWidth="1"/>
    <col min="11298" max="11298" width="16.28515625" style="21" customWidth="1"/>
    <col min="11299" max="11502" width="9.140625" style="21"/>
    <col min="11503" max="11503" width="23.42578125" style="21" customWidth="1"/>
    <col min="11504" max="11504" width="63.140625" style="21" customWidth="1"/>
    <col min="11505" max="11505" width="20.85546875" style="21" customWidth="1"/>
    <col min="11506" max="11506" width="10.42578125" style="21" customWidth="1"/>
    <col min="11507" max="11507" width="21" style="21" customWidth="1"/>
    <col min="11508" max="11515" width="19.85546875" style="21" customWidth="1"/>
    <col min="11516" max="11516" width="20.85546875" style="21" customWidth="1"/>
    <col min="11517" max="11517" width="21.28515625" style="21" customWidth="1"/>
    <col min="11518" max="11518" width="20.85546875" style="21" customWidth="1"/>
    <col min="11519" max="11519" width="21.42578125" style="21" customWidth="1"/>
    <col min="11520" max="11520" width="21.28515625" style="21" customWidth="1"/>
    <col min="11521" max="11521" width="20.85546875" style="21" customWidth="1"/>
    <col min="11522" max="11522" width="21" style="21" customWidth="1"/>
    <col min="11523" max="11524" width="20.85546875" style="21" customWidth="1"/>
    <col min="11525" max="11525" width="21.5703125" style="21" customWidth="1"/>
    <col min="11526" max="11542" width="20.85546875" style="21" customWidth="1"/>
    <col min="11543" max="11543" width="21.5703125" style="21" customWidth="1"/>
    <col min="11544" max="11544" width="6.5703125" style="21" customWidth="1"/>
    <col min="11545" max="11545" width="17" style="21" customWidth="1"/>
    <col min="11546" max="11546" width="23.42578125" style="21" customWidth="1"/>
    <col min="11547" max="11547" width="5.140625" style="21" customWidth="1"/>
    <col min="11548" max="11548" width="24" style="21" customWidth="1"/>
    <col min="11549" max="11549" width="20.28515625" style="21" customWidth="1"/>
    <col min="11550" max="11550" width="18.140625" style="21" customWidth="1"/>
    <col min="11551" max="11551" width="18.85546875" style="21" bestFit="1" customWidth="1"/>
    <col min="11552" max="11553" width="18" style="21" bestFit="1" customWidth="1"/>
    <col min="11554" max="11554" width="16.28515625" style="21" customWidth="1"/>
    <col min="11555" max="11758" width="9.140625" style="21"/>
    <col min="11759" max="11759" width="23.42578125" style="21" customWidth="1"/>
    <col min="11760" max="11760" width="63.140625" style="21" customWidth="1"/>
    <col min="11761" max="11761" width="20.85546875" style="21" customWidth="1"/>
    <col min="11762" max="11762" width="10.42578125" style="21" customWidth="1"/>
    <col min="11763" max="11763" width="21" style="21" customWidth="1"/>
    <col min="11764" max="11771" width="19.85546875" style="21" customWidth="1"/>
    <col min="11772" max="11772" width="20.85546875" style="21" customWidth="1"/>
    <col min="11773" max="11773" width="21.28515625" style="21" customWidth="1"/>
    <col min="11774" max="11774" width="20.85546875" style="21" customWidth="1"/>
    <col min="11775" max="11775" width="21.42578125" style="21" customWidth="1"/>
    <col min="11776" max="11776" width="21.28515625" style="21" customWidth="1"/>
    <col min="11777" max="11777" width="20.85546875" style="21" customWidth="1"/>
    <col min="11778" max="11778" width="21" style="21" customWidth="1"/>
    <col min="11779" max="11780" width="20.85546875" style="21" customWidth="1"/>
    <col min="11781" max="11781" width="21.5703125" style="21" customWidth="1"/>
    <col min="11782" max="11798" width="20.85546875" style="21" customWidth="1"/>
    <col min="11799" max="11799" width="21.5703125" style="21" customWidth="1"/>
    <col min="11800" max="11800" width="6.5703125" style="21" customWidth="1"/>
    <col min="11801" max="11801" width="17" style="21" customWidth="1"/>
    <col min="11802" max="11802" width="23.42578125" style="21" customWidth="1"/>
    <col min="11803" max="11803" width="5.140625" style="21" customWidth="1"/>
    <col min="11804" max="11804" width="24" style="21" customWidth="1"/>
    <col min="11805" max="11805" width="20.28515625" style="21" customWidth="1"/>
    <col min="11806" max="11806" width="18.140625" style="21" customWidth="1"/>
    <col min="11807" max="11807" width="18.85546875" style="21" bestFit="1" customWidth="1"/>
    <col min="11808" max="11809" width="18" style="21" bestFit="1" customWidth="1"/>
    <col min="11810" max="11810" width="16.28515625" style="21" customWidth="1"/>
    <col min="11811" max="12014" width="9.140625" style="21"/>
    <col min="12015" max="12015" width="23.42578125" style="21" customWidth="1"/>
    <col min="12016" max="12016" width="63.140625" style="21" customWidth="1"/>
    <col min="12017" max="12017" width="20.85546875" style="21" customWidth="1"/>
    <col min="12018" max="12018" width="10.42578125" style="21" customWidth="1"/>
    <col min="12019" max="12019" width="21" style="21" customWidth="1"/>
    <col min="12020" max="12027" width="19.85546875" style="21" customWidth="1"/>
    <col min="12028" max="12028" width="20.85546875" style="21" customWidth="1"/>
    <col min="12029" max="12029" width="21.28515625" style="21" customWidth="1"/>
    <col min="12030" max="12030" width="20.85546875" style="21" customWidth="1"/>
    <col min="12031" max="12031" width="21.42578125" style="21" customWidth="1"/>
    <col min="12032" max="12032" width="21.28515625" style="21" customWidth="1"/>
    <col min="12033" max="12033" width="20.85546875" style="21" customWidth="1"/>
    <col min="12034" max="12034" width="21" style="21" customWidth="1"/>
    <col min="12035" max="12036" width="20.85546875" style="21" customWidth="1"/>
    <col min="12037" max="12037" width="21.5703125" style="21" customWidth="1"/>
    <col min="12038" max="12054" width="20.85546875" style="21" customWidth="1"/>
    <col min="12055" max="12055" width="21.5703125" style="21" customWidth="1"/>
    <col min="12056" max="12056" width="6.5703125" style="21" customWidth="1"/>
    <col min="12057" max="12057" width="17" style="21" customWidth="1"/>
    <col min="12058" max="12058" width="23.42578125" style="21" customWidth="1"/>
    <col min="12059" max="12059" width="5.140625" style="21" customWidth="1"/>
    <col min="12060" max="12060" width="24" style="21" customWidth="1"/>
    <col min="12061" max="12061" width="20.28515625" style="21" customWidth="1"/>
    <col min="12062" max="12062" width="18.140625" style="21" customWidth="1"/>
    <col min="12063" max="12063" width="18.85546875" style="21" bestFit="1" customWidth="1"/>
    <col min="12064" max="12065" width="18" style="21" bestFit="1" customWidth="1"/>
    <col min="12066" max="12066" width="16.28515625" style="21" customWidth="1"/>
    <col min="12067" max="12270" width="9.140625" style="21"/>
    <col min="12271" max="12271" width="23.42578125" style="21" customWidth="1"/>
    <col min="12272" max="12272" width="63.140625" style="21" customWidth="1"/>
    <col min="12273" max="12273" width="20.85546875" style="21" customWidth="1"/>
    <col min="12274" max="12274" width="10.42578125" style="21" customWidth="1"/>
    <col min="12275" max="12275" width="21" style="21" customWidth="1"/>
    <col min="12276" max="12283" width="19.85546875" style="21" customWidth="1"/>
    <col min="12284" max="12284" width="20.85546875" style="21" customWidth="1"/>
    <col min="12285" max="12285" width="21.28515625" style="21" customWidth="1"/>
    <col min="12286" max="12286" width="20.85546875" style="21" customWidth="1"/>
    <col min="12287" max="12287" width="21.42578125" style="21" customWidth="1"/>
    <col min="12288" max="12288" width="21.28515625" style="21" customWidth="1"/>
    <col min="12289" max="12289" width="20.85546875" style="21" customWidth="1"/>
    <col min="12290" max="12290" width="21" style="21" customWidth="1"/>
    <col min="12291" max="12292" width="20.85546875" style="21" customWidth="1"/>
    <col min="12293" max="12293" width="21.5703125" style="21" customWidth="1"/>
    <col min="12294" max="12310" width="20.85546875" style="21" customWidth="1"/>
    <col min="12311" max="12311" width="21.5703125" style="21" customWidth="1"/>
    <col min="12312" max="12312" width="6.5703125" style="21" customWidth="1"/>
    <col min="12313" max="12313" width="17" style="21" customWidth="1"/>
    <col min="12314" max="12314" width="23.42578125" style="21" customWidth="1"/>
    <col min="12315" max="12315" width="5.140625" style="21" customWidth="1"/>
    <col min="12316" max="12316" width="24" style="21" customWidth="1"/>
    <col min="12317" max="12317" width="20.28515625" style="21" customWidth="1"/>
    <col min="12318" max="12318" width="18.140625" style="21" customWidth="1"/>
    <col min="12319" max="12319" width="18.85546875" style="21" bestFit="1" customWidth="1"/>
    <col min="12320" max="12321" width="18" style="21" bestFit="1" customWidth="1"/>
    <col min="12322" max="12322" width="16.28515625" style="21" customWidth="1"/>
    <col min="12323" max="12526" width="9.140625" style="21"/>
    <col min="12527" max="12527" width="23.42578125" style="21" customWidth="1"/>
    <col min="12528" max="12528" width="63.140625" style="21" customWidth="1"/>
    <col min="12529" max="12529" width="20.85546875" style="21" customWidth="1"/>
    <col min="12530" max="12530" width="10.42578125" style="21" customWidth="1"/>
    <col min="12531" max="12531" width="21" style="21" customWidth="1"/>
    <col min="12532" max="12539" width="19.85546875" style="21" customWidth="1"/>
    <col min="12540" max="12540" width="20.85546875" style="21" customWidth="1"/>
    <col min="12541" max="12541" width="21.28515625" style="21" customWidth="1"/>
    <col min="12542" max="12542" width="20.85546875" style="21" customWidth="1"/>
    <col min="12543" max="12543" width="21.42578125" style="21" customWidth="1"/>
    <col min="12544" max="12544" width="21.28515625" style="21" customWidth="1"/>
    <col min="12545" max="12545" width="20.85546875" style="21" customWidth="1"/>
    <col min="12546" max="12546" width="21" style="21" customWidth="1"/>
    <col min="12547" max="12548" width="20.85546875" style="21" customWidth="1"/>
    <col min="12549" max="12549" width="21.5703125" style="21" customWidth="1"/>
    <col min="12550" max="12566" width="20.85546875" style="21" customWidth="1"/>
    <col min="12567" max="12567" width="21.5703125" style="21" customWidth="1"/>
    <col min="12568" max="12568" width="6.5703125" style="21" customWidth="1"/>
    <col min="12569" max="12569" width="17" style="21" customWidth="1"/>
    <col min="12570" max="12570" width="23.42578125" style="21" customWidth="1"/>
    <col min="12571" max="12571" width="5.140625" style="21" customWidth="1"/>
    <col min="12572" max="12572" width="24" style="21" customWidth="1"/>
    <col min="12573" max="12573" width="20.28515625" style="21" customWidth="1"/>
    <col min="12574" max="12574" width="18.140625" style="21" customWidth="1"/>
    <col min="12575" max="12575" width="18.85546875" style="21" bestFit="1" customWidth="1"/>
    <col min="12576" max="12577" width="18" style="21" bestFit="1" customWidth="1"/>
    <col min="12578" max="12578" width="16.28515625" style="21" customWidth="1"/>
    <col min="12579" max="12782" width="9.140625" style="21"/>
    <col min="12783" max="12783" width="23.42578125" style="21" customWidth="1"/>
    <col min="12784" max="12784" width="63.140625" style="21" customWidth="1"/>
    <col min="12785" max="12785" width="20.85546875" style="21" customWidth="1"/>
    <col min="12786" max="12786" width="10.42578125" style="21" customWidth="1"/>
    <col min="12787" max="12787" width="21" style="21" customWidth="1"/>
    <col min="12788" max="12795" width="19.85546875" style="21" customWidth="1"/>
    <col min="12796" max="12796" width="20.85546875" style="21" customWidth="1"/>
    <col min="12797" max="12797" width="21.28515625" style="21" customWidth="1"/>
    <col min="12798" max="12798" width="20.85546875" style="21" customWidth="1"/>
    <col min="12799" max="12799" width="21.42578125" style="21" customWidth="1"/>
    <col min="12800" max="12800" width="21.28515625" style="21" customWidth="1"/>
    <col min="12801" max="12801" width="20.85546875" style="21" customWidth="1"/>
    <col min="12802" max="12802" width="21" style="21" customWidth="1"/>
    <col min="12803" max="12804" width="20.85546875" style="21" customWidth="1"/>
    <col min="12805" max="12805" width="21.5703125" style="21" customWidth="1"/>
    <col min="12806" max="12822" width="20.85546875" style="21" customWidth="1"/>
    <col min="12823" max="12823" width="21.5703125" style="21" customWidth="1"/>
    <col min="12824" max="12824" width="6.5703125" style="21" customWidth="1"/>
    <col min="12825" max="12825" width="17" style="21" customWidth="1"/>
    <col min="12826" max="12826" width="23.42578125" style="21" customWidth="1"/>
    <col min="12827" max="12827" width="5.140625" style="21" customWidth="1"/>
    <col min="12828" max="12828" width="24" style="21" customWidth="1"/>
    <col min="12829" max="12829" width="20.28515625" style="21" customWidth="1"/>
    <col min="12830" max="12830" width="18.140625" style="21" customWidth="1"/>
    <col min="12831" max="12831" width="18.85546875" style="21" bestFit="1" customWidth="1"/>
    <col min="12832" max="12833" width="18" style="21" bestFit="1" customWidth="1"/>
    <col min="12834" max="12834" width="16.28515625" style="21" customWidth="1"/>
    <col min="12835" max="13038" width="9.140625" style="21"/>
    <col min="13039" max="13039" width="23.42578125" style="21" customWidth="1"/>
    <col min="13040" max="13040" width="63.140625" style="21" customWidth="1"/>
    <col min="13041" max="13041" width="20.85546875" style="21" customWidth="1"/>
    <col min="13042" max="13042" width="10.42578125" style="21" customWidth="1"/>
    <col min="13043" max="13043" width="21" style="21" customWidth="1"/>
    <col min="13044" max="13051" width="19.85546875" style="21" customWidth="1"/>
    <col min="13052" max="13052" width="20.85546875" style="21" customWidth="1"/>
    <col min="13053" max="13053" width="21.28515625" style="21" customWidth="1"/>
    <col min="13054" max="13054" width="20.85546875" style="21" customWidth="1"/>
    <col min="13055" max="13055" width="21.42578125" style="21" customWidth="1"/>
    <col min="13056" max="13056" width="21.28515625" style="21" customWidth="1"/>
    <col min="13057" max="13057" width="20.85546875" style="21" customWidth="1"/>
    <col min="13058" max="13058" width="21" style="21" customWidth="1"/>
    <col min="13059" max="13060" width="20.85546875" style="21" customWidth="1"/>
    <col min="13061" max="13061" width="21.5703125" style="21" customWidth="1"/>
    <col min="13062" max="13078" width="20.85546875" style="21" customWidth="1"/>
    <col min="13079" max="13079" width="21.5703125" style="21" customWidth="1"/>
    <col min="13080" max="13080" width="6.5703125" style="21" customWidth="1"/>
    <col min="13081" max="13081" width="17" style="21" customWidth="1"/>
    <col min="13082" max="13082" width="23.42578125" style="21" customWidth="1"/>
    <col min="13083" max="13083" width="5.140625" style="21" customWidth="1"/>
    <col min="13084" max="13084" width="24" style="21" customWidth="1"/>
    <col min="13085" max="13085" width="20.28515625" style="21" customWidth="1"/>
    <col min="13086" max="13086" width="18.140625" style="21" customWidth="1"/>
    <col min="13087" max="13087" width="18.85546875" style="21" bestFit="1" customWidth="1"/>
    <col min="13088" max="13089" width="18" style="21" bestFit="1" customWidth="1"/>
    <col min="13090" max="13090" width="16.28515625" style="21" customWidth="1"/>
    <col min="13091" max="13294" width="9.140625" style="21"/>
    <col min="13295" max="13295" width="23.42578125" style="21" customWidth="1"/>
    <col min="13296" max="13296" width="63.140625" style="21" customWidth="1"/>
    <col min="13297" max="13297" width="20.85546875" style="21" customWidth="1"/>
    <col min="13298" max="13298" width="10.42578125" style="21" customWidth="1"/>
    <col min="13299" max="13299" width="21" style="21" customWidth="1"/>
    <col min="13300" max="13307" width="19.85546875" style="21" customWidth="1"/>
    <col min="13308" max="13308" width="20.85546875" style="21" customWidth="1"/>
    <col min="13309" max="13309" width="21.28515625" style="21" customWidth="1"/>
    <col min="13310" max="13310" width="20.85546875" style="21" customWidth="1"/>
    <col min="13311" max="13311" width="21.42578125" style="21" customWidth="1"/>
    <col min="13312" max="13312" width="21.28515625" style="21" customWidth="1"/>
    <col min="13313" max="13313" width="20.85546875" style="21" customWidth="1"/>
    <col min="13314" max="13314" width="21" style="21" customWidth="1"/>
    <col min="13315" max="13316" width="20.85546875" style="21" customWidth="1"/>
    <col min="13317" max="13317" width="21.5703125" style="21" customWidth="1"/>
    <col min="13318" max="13334" width="20.85546875" style="21" customWidth="1"/>
    <col min="13335" max="13335" width="21.5703125" style="21" customWidth="1"/>
    <col min="13336" max="13336" width="6.5703125" style="21" customWidth="1"/>
    <col min="13337" max="13337" width="17" style="21" customWidth="1"/>
    <col min="13338" max="13338" width="23.42578125" style="21" customWidth="1"/>
    <col min="13339" max="13339" width="5.140625" style="21" customWidth="1"/>
    <col min="13340" max="13340" width="24" style="21" customWidth="1"/>
    <col min="13341" max="13341" width="20.28515625" style="21" customWidth="1"/>
    <col min="13342" max="13342" width="18.140625" style="21" customWidth="1"/>
    <col min="13343" max="13343" width="18.85546875" style="21" bestFit="1" customWidth="1"/>
    <col min="13344" max="13345" width="18" style="21" bestFit="1" customWidth="1"/>
    <col min="13346" max="13346" width="16.28515625" style="21" customWidth="1"/>
    <col min="13347" max="13550" width="9.140625" style="21"/>
    <col min="13551" max="13551" width="23.42578125" style="21" customWidth="1"/>
    <col min="13552" max="13552" width="63.140625" style="21" customWidth="1"/>
    <col min="13553" max="13553" width="20.85546875" style="21" customWidth="1"/>
    <col min="13554" max="13554" width="10.42578125" style="21" customWidth="1"/>
    <col min="13555" max="13555" width="21" style="21" customWidth="1"/>
    <col min="13556" max="13563" width="19.85546875" style="21" customWidth="1"/>
    <col min="13564" max="13564" width="20.85546875" style="21" customWidth="1"/>
    <col min="13565" max="13565" width="21.28515625" style="21" customWidth="1"/>
    <col min="13566" max="13566" width="20.85546875" style="21" customWidth="1"/>
    <col min="13567" max="13567" width="21.42578125" style="21" customWidth="1"/>
    <col min="13568" max="13568" width="21.28515625" style="21" customWidth="1"/>
    <col min="13569" max="13569" width="20.85546875" style="21" customWidth="1"/>
    <col min="13570" max="13570" width="21" style="21" customWidth="1"/>
    <col min="13571" max="13572" width="20.85546875" style="21" customWidth="1"/>
    <col min="13573" max="13573" width="21.5703125" style="21" customWidth="1"/>
    <col min="13574" max="13590" width="20.85546875" style="21" customWidth="1"/>
    <col min="13591" max="13591" width="21.5703125" style="21" customWidth="1"/>
    <col min="13592" max="13592" width="6.5703125" style="21" customWidth="1"/>
    <col min="13593" max="13593" width="17" style="21" customWidth="1"/>
    <col min="13594" max="13594" width="23.42578125" style="21" customWidth="1"/>
    <col min="13595" max="13595" width="5.140625" style="21" customWidth="1"/>
    <col min="13596" max="13596" width="24" style="21" customWidth="1"/>
    <col min="13597" max="13597" width="20.28515625" style="21" customWidth="1"/>
    <col min="13598" max="13598" width="18.140625" style="21" customWidth="1"/>
    <col min="13599" max="13599" width="18.85546875" style="21" bestFit="1" customWidth="1"/>
    <col min="13600" max="13601" width="18" style="21" bestFit="1" customWidth="1"/>
    <col min="13602" max="13602" width="16.28515625" style="21" customWidth="1"/>
    <col min="13603" max="13806" width="9.140625" style="21"/>
    <col min="13807" max="13807" width="23.42578125" style="21" customWidth="1"/>
    <col min="13808" max="13808" width="63.140625" style="21" customWidth="1"/>
    <col min="13809" max="13809" width="20.85546875" style="21" customWidth="1"/>
    <col min="13810" max="13810" width="10.42578125" style="21" customWidth="1"/>
    <col min="13811" max="13811" width="21" style="21" customWidth="1"/>
    <col min="13812" max="13819" width="19.85546875" style="21" customWidth="1"/>
    <col min="13820" max="13820" width="20.85546875" style="21" customWidth="1"/>
    <col min="13821" max="13821" width="21.28515625" style="21" customWidth="1"/>
    <col min="13822" max="13822" width="20.85546875" style="21" customWidth="1"/>
    <col min="13823" max="13823" width="21.42578125" style="21" customWidth="1"/>
    <col min="13824" max="13824" width="21.28515625" style="21" customWidth="1"/>
    <col min="13825" max="13825" width="20.85546875" style="21" customWidth="1"/>
    <col min="13826" max="13826" width="21" style="21" customWidth="1"/>
    <col min="13827" max="13828" width="20.85546875" style="21" customWidth="1"/>
    <col min="13829" max="13829" width="21.5703125" style="21" customWidth="1"/>
    <col min="13830" max="13846" width="20.85546875" style="21" customWidth="1"/>
    <col min="13847" max="13847" width="21.5703125" style="21" customWidth="1"/>
    <col min="13848" max="13848" width="6.5703125" style="21" customWidth="1"/>
    <col min="13849" max="13849" width="17" style="21" customWidth="1"/>
    <col min="13850" max="13850" width="23.42578125" style="21" customWidth="1"/>
    <col min="13851" max="13851" width="5.140625" style="21" customWidth="1"/>
    <col min="13852" max="13852" width="24" style="21" customWidth="1"/>
    <col min="13853" max="13853" width="20.28515625" style="21" customWidth="1"/>
    <col min="13854" max="13854" width="18.140625" style="21" customWidth="1"/>
    <col min="13855" max="13855" width="18.85546875" style="21" bestFit="1" customWidth="1"/>
    <col min="13856" max="13857" width="18" style="21" bestFit="1" customWidth="1"/>
    <col min="13858" max="13858" width="16.28515625" style="21" customWidth="1"/>
    <col min="13859" max="14062" width="9.140625" style="21"/>
    <col min="14063" max="14063" width="23.42578125" style="21" customWidth="1"/>
    <col min="14064" max="14064" width="63.140625" style="21" customWidth="1"/>
    <col min="14065" max="14065" width="20.85546875" style="21" customWidth="1"/>
    <col min="14066" max="14066" width="10.42578125" style="21" customWidth="1"/>
    <col min="14067" max="14067" width="21" style="21" customWidth="1"/>
    <col min="14068" max="14075" width="19.85546875" style="21" customWidth="1"/>
    <col min="14076" max="14076" width="20.85546875" style="21" customWidth="1"/>
    <col min="14077" max="14077" width="21.28515625" style="21" customWidth="1"/>
    <col min="14078" max="14078" width="20.85546875" style="21" customWidth="1"/>
    <col min="14079" max="14079" width="21.42578125" style="21" customWidth="1"/>
    <col min="14080" max="14080" width="21.28515625" style="21" customWidth="1"/>
    <col min="14081" max="14081" width="20.85546875" style="21" customWidth="1"/>
    <col min="14082" max="14082" width="21" style="21" customWidth="1"/>
    <col min="14083" max="14084" width="20.85546875" style="21" customWidth="1"/>
    <col min="14085" max="14085" width="21.5703125" style="21" customWidth="1"/>
    <col min="14086" max="14102" width="20.85546875" style="21" customWidth="1"/>
    <col min="14103" max="14103" width="21.5703125" style="21" customWidth="1"/>
    <col min="14104" max="14104" width="6.5703125" style="21" customWidth="1"/>
    <col min="14105" max="14105" width="17" style="21" customWidth="1"/>
    <col min="14106" max="14106" width="23.42578125" style="21" customWidth="1"/>
    <col min="14107" max="14107" width="5.140625" style="21" customWidth="1"/>
    <col min="14108" max="14108" width="24" style="21" customWidth="1"/>
    <col min="14109" max="14109" width="20.28515625" style="21" customWidth="1"/>
    <col min="14110" max="14110" width="18.140625" style="21" customWidth="1"/>
    <col min="14111" max="14111" width="18.85546875" style="21" bestFit="1" customWidth="1"/>
    <col min="14112" max="14113" width="18" style="21" bestFit="1" customWidth="1"/>
    <col min="14114" max="14114" width="16.28515625" style="21" customWidth="1"/>
    <col min="14115" max="14318" width="9.140625" style="21"/>
    <col min="14319" max="14319" width="23.42578125" style="21" customWidth="1"/>
    <col min="14320" max="14320" width="63.140625" style="21" customWidth="1"/>
    <col min="14321" max="14321" width="20.85546875" style="21" customWidth="1"/>
    <col min="14322" max="14322" width="10.42578125" style="21" customWidth="1"/>
    <col min="14323" max="14323" width="21" style="21" customWidth="1"/>
    <col min="14324" max="14331" width="19.85546875" style="21" customWidth="1"/>
    <col min="14332" max="14332" width="20.85546875" style="21" customWidth="1"/>
    <col min="14333" max="14333" width="21.28515625" style="21" customWidth="1"/>
    <col min="14334" max="14334" width="20.85546875" style="21" customWidth="1"/>
    <col min="14335" max="14335" width="21.42578125" style="21" customWidth="1"/>
    <col min="14336" max="14336" width="21.28515625" style="21" customWidth="1"/>
    <col min="14337" max="14337" width="20.85546875" style="21" customWidth="1"/>
    <col min="14338" max="14338" width="21" style="21" customWidth="1"/>
    <col min="14339" max="14340" width="20.85546875" style="21" customWidth="1"/>
    <col min="14341" max="14341" width="21.5703125" style="21" customWidth="1"/>
    <col min="14342" max="14358" width="20.85546875" style="21" customWidth="1"/>
    <col min="14359" max="14359" width="21.5703125" style="21" customWidth="1"/>
    <col min="14360" max="14360" width="6.5703125" style="21" customWidth="1"/>
    <col min="14361" max="14361" width="17" style="21" customWidth="1"/>
    <col min="14362" max="14362" width="23.42578125" style="21" customWidth="1"/>
    <col min="14363" max="14363" width="5.140625" style="21" customWidth="1"/>
    <col min="14364" max="14364" width="24" style="21" customWidth="1"/>
    <col min="14365" max="14365" width="20.28515625" style="21" customWidth="1"/>
    <col min="14366" max="14366" width="18.140625" style="21" customWidth="1"/>
    <col min="14367" max="14367" width="18.85546875" style="21" bestFit="1" customWidth="1"/>
    <col min="14368" max="14369" width="18" style="21" bestFit="1" customWidth="1"/>
    <col min="14370" max="14370" width="16.28515625" style="21" customWidth="1"/>
    <col min="14371" max="14574" width="9.140625" style="21"/>
    <col min="14575" max="14575" width="23.42578125" style="21" customWidth="1"/>
    <col min="14576" max="14576" width="63.140625" style="21" customWidth="1"/>
    <col min="14577" max="14577" width="20.85546875" style="21" customWidth="1"/>
    <col min="14578" max="14578" width="10.42578125" style="21" customWidth="1"/>
    <col min="14579" max="14579" width="21" style="21" customWidth="1"/>
    <col min="14580" max="14587" width="19.85546875" style="21" customWidth="1"/>
    <col min="14588" max="14588" width="20.85546875" style="21" customWidth="1"/>
    <col min="14589" max="14589" width="21.28515625" style="21" customWidth="1"/>
    <col min="14590" max="14590" width="20.85546875" style="21" customWidth="1"/>
    <col min="14591" max="14591" width="21.42578125" style="21" customWidth="1"/>
    <col min="14592" max="14592" width="21.28515625" style="21" customWidth="1"/>
    <col min="14593" max="14593" width="20.85546875" style="21" customWidth="1"/>
    <col min="14594" max="14594" width="21" style="21" customWidth="1"/>
    <col min="14595" max="14596" width="20.85546875" style="21" customWidth="1"/>
    <col min="14597" max="14597" width="21.5703125" style="21" customWidth="1"/>
    <col min="14598" max="14614" width="20.85546875" style="21" customWidth="1"/>
    <col min="14615" max="14615" width="21.5703125" style="21" customWidth="1"/>
    <col min="14616" max="14616" width="6.5703125" style="21" customWidth="1"/>
    <col min="14617" max="14617" width="17" style="21" customWidth="1"/>
    <col min="14618" max="14618" width="23.42578125" style="21" customWidth="1"/>
    <col min="14619" max="14619" width="5.140625" style="21" customWidth="1"/>
    <col min="14620" max="14620" width="24" style="21" customWidth="1"/>
    <col min="14621" max="14621" width="20.28515625" style="21" customWidth="1"/>
    <col min="14622" max="14622" width="18.140625" style="21" customWidth="1"/>
    <col min="14623" max="14623" width="18.85546875" style="21" bestFit="1" customWidth="1"/>
    <col min="14624" max="14625" width="18" style="21" bestFit="1" customWidth="1"/>
    <col min="14626" max="14626" width="16.28515625" style="21" customWidth="1"/>
    <col min="14627" max="14830" width="9.140625" style="21"/>
    <col min="14831" max="14831" width="23.42578125" style="21" customWidth="1"/>
    <col min="14832" max="14832" width="63.140625" style="21" customWidth="1"/>
    <col min="14833" max="14833" width="20.85546875" style="21" customWidth="1"/>
    <col min="14834" max="14834" width="10.42578125" style="21" customWidth="1"/>
    <col min="14835" max="14835" width="21" style="21" customWidth="1"/>
    <col min="14836" max="14843" width="19.85546875" style="21" customWidth="1"/>
    <col min="14844" max="14844" width="20.85546875" style="21" customWidth="1"/>
    <col min="14845" max="14845" width="21.28515625" style="21" customWidth="1"/>
    <col min="14846" max="14846" width="20.85546875" style="21" customWidth="1"/>
    <col min="14847" max="14847" width="21.42578125" style="21" customWidth="1"/>
    <col min="14848" max="14848" width="21.28515625" style="21" customWidth="1"/>
    <col min="14849" max="14849" width="20.85546875" style="21" customWidth="1"/>
    <col min="14850" max="14850" width="21" style="21" customWidth="1"/>
    <col min="14851" max="14852" width="20.85546875" style="21" customWidth="1"/>
    <col min="14853" max="14853" width="21.5703125" style="21" customWidth="1"/>
    <col min="14854" max="14870" width="20.85546875" style="21" customWidth="1"/>
    <col min="14871" max="14871" width="21.5703125" style="21" customWidth="1"/>
    <col min="14872" max="14872" width="6.5703125" style="21" customWidth="1"/>
    <col min="14873" max="14873" width="17" style="21" customWidth="1"/>
    <col min="14874" max="14874" width="23.42578125" style="21" customWidth="1"/>
    <col min="14875" max="14875" width="5.140625" style="21" customWidth="1"/>
    <col min="14876" max="14876" width="24" style="21" customWidth="1"/>
    <col min="14877" max="14877" width="20.28515625" style="21" customWidth="1"/>
    <col min="14878" max="14878" width="18.140625" style="21" customWidth="1"/>
    <col min="14879" max="14879" width="18.85546875" style="21" bestFit="1" customWidth="1"/>
    <col min="14880" max="14881" width="18" style="21" bestFit="1" customWidth="1"/>
    <col min="14882" max="14882" width="16.28515625" style="21" customWidth="1"/>
    <col min="14883" max="15086" width="9.140625" style="21"/>
    <col min="15087" max="15087" width="23.42578125" style="21" customWidth="1"/>
    <col min="15088" max="15088" width="63.140625" style="21" customWidth="1"/>
    <col min="15089" max="15089" width="20.85546875" style="21" customWidth="1"/>
    <col min="15090" max="15090" width="10.42578125" style="21" customWidth="1"/>
    <col min="15091" max="15091" width="21" style="21" customWidth="1"/>
    <col min="15092" max="15099" width="19.85546875" style="21" customWidth="1"/>
    <col min="15100" max="15100" width="20.85546875" style="21" customWidth="1"/>
    <col min="15101" max="15101" width="21.28515625" style="21" customWidth="1"/>
    <col min="15102" max="15102" width="20.85546875" style="21" customWidth="1"/>
    <col min="15103" max="15103" width="21.42578125" style="21" customWidth="1"/>
    <col min="15104" max="15104" width="21.28515625" style="21" customWidth="1"/>
    <col min="15105" max="15105" width="20.85546875" style="21" customWidth="1"/>
    <col min="15106" max="15106" width="21" style="21" customWidth="1"/>
    <col min="15107" max="15108" width="20.85546875" style="21" customWidth="1"/>
    <col min="15109" max="15109" width="21.5703125" style="21" customWidth="1"/>
    <col min="15110" max="15126" width="20.85546875" style="21" customWidth="1"/>
    <col min="15127" max="15127" width="21.5703125" style="21" customWidth="1"/>
    <col min="15128" max="15128" width="6.5703125" style="21" customWidth="1"/>
    <col min="15129" max="15129" width="17" style="21" customWidth="1"/>
    <col min="15130" max="15130" width="23.42578125" style="21" customWidth="1"/>
    <col min="15131" max="15131" width="5.140625" style="21" customWidth="1"/>
    <col min="15132" max="15132" width="24" style="21" customWidth="1"/>
    <col min="15133" max="15133" width="20.28515625" style="21" customWidth="1"/>
    <col min="15134" max="15134" width="18.140625" style="21" customWidth="1"/>
    <col min="15135" max="15135" width="18.85546875" style="21" bestFit="1" customWidth="1"/>
    <col min="15136" max="15137" width="18" style="21" bestFit="1" customWidth="1"/>
    <col min="15138" max="15138" width="16.28515625" style="21" customWidth="1"/>
    <col min="15139" max="15342" width="9.140625" style="21"/>
    <col min="15343" max="15343" width="23.42578125" style="21" customWidth="1"/>
    <col min="15344" max="15344" width="63.140625" style="21" customWidth="1"/>
    <col min="15345" max="15345" width="20.85546875" style="21" customWidth="1"/>
    <col min="15346" max="15346" width="10.42578125" style="21" customWidth="1"/>
    <col min="15347" max="15347" width="21" style="21" customWidth="1"/>
    <col min="15348" max="15355" width="19.85546875" style="21" customWidth="1"/>
    <col min="15356" max="15356" width="20.85546875" style="21" customWidth="1"/>
    <col min="15357" max="15357" width="21.28515625" style="21" customWidth="1"/>
    <col min="15358" max="15358" width="20.85546875" style="21" customWidth="1"/>
    <col min="15359" max="15359" width="21.42578125" style="21" customWidth="1"/>
    <col min="15360" max="15360" width="21.28515625" style="21" customWidth="1"/>
    <col min="15361" max="15361" width="20.85546875" style="21" customWidth="1"/>
    <col min="15362" max="15362" width="21" style="21" customWidth="1"/>
    <col min="15363" max="15364" width="20.85546875" style="21" customWidth="1"/>
    <col min="15365" max="15365" width="21.5703125" style="21" customWidth="1"/>
    <col min="15366" max="15382" width="20.85546875" style="21" customWidth="1"/>
    <col min="15383" max="15383" width="21.5703125" style="21" customWidth="1"/>
    <col min="15384" max="15384" width="6.5703125" style="21" customWidth="1"/>
    <col min="15385" max="15385" width="17" style="21" customWidth="1"/>
    <col min="15386" max="15386" width="23.42578125" style="21" customWidth="1"/>
    <col min="15387" max="15387" width="5.140625" style="21" customWidth="1"/>
    <col min="15388" max="15388" width="24" style="21" customWidth="1"/>
    <col min="15389" max="15389" width="20.28515625" style="21" customWidth="1"/>
    <col min="15390" max="15390" width="18.140625" style="21" customWidth="1"/>
    <col min="15391" max="15391" width="18.85546875" style="21" bestFit="1" customWidth="1"/>
    <col min="15392" max="15393" width="18" style="21" bestFit="1" customWidth="1"/>
    <col min="15394" max="15394" width="16.28515625" style="21" customWidth="1"/>
    <col min="15395" max="15598" width="9.140625" style="21"/>
    <col min="15599" max="15599" width="23.42578125" style="21" customWidth="1"/>
    <col min="15600" max="15600" width="63.140625" style="21" customWidth="1"/>
    <col min="15601" max="15601" width="20.85546875" style="21" customWidth="1"/>
    <col min="15602" max="15602" width="10.42578125" style="21" customWidth="1"/>
    <col min="15603" max="15603" width="21" style="21" customWidth="1"/>
    <col min="15604" max="15611" width="19.85546875" style="21" customWidth="1"/>
    <col min="15612" max="15612" width="20.85546875" style="21" customWidth="1"/>
    <col min="15613" max="15613" width="21.28515625" style="21" customWidth="1"/>
    <col min="15614" max="15614" width="20.85546875" style="21" customWidth="1"/>
    <col min="15615" max="15615" width="21.42578125" style="21" customWidth="1"/>
    <col min="15616" max="15616" width="21.28515625" style="21" customWidth="1"/>
    <col min="15617" max="15617" width="20.85546875" style="21" customWidth="1"/>
    <col min="15618" max="15618" width="21" style="21" customWidth="1"/>
    <col min="15619" max="15620" width="20.85546875" style="21" customWidth="1"/>
    <col min="15621" max="15621" width="21.5703125" style="21" customWidth="1"/>
    <col min="15622" max="15638" width="20.85546875" style="21" customWidth="1"/>
    <col min="15639" max="15639" width="21.5703125" style="21" customWidth="1"/>
    <col min="15640" max="15640" width="6.5703125" style="21" customWidth="1"/>
    <col min="15641" max="15641" width="17" style="21" customWidth="1"/>
    <col min="15642" max="15642" width="23.42578125" style="21" customWidth="1"/>
    <col min="15643" max="15643" width="5.140625" style="21" customWidth="1"/>
    <col min="15644" max="15644" width="24" style="21" customWidth="1"/>
    <col min="15645" max="15645" width="20.28515625" style="21" customWidth="1"/>
    <col min="15646" max="15646" width="18.140625" style="21" customWidth="1"/>
    <col min="15647" max="15647" width="18.85546875" style="21" bestFit="1" customWidth="1"/>
    <col min="15648" max="15649" width="18" style="21" bestFit="1" customWidth="1"/>
    <col min="15650" max="15650" width="16.28515625" style="21" customWidth="1"/>
    <col min="15651" max="15854" width="9.140625" style="21"/>
    <col min="15855" max="15855" width="23.42578125" style="21" customWidth="1"/>
    <col min="15856" max="15856" width="63.140625" style="21" customWidth="1"/>
    <col min="15857" max="15857" width="20.85546875" style="21" customWidth="1"/>
    <col min="15858" max="15858" width="10.42578125" style="21" customWidth="1"/>
    <col min="15859" max="15859" width="21" style="21" customWidth="1"/>
    <col min="15860" max="15867" width="19.85546875" style="21" customWidth="1"/>
    <col min="15868" max="15868" width="20.85546875" style="21" customWidth="1"/>
    <col min="15869" max="15869" width="21.28515625" style="21" customWidth="1"/>
    <col min="15870" max="15870" width="20.85546875" style="21" customWidth="1"/>
    <col min="15871" max="15871" width="21.42578125" style="21" customWidth="1"/>
    <col min="15872" max="15872" width="21.28515625" style="21" customWidth="1"/>
    <col min="15873" max="15873" width="20.85546875" style="21" customWidth="1"/>
    <col min="15874" max="15874" width="21" style="21" customWidth="1"/>
    <col min="15875" max="15876" width="20.85546875" style="21" customWidth="1"/>
    <col min="15877" max="15877" width="21.5703125" style="21" customWidth="1"/>
    <col min="15878" max="15894" width="20.85546875" style="21" customWidth="1"/>
    <col min="15895" max="15895" width="21.5703125" style="21" customWidth="1"/>
    <col min="15896" max="15896" width="6.5703125" style="21" customWidth="1"/>
    <col min="15897" max="15897" width="17" style="21" customWidth="1"/>
    <col min="15898" max="15898" width="23.42578125" style="21" customWidth="1"/>
    <col min="15899" max="15899" width="5.140625" style="21" customWidth="1"/>
    <col min="15900" max="15900" width="24" style="21" customWidth="1"/>
    <col min="15901" max="15901" width="20.28515625" style="21" customWidth="1"/>
    <col min="15902" max="15902" width="18.140625" style="21" customWidth="1"/>
    <col min="15903" max="15903" width="18.85546875" style="21" bestFit="1" customWidth="1"/>
    <col min="15904" max="15905" width="18" style="21" bestFit="1" customWidth="1"/>
    <col min="15906" max="15906" width="16.28515625" style="21" customWidth="1"/>
    <col min="15907" max="16110" width="9.140625" style="21"/>
    <col min="16111" max="16111" width="23.42578125" style="21" customWidth="1"/>
    <col min="16112" max="16112" width="63.140625" style="21" customWidth="1"/>
    <col min="16113" max="16113" width="20.85546875" style="21" customWidth="1"/>
    <col min="16114" max="16114" width="10.42578125" style="21" customWidth="1"/>
    <col min="16115" max="16115" width="21" style="21" customWidth="1"/>
    <col min="16116" max="16123" width="19.85546875" style="21" customWidth="1"/>
    <col min="16124" max="16124" width="20.85546875" style="21" customWidth="1"/>
    <col min="16125" max="16125" width="21.28515625" style="21" customWidth="1"/>
    <col min="16126" max="16126" width="20.85546875" style="21" customWidth="1"/>
    <col min="16127" max="16127" width="21.42578125" style="21" customWidth="1"/>
    <col min="16128" max="16128" width="21.28515625" style="21" customWidth="1"/>
    <col min="16129" max="16129" width="20.85546875" style="21" customWidth="1"/>
    <col min="16130" max="16130" width="21" style="21" customWidth="1"/>
    <col min="16131" max="16132" width="20.85546875" style="21" customWidth="1"/>
    <col min="16133" max="16133" width="21.5703125" style="21" customWidth="1"/>
    <col min="16134" max="16150" width="20.85546875" style="21" customWidth="1"/>
    <col min="16151" max="16151" width="21.5703125" style="21" customWidth="1"/>
    <col min="16152" max="16152" width="6.5703125" style="21" customWidth="1"/>
    <col min="16153" max="16153" width="17" style="21" customWidth="1"/>
    <col min="16154" max="16154" width="23.42578125" style="21" customWidth="1"/>
    <col min="16155" max="16155" width="5.140625" style="21" customWidth="1"/>
    <col min="16156" max="16156" width="24" style="21" customWidth="1"/>
    <col min="16157" max="16157" width="20.28515625" style="21" customWidth="1"/>
    <col min="16158" max="16158" width="18.140625" style="21" customWidth="1"/>
    <col min="16159" max="16159" width="18.85546875" style="21" bestFit="1" customWidth="1"/>
    <col min="16160" max="16161" width="18" style="21" bestFit="1" customWidth="1"/>
    <col min="16162" max="16162" width="16.28515625" style="21" customWidth="1"/>
    <col min="16163" max="16384" width="9.140625" style="21"/>
  </cols>
  <sheetData>
    <row r="1" spans="1:31" s="35" customFormat="1" ht="24.95" customHeight="1" x14ac:dyDescent="0.25">
      <c r="A1" s="227"/>
      <c r="B1" s="230"/>
      <c r="C1" s="230"/>
      <c r="D1" s="233"/>
      <c r="E1" s="236" t="s">
        <v>308</v>
      </c>
      <c r="F1" s="230"/>
      <c r="G1" s="230"/>
      <c r="H1" s="230"/>
      <c r="I1" s="230"/>
      <c r="J1" s="230"/>
      <c r="K1" s="230"/>
      <c r="L1" s="230"/>
      <c r="M1" s="230"/>
      <c r="N1" s="237"/>
      <c r="O1" s="237"/>
      <c r="P1" s="237"/>
      <c r="Q1" s="237"/>
      <c r="R1" s="237"/>
      <c r="S1" s="237"/>
      <c r="T1" s="237"/>
      <c r="U1" s="237"/>
      <c r="V1" s="237"/>
      <c r="W1" s="62"/>
    </row>
    <row r="2" spans="1:31" s="35" customFormat="1" ht="24.95" customHeight="1" x14ac:dyDescent="0.25">
      <c r="A2" s="228"/>
      <c r="B2" s="231"/>
      <c r="C2" s="231"/>
      <c r="D2" s="234"/>
      <c r="E2" s="223" t="str">
        <f>RESUMO!B1</f>
        <v>FORNECIMENTO E ADEQUAÇÃO DOS ELEVADORES HOSPITAL IPIRANGA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63"/>
    </row>
    <row r="3" spans="1:31" s="35" customFormat="1" ht="24.95" customHeight="1" x14ac:dyDescent="0.25">
      <c r="A3" s="228"/>
      <c r="B3" s="231"/>
      <c r="C3" s="231"/>
      <c r="D3" s="234"/>
      <c r="E3" s="225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63"/>
    </row>
    <row r="4" spans="1:31" s="35" customFormat="1" ht="29.25" customHeight="1" thickBot="1" x14ac:dyDescent="0.3">
      <c r="A4" s="229"/>
      <c r="B4" s="232"/>
      <c r="C4" s="232"/>
      <c r="D4" s="235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64"/>
    </row>
    <row r="5" spans="1:31" s="35" customFormat="1" ht="24.95" customHeight="1" x14ac:dyDescent="0.25">
      <c r="A5" s="216" t="s">
        <v>309</v>
      </c>
      <c r="B5" s="218" t="s">
        <v>310</v>
      </c>
      <c r="C5" s="219" t="s">
        <v>311</v>
      </c>
      <c r="D5" s="218"/>
      <c r="E5" s="38" t="s">
        <v>315</v>
      </c>
      <c r="F5" s="38" t="s">
        <v>316</v>
      </c>
      <c r="G5" s="38" t="s">
        <v>317</v>
      </c>
      <c r="H5" s="38" t="s">
        <v>318</v>
      </c>
      <c r="I5" s="38" t="s">
        <v>319</v>
      </c>
      <c r="J5" s="38" t="s">
        <v>320</v>
      </c>
      <c r="K5" s="38" t="s">
        <v>321</v>
      </c>
      <c r="L5" s="38" t="s">
        <v>322</v>
      </c>
      <c r="M5" s="38" t="s">
        <v>323</v>
      </c>
      <c r="N5" s="38" t="s">
        <v>324</v>
      </c>
      <c r="O5" s="38" t="s">
        <v>325</v>
      </c>
      <c r="P5" s="38" t="s">
        <v>326</v>
      </c>
      <c r="Q5" s="38" t="s">
        <v>327</v>
      </c>
      <c r="R5" s="38" t="s">
        <v>328</v>
      </c>
      <c r="S5" s="38" t="s">
        <v>329</v>
      </c>
      <c r="T5" s="38" t="s">
        <v>330</v>
      </c>
      <c r="U5" s="38" t="s">
        <v>331</v>
      </c>
      <c r="V5" s="38" t="s">
        <v>332</v>
      </c>
      <c r="W5" s="221" t="s">
        <v>305</v>
      </c>
      <c r="Z5" s="39"/>
      <c r="AA5" s="39"/>
      <c r="AB5" s="39"/>
    </row>
    <row r="6" spans="1:31" ht="24.95" customHeight="1" x14ac:dyDescent="0.25">
      <c r="A6" s="217"/>
      <c r="B6" s="217"/>
      <c r="C6" s="220"/>
      <c r="D6" s="217"/>
      <c r="E6" s="38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222"/>
      <c r="Z6" s="41"/>
      <c r="AA6" s="41"/>
      <c r="AB6" s="42"/>
      <c r="AC6" s="43"/>
      <c r="AE6" s="43"/>
    </row>
    <row r="7" spans="1:31" ht="24.95" customHeight="1" x14ac:dyDescent="0.25">
      <c r="A7" s="208">
        <f>RESUMO!A7</f>
        <v>1</v>
      </c>
      <c r="B7" s="210" t="str">
        <f>RESUMO!B7</f>
        <v>SERVIÇO TÉCNICO ESPECIALIZADO</v>
      </c>
      <c r="C7" s="212">
        <f>RESUMO!C7</f>
        <v>0</v>
      </c>
      <c r="D7" s="214" t="e">
        <f>C7/$C$55</f>
        <v>#DIV/0!</v>
      </c>
      <c r="E7" s="44">
        <f>E8*$C7</f>
        <v>0</v>
      </c>
      <c r="F7" s="44">
        <f>F8*$C7</f>
        <v>0</v>
      </c>
      <c r="G7" s="44">
        <f>G8*$C7</f>
        <v>0</v>
      </c>
      <c r="H7" s="44">
        <f t="shared" ref="H7:K7" si="0">H8*$C7</f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/>
      <c r="M7" s="44"/>
      <c r="N7" s="44"/>
      <c r="O7" s="44"/>
      <c r="P7" s="45"/>
      <c r="Q7" s="44"/>
      <c r="R7" s="44"/>
      <c r="S7" s="44"/>
      <c r="T7" s="44"/>
      <c r="U7" s="44"/>
      <c r="V7" s="44"/>
      <c r="W7" s="46">
        <f t="shared" ref="W7:W36" si="1">SUM(E7:V7)</f>
        <v>0</v>
      </c>
      <c r="X7" s="33"/>
      <c r="Y7" s="33">
        <f t="shared" ref="Y7:Y30" si="2">+W7-C7</f>
        <v>0</v>
      </c>
      <c r="Z7" s="47">
        <f>+C7-W7</f>
        <v>0</v>
      </c>
      <c r="AA7" s="41"/>
      <c r="AB7" s="47"/>
      <c r="AC7" s="48"/>
      <c r="AD7" s="48"/>
      <c r="AE7" s="34"/>
    </row>
    <row r="8" spans="1:31" ht="24.95" customHeight="1" x14ac:dyDescent="0.25">
      <c r="A8" s="209"/>
      <c r="B8" s="211"/>
      <c r="C8" s="213"/>
      <c r="D8" s="215"/>
      <c r="E8" s="49">
        <v>0.15435808177184901</v>
      </c>
      <c r="F8" s="49">
        <v>0.15435808177184901</v>
      </c>
      <c r="G8" s="49">
        <v>0.15435808177184901</v>
      </c>
      <c r="H8" s="49">
        <v>0.15435808177184901</v>
      </c>
      <c r="I8" s="49">
        <v>0.15435808177184901</v>
      </c>
      <c r="J8" s="49">
        <v>0.15435808177184901</v>
      </c>
      <c r="K8" s="49">
        <v>7.3851509368906013E-2</v>
      </c>
      <c r="L8" s="49"/>
      <c r="M8" s="49"/>
      <c r="N8" s="49"/>
      <c r="O8" s="49"/>
      <c r="P8" s="50"/>
      <c r="Q8" s="49"/>
      <c r="R8" s="49"/>
      <c r="S8" s="49"/>
      <c r="T8" s="49"/>
      <c r="U8" s="49"/>
      <c r="V8" s="49"/>
      <c r="W8" s="51">
        <f>SUM(E8:V8)</f>
        <v>1.0000000000000002</v>
      </c>
      <c r="Y8" s="33">
        <f t="shared" si="2"/>
        <v>1.0000000000000002</v>
      </c>
      <c r="Z8" s="52">
        <f>+W8-C8</f>
        <v>1.0000000000000002</v>
      </c>
      <c r="AA8" s="41"/>
      <c r="AB8" s="47"/>
      <c r="AC8" s="48"/>
      <c r="AD8" s="48"/>
    </row>
    <row r="9" spans="1:31" ht="24.95" customHeight="1" x14ac:dyDescent="0.25">
      <c r="A9" s="208">
        <f>RESUMO!A8</f>
        <v>2</v>
      </c>
      <c r="B9" s="210" t="str">
        <f>RESUMO!B8</f>
        <v>INÍCIO, APOIO DA OBRA</v>
      </c>
      <c r="C9" s="212">
        <f>RESUMO!C8</f>
        <v>0</v>
      </c>
      <c r="D9" s="214" t="e">
        <f>C9/$C$55</f>
        <v>#DIV/0!</v>
      </c>
      <c r="E9" s="44">
        <f t="shared" ref="E9:P9" si="3">E10*$C9</f>
        <v>0</v>
      </c>
      <c r="F9" s="44">
        <f t="shared" si="3"/>
        <v>0</v>
      </c>
      <c r="G9" s="44">
        <f t="shared" si="3"/>
        <v>0</v>
      </c>
      <c r="H9" s="44">
        <f t="shared" si="3"/>
        <v>0</v>
      </c>
      <c r="I9" s="44">
        <f t="shared" si="3"/>
        <v>0</v>
      </c>
      <c r="J9" s="44">
        <f t="shared" si="3"/>
        <v>0</v>
      </c>
      <c r="K9" s="44">
        <f t="shared" si="3"/>
        <v>0</v>
      </c>
      <c r="L9" s="44">
        <f t="shared" si="3"/>
        <v>0</v>
      </c>
      <c r="M9" s="44">
        <f t="shared" si="3"/>
        <v>0</v>
      </c>
      <c r="N9" s="44">
        <f t="shared" si="3"/>
        <v>0</v>
      </c>
      <c r="O9" s="44">
        <f t="shared" si="3"/>
        <v>0</v>
      </c>
      <c r="P9" s="44">
        <f t="shared" si="3"/>
        <v>0</v>
      </c>
      <c r="Q9" s="44"/>
      <c r="R9" s="44"/>
      <c r="S9" s="44"/>
      <c r="T9" s="44"/>
      <c r="U9" s="44"/>
      <c r="V9" s="44"/>
      <c r="W9" s="46">
        <f t="shared" si="1"/>
        <v>0</v>
      </c>
      <c r="X9" s="33"/>
      <c r="Y9" s="53">
        <f t="shared" si="2"/>
        <v>0</v>
      </c>
      <c r="Z9" s="47">
        <f>+C9-W9</f>
        <v>0</v>
      </c>
      <c r="AA9" s="41"/>
      <c r="AB9" s="44"/>
      <c r="AC9" s="48"/>
      <c r="AD9" s="48"/>
      <c r="AE9" s="34"/>
    </row>
    <row r="10" spans="1:31" ht="24.95" customHeight="1" x14ac:dyDescent="0.25">
      <c r="A10" s="209"/>
      <c r="B10" s="211"/>
      <c r="C10" s="213"/>
      <c r="D10" s="215"/>
      <c r="E10" s="49">
        <v>0.11076989978512893</v>
      </c>
      <c r="F10" s="49">
        <v>0.10984942700124278</v>
      </c>
      <c r="G10" s="49">
        <v>0.10984942700124278</v>
      </c>
      <c r="H10" s="49">
        <v>0.10984942700124278</v>
      </c>
      <c r="I10" s="49">
        <v>0.10984942700124278</v>
      </c>
      <c r="J10" s="49">
        <v>0.10984942700124278</v>
      </c>
      <c r="K10" s="49">
        <v>0.10984942700124278</v>
      </c>
      <c r="L10" s="49">
        <v>4.6026707641482881E-2</v>
      </c>
      <c r="M10" s="49">
        <v>4.6026707641482881E-2</v>
      </c>
      <c r="N10" s="49">
        <v>4.6026707641482881E-2</v>
      </c>
      <c r="O10" s="49">
        <v>4.6026707641482881E-2</v>
      </c>
      <c r="P10" s="49">
        <v>4.6026707641482881E-2</v>
      </c>
      <c r="Q10" s="49"/>
      <c r="R10" s="49"/>
      <c r="S10" s="49"/>
      <c r="T10" s="49"/>
      <c r="U10" s="49"/>
      <c r="V10" s="49"/>
      <c r="W10" s="51">
        <f t="shared" si="1"/>
        <v>1</v>
      </c>
      <c r="Y10" s="33">
        <f t="shared" si="2"/>
        <v>1</v>
      </c>
      <c r="Z10" s="54">
        <f>+W10-C10</f>
        <v>1</v>
      </c>
      <c r="AA10" s="41"/>
      <c r="AB10" s="47"/>
      <c r="AC10" s="48"/>
      <c r="AD10" s="48"/>
    </row>
    <row r="11" spans="1:31" ht="24.95" customHeight="1" x14ac:dyDescent="0.25">
      <c r="A11" s="208">
        <f>RESUMO!A9</f>
        <v>3</v>
      </c>
      <c r="B11" s="210" t="str">
        <f>RESUMO!B9</f>
        <v>DEMOLIÇÃO SEM REAPROVEITAMENTO</v>
      </c>
      <c r="C11" s="212">
        <f>RESUMO!C9</f>
        <v>0</v>
      </c>
      <c r="D11" s="214" t="e">
        <f>C11/$C$55</f>
        <v>#DIV/0!</v>
      </c>
      <c r="E11" s="44">
        <f t="shared" ref="E11:G11" si="4">E12*$C11</f>
        <v>0</v>
      </c>
      <c r="F11" s="44">
        <f t="shared" si="4"/>
        <v>0</v>
      </c>
      <c r="G11" s="44">
        <f t="shared" si="4"/>
        <v>0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4"/>
      <c r="T11" s="44"/>
      <c r="U11" s="44"/>
      <c r="V11" s="44"/>
      <c r="W11" s="46">
        <f t="shared" si="1"/>
        <v>0</v>
      </c>
      <c r="X11" s="33"/>
      <c r="Y11" s="33">
        <f t="shared" si="2"/>
        <v>0</v>
      </c>
      <c r="Z11" s="47">
        <f>+C11-W11</f>
        <v>0</v>
      </c>
      <c r="AA11" s="41"/>
      <c r="AB11" s="47"/>
      <c r="AC11" s="48"/>
      <c r="AD11" s="48"/>
      <c r="AE11" s="34"/>
    </row>
    <row r="12" spans="1:31" ht="24.95" customHeight="1" x14ac:dyDescent="0.25">
      <c r="A12" s="209"/>
      <c r="B12" s="211"/>
      <c r="C12" s="213"/>
      <c r="D12" s="215"/>
      <c r="E12" s="49">
        <v>0.48000026145092184</v>
      </c>
      <c r="F12" s="49">
        <v>0.25999986927453905</v>
      </c>
      <c r="G12" s="49">
        <v>0.25999986927453905</v>
      </c>
      <c r="H12" s="49"/>
      <c r="I12" s="49"/>
      <c r="J12" s="49"/>
      <c r="K12" s="49"/>
      <c r="L12" s="49"/>
      <c r="M12" s="49"/>
      <c r="N12" s="49"/>
      <c r="O12" s="49"/>
      <c r="P12" s="50"/>
      <c r="Q12" s="49"/>
      <c r="R12" s="49"/>
      <c r="S12" s="49"/>
      <c r="T12" s="49"/>
      <c r="U12" s="49"/>
      <c r="V12" s="49"/>
      <c r="W12" s="51">
        <f t="shared" si="1"/>
        <v>1</v>
      </c>
      <c r="Y12" s="33">
        <f t="shared" si="2"/>
        <v>1</v>
      </c>
      <c r="Z12" s="54">
        <f>+W12-C12</f>
        <v>1</v>
      </c>
      <c r="AA12" s="41"/>
      <c r="AB12" s="47"/>
      <c r="AC12" s="48"/>
      <c r="AD12" s="48"/>
    </row>
    <row r="13" spans="1:31" ht="24.95" customHeight="1" x14ac:dyDescent="0.25">
      <c r="A13" s="208">
        <f>RESUMO!A10</f>
        <v>4</v>
      </c>
      <c r="B13" s="210" t="str">
        <f>RESUMO!B10</f>
        <v>RETIRADA COM PROVÁVEL REAPROVEITAMENTO</v>
      </c>
      <c r="C13" s="212">
        <f>RESUMO!C10</f>
        <v>0</v>
      </c>
      <c r="D13" s="214" t="e">
        <f>C13/$C$55</f>
        <v>#DIV/0!</v>
      </c>
      <c r="E13" s="44">
        <f t="shared" ref="E13:F13" si="5">E14*$C13</f>
        <v>0</v>
      </c>
      <c r="F13" s="44">
        <f t="shared" si="5"/>
        <v>0</v>
      </c>
      <c r="G13" s="44"/>
      <c r="H13" s="44"/>
      <c r="I13" s="44"/>
      <c r="J13" s="44"/>
      <c r="K13" s="44"/>
      <c r="L13" s="44"/>
      <c r="M13" s="44"/>
      <c r="N13" s="44"/>
      <c r="O13" s="44"/>
      <c r="P13" s="45"/>
      <c r="Q13" s="44"/>
      <c r="R13" s="44"/>
      <c r="S13" s="44"/>
      <c r="T13" s="44"/>
      <c r="U13" s="44"/>
      <c r="V13" s="44"/>
      <c r="W13" s="46">
        <f t="shared" si="1"/>
        <v>0</v>
      </c>
      <c r="X13" s="33"/>
      <c r="Y13" s="33">
        <f t="shared" si="2"/>
        <v>0</v>
      </c>
      <c r="Z13" s="47">
        <f>+C13-W13</f>
        <v>0</v>
      </c>
      <c r="AA13" s="41"/>
      <c r="AB13" s="47"/>
      <c r="AC13" s="48"/>
      <c r="AD13" s="48"/>
      <c r="AE13" s="34"/>
    </row>
    <row r="14" spans="1:31" ht="24.95" customHeight="1" x14ac:dyDescent="0.25">
      <c r="A14" s="209"/>
      <c r="B14" s="211"/>
      <c r="C14" s="213"/>
      <c r="D14" s="215"/>
      <c r="E14" s="49">
        <v>0.49999999999999994</v>
      </c>
      <c r="F14" s="49">
        <v>0.49999999999999994</v>
      </c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9"/>
      <c r="R14" s="49"/>
      <c r="S14" s="49"/>
      <c r="T14" s="49"/>
      <c r="U14" s="49"/>
      <c r="V14" s="49"/>
      <c r="W14" s="51">
        <f t="shared" si="1"/>
        <v>0.99999999999999989</v>
      </c>
      <c r="Y14" s="33">
        <f t="shared" si="2"/>
        <v>0.99999999999999989</v>
      </c>
      <c r="Z14" s="54">
        <f>+W14-C14</f>
        <v>0.99999999999999989</v>
      </c>
      <c r="AA14" s="41"/>
      <c r="AB14" s="47"/>
      <c r="AC14" s="48"/>
      <c r="AD14" s="48"/>
    </row>
    <row r="15" spans="1:31" ht="24.95" customHeight="1" x14ac:dyDescent="0.25">
      <c r="A15" s="208">
        <f>RESUMO!A11</f>
        <v>5</v>
      </c>
      <c r="B15" s="210" t="str">
        <f>RESUMO!B11</f>
        <v>TRANSPORTE E MOVIMENTAÇÃO, DENTRO E FORA DA OBRA</v>
      </c>
      <c r="C15" s="212">
        <f>RESUMO!C11</f>
        <v>0</v>
      </c>
      <c r="D15" s="214" t="e">
        <f>C15/$C$55</f>
        <v>#DIV/0!</v>
      </c>
      <c r="E15" s="44">
        <f t="shared" ref="E15:I15" si="6">E16*$C15</f>
        <v>0</v>
      </c>
      <c r="F15" s="44">
        <f t="shared" si="6"/>
        <v>0</v>
      </c>
      <c r="G15" s="44">
        <f t="shared" si="6"/>
        <v>0</v>
      </c>
      <c r="H15" s="44">
        <f t="shared" si="6"/>
        <v>0</v>
      </c>
      <c r="I15" s="44">
        <f t="shared" si="6"/>
        <v>0</v>
      </c>
      <c r="J15" s="44"/>
      <c r="K15" s="44"/>
      <c r="L15" s="44"/>
      <c r="M15" s="44"/>
      <c r="N15" s="44"/>
      <c r="O15" s="44"/>
      <c r="P15" s="45"/>
      <c r="Q15" s="44"/>
      <c r="R15" s="44"/>
      <c r="S15" s="44"/>
      <c r="T15" s="44"/>
      <c r="U15" s="44"/>
      <c r="V15" s="44"/>
      <c r="W15" s="46">
        <f t="shared" si="1"/>
        <v>0</v>
      </c>
      <c r="X15" s="33"/>
      <c r="Y15" s="33">
        <f t="shared" si="2"/>
        <v>0</v>
      </c>
      <c r="Z15" s="47">
        <f>+C15-W15</f>
        <v>0</v>
      </c>
      <c r="AA15" s="41"/>
      <c r="AB15" s="47"/>
      <c r="AC15" s="48"/>
      <c r="AD15" s="48"/>
      <c r="AE15" s="34"/>
    </row>
    <row r="16" spans="1:31" ht="24.95" customHeight="1" x14ac:dyDescent="0.25">
      <c r="A16" s="209"/>
      <c r="B16" s="211"/>
      <c r="C16" s="213"/>
      <c r="D16" s="215"/>
      <c r="E16" s="49">
        <v>0.2</v>
      </c>
      <c r="F16" s="49">
        <v>0.2</v>
      </c>
      <c r="G16" s="49">
        <v>0.2</v>
      </c>
      <c r="H16" s="49">
        <v>0.2</v>
      </c>
      <c r="I16" s="49">
        <v>0.2</v>
      </c>
      <c r="J16" s="49"/>
      <c r="K16" s="49"/>
      <c r="L16" s="49"/>
      <c r="M16" s="49"/>
      <c r="N16" s="49"/>
      <c r="O16" s="49"/>
      <c r="P16" s="50"/>
      <c r="Q16" s="49"/>
      <c r="R16" s="49"/>
      <c r="S16" s="49"/>
      <c r="T16" s="49"/>
      <c r="U16" s="49"/>
      <c r="V16" s="49"/>
      <c r="W16" s="51">
        <f t="shared" si="1"/>
        <v>1</v>
      </c>
      <c r="Y16" s="33">
        <f t="shared" si="2"/>
        <v>1</v>
      </c>
      <c r="Z16" s="54">
        <f>+W16-C16</f>
        <v>1</v>
      </c>
      <c r="AA16" s="41"/>
      <c r="AB16" s="47"/>
      <c r="AC16" s="48"/>
      <c r="AD16" s="48"/>
    </row>
    <row r="17" spans="1:33" ht="24.95" customHeight="1" x14ac:dyDescent="0.25">
      <c r="A17" s="208">
        <f>RESUMO!A12</f>
        <v>6</v>
      </c>
      <c r="B17" s="210" t="str">
        <f>RESUMO!B12</f>
        <v>FORMA</v>
      </c>
      <c r="C17" s="212">
        <f>RESUMO!C12</f>
        <v>0</v>
      </c>
      <c r="D17" s="214" t="e">
        <f>C17/$C$55</f>
        <v>#DIV/0!</v>
      </c>
      <c r="E17" s="44"/>
      <c r="F17" s="44"/>
      <c r="G17" s="44"/>
      <c r="H17" s="44">
        <f t="shared" ref="H17:K17" si="7">H18*$C17</f>
        <v>0</v>
      </c>
      <c r="I17" s="44">
        <f t="shared" si="7"/>
        <v>0</v>
      </c>
      <c r="J17" s="44">
        <f t="shared" si="7"/>
        <v>0</v>
      </c>
      <c r="K17" s="44">
        <f t="shared" si="7"/>
        <v>0</v>
      </c>
      <c r="L17" s="44"/>
      <c r="M17" s="44"/>
      <c r="N17" s="44"/>
      <c r="O17" s="44"/>
      <c r="P17" s="45"/>
      <c r="Q17" s="44"/>
      <c r="R17" s="44"/>
      <c r="S17" s="44"/>
      <c r="T17" s="44"/>
      <c r="U17" s="44"/>
      <c r="V17" s="44"/>
      <c r="W17" s="46">
        <f t="shared" si="1"/>
        <v>0</v>
      </c>
      <c r="X17" s="33"/>
      <c r="Y17" s="33">
        <f t="shared" si="2"/>
        <v>0</v>
      </c>
      <c r="Z17" s="47">
        <f>+C17-W17</f>
        <v>0</v>
      </c>
      <c r="AA17" s="41"/>
      <c r="AB17" s="47"/>
      <c r="AC17" s="48"/>
      <c r="AD17" s="48"/>
      <c r="AE17" s="48"/>
      <c r="AF17" s="48"/>
      <c r="AG17" s="48"/>
    </row>
    <row r="18" spans="1:33" ht="24.95" customHeight="1" x14ac:dyDescent="0.25">
      <c r="A18" s="209"/>
      <c r="B18" s="211"/>
      <c r="C18" s="213"/>
      <c r="D18" s="215"/>
      <c r="E18" s="49"/>
      <c r="F18" s="49"/>
      <c r="G18" s="49"/>
      <c r="H18" s="49">
        <v>0.2500296467112153</v>
      </c>
      <c r="I18" s="49">
        <v>0.2500296467112153</v>
      </c>
      <c r="J18" s="49">
        <v>0.2500296467112153</v>
      </c>
      <c r="K18" s="49">
        <v>0.24991105986635406</v>
      </c>
      <c r="L18" s="49"/>
      <c r="M18" s="49"/>
      <c r="N18" s="49"/>
      <c r="O18" s="49"/>
      <c r="P18" s="50"/>
      <c r="Q18" s="49"/>
      <c r="R18" s="49"/>
      <c r="S18" s="49"/>
      <c r="T18" s="49"/>
      <c r="U18" s="49"/>
      <c r="V18" s="49"/>
      <c r="W18" s="51">
        <f t="shared" si="1"/>
        <v>1</v>
      </c>
      <c r="Y18" s="33">
        <f t="shared" si="2"/>
        <v>1</v>
      </c>
      <c r="Z18" s="54">
        <f>+W18-C18</f>
        <v>1</v>
      </c>
      <c r="AA18" s="41"/>
      <c r="AB18" s="47"/>
      <c r="AC18" s="48"/>
      <c r="AD18" s="48"/>
    </row>
    <row r="19" spans="1:33" ht="24.95" customHeight="1" x14ac:dyDescent="0.25">
      <c r="A19" s="208">
        <f>RESUMO!A13</f>
        <v>7</v>
      </c>
      <c r="B19" s="210" t="str">
        <f>RESUMO!B13</f>
        <v xml:space="preserve">ARMADURA </v>
      </c>
      <c r="C19" s="212">
        <f>RESUMO!C13</f>
        <v>0</v>
      </c>
      <c r="D19" s="214" t="e">
        <f>C19/$C$55</f>
        <v>#DIV/0!</v>
      </c>
      <c r="E19" s="44"/>
      <c r="F19" s="44"/>
      <c r="G19" s="44"/>
      <c r="H19" s="44"/>
      <c r="I19" s="44">
        <f t="shared" ref="I19:K19" si="8">I20*$C19</f>
        <v>0</v>
      </c>
      <c r="J19" s="44">
        <f t="shared" si="8"/>
        <v>0</v>
      </c>
      <c r="K19" s="44">
        <f t="shared" si="8"/>
        <v>0</v>
      </c>
      <c r="L19" s="44">
        <f>L20*$C19</f>
        <v>0</v>
      </c>
      <c r="M19" s="44"/>
      <c r="N19" s="44"/>
      <c r="O19" s="44"/>
      <c r="P19" s="45"/>
      <c r="Q19" s="44"/>
      <c r="R19" s="44"/>
      <c r="S19" s="44"/>
      <c r="T19" s="44"/>
      <c r="U19" s="44"/>
      <c r="V19" s="44"/>
      <c r="W19" s="46">
        <f t="shared" si="1"/>
        <v>0</v>
      </c>
      <c r="X19" s="33"/>
      <c r="Y19" s="33">
        <f t="shared" si="2"/>
        <v>0</v>
      </c>
      <c r="Z19" s="47">
        <f>+C19-W19</f>
        <v>0</v>
      </c>
      <c r="AA19" s="41"/>
      <c r="AB19" s="47"/>
      <c r="AC19" s="48"/>
      <c r="AD19" s="48"/>
      <c r="AE19" s="55"/>
      <c r="AF19" s="48"/>
      <c r="AG19" s="48"/>
    </row>
    <row r="20" spans="1:33" ht="24.95" customHeight="1" x14ac:dyDescent="0.25">
      <c r="A20" s="209"/>
      <c r="B20" s="211"/>
      <c r="C20" s="213"/>
      <c r="D20" s="215"/>
      <c r="E20" s="49"/>
      <c r="F20" s="49"/>
      <c r="G20" s="49"/>
      <c r="H20" s="49"/>
      <c r="I20" s="49">
        <v>0.25000003753803918</v>
      </c>
      <c r="J20" s="49">
        <v>0.25000003753803918</v>
      </c>
      <c r="K20" s="49">
        <v>0.25000003753803918</v>
      </c>
      <c r="L20" s="49">
        <v>0.2499998873858825</v>
      </c>
      <c r="M20" s="49"/>
      <c r="N20" s="49"/>
      <c r="O20" s="49"/>
      <c r="P20" s="50"/>
      <c r="Q20" s="49"/>
      <c r="R20" s="49"/>
      <c r="S20" s="49"/>
      <c r="T20" s="49"/>
      <c r="U20" s="49"/>
      <c r="V20" s="49"/>
      <c r="W20" s="51">
        <f t="shared" si="1"/>
        <v>1</v>
      </c>
      <c r="Y20" s="33">
        <f t="shared" si="2"/>
        <v>1</v>
      </c>
      <c r="Z20" s="54">
        <f>+W20-C20</f>
        <v>1</v>
      </c>
      <c r="AA20" s="41"/>
      <c r="AB20" s="47"/>
      <c r="AC20" s="48"/>
      <c r="AD20" s="48"/>
      <c r="AE20" s="41"/>
      <c r="AF20" s="41"/>
      <c r="AG20" s="41"/>
    </row>
    <row r="21" spans="1:33" ht="24.95" customHeight="1" x14ac:dyDescent="0.25">
      <c r="A21" s="208">
        <f>RESUMO!A14</f>
        <v>8</v>
      </c>
      <c r="B21" s="210" t="str">
        <f>RESUMO!B14</f>
        <v>CONCRETO, MASSA E LASTRO</v>
      </c>
      <c r="C21" s="212">
        <f>RESUMO!C14</f>
        <v>0</v>
      </c>
      <c r="D21" s="214" t="e">
        <f>C21/$C$55</f>
        <v>#DIV/0!</v>
      </c>
      <c r="E21" s="44"/>
      <c r="F21" s="44"/>
      <c r="G21" s="44"/>
      <c r="H21" s="44"/>
      <c r="I21" s="44">
        <f t="shared" ref="I21:L21" si="9">I22*$C21</f>
        <v>0</v>
      </c>
      <c r="J21" s="44">
        <f t="shared" si="9"/>
        <v>0</v>
      </c>
      <c r="K21" s="44">
        <f t="shared" si="9"/>
        <v>0</v>
      </c>
      <c r="L21" s="44">
        <f t="shared" si="9"/>
        <v>0</v>
      </c>
      <c r="M21" s="44"/>
      <c r="N21" s="44"/>
      <c r="O21" s="44"/>
      <c r="P21" s="45"/>
      <c r="Q21" s="44"/>
      <c r="R21" s="44"/>
      <c r="S21" s="44"/>
      <c r="T21" s="44"/>
      <c r="U21" s="44"/>
      <c r="V21" s="44"/>
      <c r="W21" s="46">
        <f t="shared" si="1"/>
        <v>0</v>
      </c>
      <c r="X21" s="33"/>
      <c r="Y21" s="33">
        <f t="shared" si="2"/>
        <v>0</v>
      </c>
      <c r="Z21" s="47">
        <f>+C21-W21</f>
        <v>0</v>
      </c>
      <c r="AA21" s="41"/>
      <c r="AB21" s="47"/>
      <c r="AC21" s="48"/>
      <c r="AD21" s="48"/>
      <c r="AE21" s="34"/>
    </row>
    <row r="22" spans="1:33" ht="24.95" customHeight="1" x14ac:dyDescent="0.25">
      <c r="A22" s="209"/>
      <c r="B22" s="211"/>
      <c r="C22" s="213"/>
      <c r="D22" s="215"/>
      <c r="E22" s="49"/>
      <c r="F22" s="49"/>
      <c r="G22" s="49"/>
      <c r="H22" s="49"/>
      <c r="I22" s="49">
        <v>0.25000057664939024</v>
      </c>
      <c r="J22" s="49">
        <v>0.25000057664939024</v>
      </c>
      <c r="K22" s="49">
        <v>0.25000057664939024</v>
      </c>
      <c r="L22" s="49">
        <v>0.24999827005182901</v>
      </c>
      <c r="M22" s="49"/>
      <c r="N22" s="49"/>
      <c r="O22" s="49"/>
      <c r="P22" s="50"/>
      <c r="Q22" s="49"/>
      <c r="R22" s="49"/>
      <c r="S22" s="49"/>
      <c r="T22" s="49"/>
      <c r="U22" s="49"/>
      <c r="V22" s="49"/>
      <c r="W22" s="51">
        <f t="shared" si="1"/>
        <v>0.99999999999999978</v>
      </c>
      <c r="Y22" s="33">
        <f t="shared" si="2"/>
        <v>0.99999999999999978</v>
      </c>
      <c r="Z22" s="54">
        <f>+W22-C22</f>
        <v>0.99999999999999978</v>
      </c>
      <c r="AA22" s="41"/>
      <c r="AB22" s="47"/>
      <c r="AC22" s="48"/>
      <c r="AD22" s="48"/>
    </row>
    <row r="23" spans="1:33" ht="24.95" customHeight="1" x14ac:dyDescent="0.25">
      <c r="A23" s="208">
        <f>RESUMO!A15</f>
        <v>9</v>
      </c>
      <c r="B23" s="210" t="str">
        <f>RESUMO!B15</f>
        <v>ALVENARIA E ELEMENTO DIVISOR</v>
      </c>
      <c r="C23" s="212">
        <f>RESUMO!C15</f>
        <v>0</v>
      </c>
      <c r="D23" s="214" t="e">
        <f>C23/$C$55</f>
        <v>#DIV/0!</v>
      </c>
      <c r="E23" s="44"/>
      <c r="F23" s="44"/>
      <c r="G23" s="44">
        <f t="shared" ref="G23:I23" si="10">G24*$C23</f>
        <v>0</v>
      </c>
      <c r="H23" s="44">
        <f t="shared" si="10"/>
        <v>0</v>
      </c>
      <c r="I23" s="44">
        <f t="shared" si="10"/>
        <v>0</v>
      </c>
      <c r="J23" s="44"/>
      <c r="K23" s="44"/>
      <c r="L23" s="44"/>
      <c r="M23" s="44"/>
      <c r="N23" s="44"/>
      <c r="O23" s="44"/>
      <c r="P23" s="45"/>
      <c r="Q23" s="44"/>
      <c r="R23" s="44"/>
      <c r="S23" s="44"/>
      <c r="T23" s="44"/>
      <c r="U23" s="44"/>
      <c r="V23" s="44"/>
      <c r="W23" s="46">
        <f t="shared" si="1"/>
        <v>0</v>
      </c>
      <c r="X23" s="33"/>
      <c r="Y23" s="33">
        <f t="shared" si="2"/>
        <v>0</v>
      </c>
      <c r="Z23" s="47">
        <f>+C23-W23</f>
        <v>0</v>
      </c>
      <c r="AA23" s="41"/>
      <c r="AB23" s="47"/>
      <c r="AC23" s="48"/>
      <c r="AD23" s="48"/>
      <c r="AE23" s="34"/>
    </row>
    <row r="24" spans="1:33" ht="24.95" customHeight="1" x14ac:dyDescent="0.25">
      <c r="A24" s="209"/>
      <c r="B24" s="211"/>
      <c r="C24" s="213"/>
      <c r="D24" s="215"/>
      <c r="E24" s="49"/>
      <c r="F24" s="49"/>
      <c r="G24" s="49">
        <v>0.33333357815307008</v>
      </c>
      <c r="H24" s="49">
        <v>0.33333357815307008</v>
      </c>
      <c r="I24" s="49">
        <v>0.33333284369385974</v>
      </c>
      <c r="J24" s="49"/>
      <c r="K24" s="49"/>
      <c r="L24" s="49"/>
      <c r="M24" s="49"/>
      <c r="N24" s="49"/>
      <c r="O24" s="49"/>
      <c r="P24" s="50"/>
      <c r="Q24" s="49"/>
      <c r="R24" s="49"/>
      <c r="S24" s="49"/>
      <c r="T24" s="49"/>
      <c r="U24" s="49"/>
      <c r="V24" s="49"/>
      <c r="W24" s="51">
        <f t="shared" si="1"/>
        <v>0.99999999999999989</v>
      </c>
      <c r="Y24" s="33">
        <f t="shared" si="2"/>
        <v>0.99999999999999989</v>
      </c>
      <c r="Z24" s="54">
        <f>+W24-C24</f>
        <v>0.99999999999999989</v>
      </c>
      <c r="AA24" s="41"/>
      <c r="AB24" s="47"/>
      <c r="AC24" s="48"/>
      <c r="AD24" s="48"/>
    </row>
    <row r="25" spans="1:33" ht="24.95" customHeight="1" x14ac:dyDescent="0.25">
      <c r="A25" s="208">
        <f>RESUMO!A16</f>
        <v>10</v>
      </c>
      <c r="B25" s="210" t="str">
        <f>RESUMO!B16</f>
        <v>ESTRUTURA EM FERRO</v>
      </c>
      <c r="C25" s="212">
        <f>RESUMO!C16</f>
        <v>0</v>
      </c>
      <c r="D25" s="214" t="e">
        <f>C25/$C$55</f>
        <v>#DIV/0!</v>
      </c>
      <c r="E25" s="44"/>
      <c r="F25" s="44">
        <f t="shared" ref="F25:O25" si="11">F26*$C25</f>
        <v>0</v>
      </c>
      <c r="G25" s="44">
        <f t="shared" si="11"/>
        <v>0</v>
      </c>
      <c r="H25" s="44">
        <f t="shared" si="11"/>
        <v>0</v>
      </c>
      <c r="I25" s="44">
        <f t="shared" si="11"/>
        <v>0</v>
      </c>
      <c r="J25" s="44">
        <f t="shared" si="11"/>
        <v>0</v>
      </c>
      <c r="K25" s="44">
        <f t="shared" si="11"/>
        <v>0</v>
      </c>
      <c r="L25" s="44">
        <f t="shared" si="11"/>
        <v>0</v>
      </c>
      <c r="M25" s="44">
        <f t="shared" si="11"/>
        <v>0</v>
      </c>
      <c r="N25" s="44">
        <f t="shared" si="11"/>
        <v>0</v>
      </c>
      <c r="O25" s="44">
        <f t="shared" si="11"/>
        <v>0</v>
      </c>
      <c r="P25" s="45"/>
      <c r="Q25" s="44"/>
      <c r="R25" s="44"/>
      <c r="S25" s="44"/>
      <c r="T25" s="44"/>
      <c r="U25" s="44"/>
      <c r="V25" s="44"/>
      <c r="W25" s="46">
        <f t="shared" si="1"/>
        <v>0</v>
      </c>
      <c r="X25" s="33"/>
      <c r="Y25" s="33">
        <f t="shared" si="2"/>
        <v>0</v>
      </c>
      <c r="Z25" s="47">
        <f>+C25-W25</f>
        <v>0</v>
      </c>
      <c r="AA25" s="41"/>
      <c r="AB25" s="47"/>
      <c r="AC25" s="48"/>
      <c r="AD25" s="48"/>
      <c r="AE25" s="34"/>
    </row>
    <row r="26" spans="1:33" ht="24.95" customHeight="1" x14ac:dyDescent="0.25">
      <c r="A26" s="209"/>
      <c r="B26" s="211"/>
      <c r="C26" s="213"/>
      <c r="D26" s="215"/>
      <c r="E26" s="49"/>
      <c r="F26" s="49">
        <v>0.10000003169749937</v>
      </c>
      <c r="G26" s="49">
        <v>0.10000003169749937</v>
      </c>
      <c r="H26" s="49">
        <v>0.10000003169749937</v>
      </c>
      <c r="I26" s="49">
        <v>0.10000003169749937</v>
      </c>
      <c r="J26" s="49">
        <v>0.10000003169749937</v>
      </c>
      <c r="K26" s="49">
        <v>0.10000003169749937</v>
      </c>
      <c r="L26" s="49">
        <v>0.10000003169749937</v>
      </c>
      <c r="M26" s="49">
        <v>0.10000003169749937</v>
      </c>
      <c r="N26" s="49">
        <v>0.10000003169749937</v>
      </c>
      <c r="O26" s="49">
        <v>9.9999714722505822E-2</v>
      </c>
      <c r="P26" s="50"/>
      <c r="Q26" s="49"/>
      <c r="R26" s="49"/>
      <c r="S26" s="49"/>
      <c r="T26" s="49"/>
      <c r="U26" s="49"/>
      <c r="V26" s="49"/>
      <c r="W26" s="51">
        <f t="shared" si="1"/>
        <v>1.0000000000000002</v>
      </c>
      <c r="Y26" s="33">
        <f t="shared" si="2"/>
        <v>1.0000000000000002</v>
      </c>
      <c r="Z26" s="54">
        <f>+W26-C26</f>
        <v>1.0000000000000002</v>
      </c>
      <c r="AA26" s="41"/>
      <c r="AB26" s="47"/>
      <c r="AC26" s="48"/>
      <c r="AD26" s="48"/>
    </row>
    <row r="27" spans="1:33" ht="24.95" customHeight="1" x14ac:dyDescent="0.25">
      <c r="A27" s="208">
        <f>RESUMO!A17</f>
        <v>11</v>
      </c>
      <c r="B27" s="210" t="str">
        <f>RESUMO!B17</f>
        <v>REVESTIMENTO EM MASSA OU FUNDIDO NO LOCAL</v>
      </c>
      <c r="C27" s="212">
        <f>RESUMO!C17</f>
        <v>0</v>
      </c>
      <c r="D27" s="214" t="e">
        <f>C27/$C$55</f>
        <v>#DIV/0!</v>
      </c>
      <c r="E27" s="44"/>
      <c r="F27" s="44"/>
      <c r="G27" s="44"/>
      <c r="H27" s="44"/>
      <c r="I27" s="44"/>
      <c r="J27" s="44">
        <f t="shared" ref="J27:K27" si="12">J28*$C27</f>
        <v>0</v>
      </c>
      <c r="K27" s="44">
        <f t="shared" si="12"/>
        <v>0</v>
      </c>
      <c r="L27" s="44"/>
      <c r="M27" s="44"/>
      <c r="N27" s="44"/>
      <c r="O27" s="44"/>
      <c r="P27" s="45"/>
      <c r="Q27" s="44"/>
      <c r="R27" s="44"/>
      <c r="S27" s="44"/>
      <c r="T27" s="44"/>
      <c r="U27" s="44"/>
      <c r="V27" s="44"/>
      <c r="W27" s="46">
        <f t="shared" si="1"/>
        <v>0</v>
      </c>
      <c r="X27" s="33"/>
      <c r="Y27" s="33">
        <f t="shared" si="2"/>
        <v>0</v>
      </c>
      <c r="Z27" s="47">
        <f>+C27-W27</f>
        <v>0</v>
      </c>
      <c r="AA27" s="41"/>
      <c r="AB27" s="47"/>
      <c r="AC27" s="48"/>
      <c r="AD27" s="48"/>
      <c r="AE27" s="34"/>
    </row>
    <row r="28" spans="1:33" ht="24.95" customHeight="1" x14ac:dyDescent="0.25">
      <c r="A28" s="209"/>
      <c r="B28" s="211"/>
      <c r="C28" s="213"/>
      <c r="D28" s="215"/>
      <c r="E28" s="49"/>
      <c r="F28" s="49"/>
      <c r="G28" s="49"/>
      <c r="H28" s="49"/>
      <c r="I28" s="49"/>
      <c r="J28" s="49">
        <v>0.5</v>
      </c>
      <c r="K28" s="49">
        <v>0.5</v>
      </c>
      <c r="L28" s="49"/>
      <c r="M28" s="49"/>
      <c r="N28" s="49"/>
      <c r="O28" s="49"/>
      <c r="P28" s="50"/>
      <c r="Q28" s="49"/>
      <c r="R28" s="49"/>
      <c r="S28" s="49"/>
      <c r="T28" s="49"/>
      <c r="U28" s="49"/>
      <c r="V28" s="49"/>
      <c r="W28" s="51">
        <f t="shared" si="1"/>
        <v>1</v>
      </c>
      <c r="Y28" s="33">
        <f t="shared" si="2"/>
        <v>1</v>
      </c>
      <c r="Z28" s="54">
        <f>+W28-C28</f>
        <v>1</v>
      </c>
      <c r="AA28" s="41"/>
      <c r="AB28" s="47"/>
      <c r="AC28" s="48"/>
      <c r="AD28" s="48"/>
    </row>
    <row r="29" spans="1:33" ht="24.75" customHeight="1" x14ac:dyDescent="0.25">
      <c r="A29" s="208">
        <f>RESUMO!A18</f>
        <v>12</v>
      </c>
      <c r="B29" s="210" t="str">
        <f>RESUMO!B18</f>
        <v>REVESTIMENTO EM PEDRA</v>
      </c>
      <c r="C29" s="212">
        <f>RESUMO!C18</f>
        <v>0</v>
      </c>
      <c r="D29" s="214" t="e">
        <f>C29/$C$55</f>
        <v>#DIV/0!</v>
      </c>
      <c r="E29" s="44"/>
      <c r="F29" s="44"/>
      <c r="G29" s="44"/>
      <c r="H29" s="44"/>
      <c r="I29" s="44">
        <f t="shared" ref="H29:L31" si="13">I30*$C29</f>
        <v>0</v>
      </c>
      <c r="J29" s="44"/>
      <c r="K29" s="44">
        <f t="shared" ref="K29" si="14">K30*$C29</f>
        <v>0</v>
      </c>
      <c r="L29" s="44"/>
      <c r="M29" s="44">
        <f t="shared" ref="M29:O29" si="15">M30*$C29</f>
        <v>0</v>
      </c>
      <c r="N29" s="44"/>
      <c r="O29" s="44">
        <f t="shared" si="15"/>
        <v>0</v>
      </c>
      <c r="P29" s="45"/>
      <c r="Q29" s="44"/>
      <c r="R29" s="44"/>
      <c r="S29" s="44"/>
      <c r="T29" s="44"/>
      <c r="U29" s="44"/>
      <c r="V29" s="44"/>
      <c r="W29" s="46">
        <f t="shared" si="1"/>
        <v>0</v>
      </c>
      <c r="X29" s="33"/>
      <c r="Y29" s="33">
        <f t="shared" si="2"/>
        <v>0</v>
      </c>
      <c r="Z29" s="47">
        <f>+C29-W29</f>
        <v>0</v>
      </c>
      <c r="AA29" s="41"/>
      <c r="AB29" s="47"/>
      <c r="AC29" s="48"/>
      <c r="AD29" s="48"/>
      <c r="AE29" s="34"/>
    </row>
    <row r="30" spans="1:33" ht="23.25" customHeight="1" x14ac:dyDescent="0.25">
      <c r="A30" s="209"/>
      <c r="B30" s="211"/>
      <c r="C30" s="213"/>
      <c r="D30" s="215"/>
      <c r="E30" s="49"/>
      <c r="F30" s="49"/>
      <c r="G30" s="49"/>
      <c r="H30" s="49"/>
      <c r="I30" s="49">
        <v>0.2500005777688416</v>
      </c>
      <c r="J30" s="49"/>
      <c r="K30" s="49">
        <v>0.24999980741038608</v>
      </c>
      <c r="L30" s="49"/>
      <c r="M30" s="49">
        <v>0.24999980741038608</v>
      </c>
      <c r="N30" s="49"/>
      <c r="O30" s="49">
        <v>0.24999980741038608</v>
      </c>
      <c r="P30" s="50"/>
      <c r="Q30" s="49"/>
      <c r="R30" s="49"/>
      <c r="S30" s="49"/>
      <c r="T30" s="49"/>
      <c r="U30" s="49"/>
      <c r="V30" s="49"/>
      <c r="W30" s="51">
        <f t="shared" si="1"/>
        <v>0.99999999999999978</v>
      </c>
      <c r="X30" s="33"/>
      <c r="Y30" s="33">
        <f t="shared" si="2"/>
        <v>0.99999999999999978</v>
      </c>
      <c r="Z30" s="54">
        <f>+W30-C30</f>
        <v>0.99999999999999978</v>
      </c>
      <c r="AA30" s="41"/>
      <c r="AB30" s="47"/>
      <c r="AC30" s="48"/>
      <c r="AD30" s="48"/>
      <c r="AE30" s="34"/>
    </row>
    <row r="31" spans="1:33" ht="23.25" customHeight="1" x14ac:dyDescent="0.25">
      <c r="A31" s="208">
        <f>RESUMO!A19</f>
        <v>13</v>
      </c>
      <c r="B31" s="210" t="str">
        <f>RESUMO!B19</f>
        <v>FORRO</v>
      </c>
      <c r="C31" s="212">
        <f>RESUMO!C19</f>
        <v>0</v>
      </c>
      <c r="D31" s="214" t="e">
        <f>C31/$C$55</f>
        <v>#DIV/0!</v>
      </c>
      <c r="E31" s="44"/>
      <c r="F31" s="44"/>
      <c r="G31" s="44"/>
      <c r="H31" s="44">
        <f t="shared" si="13"/>
        <v>0</v>
      </c>
      <c r="I31" s="44"/>
      <c r="J31" s="44">
        <f t="shared" si="13"/>
        <v>0</v>
      </c>
      <c r="K31" s="44"/>
      <c r="L31" s="44">
        <f t="shared" si="13"/>
        <v>0</v>
      </c>
      <c r="M31" s="44"/>
      <c r="N31" s="44"/>
      <c r="O31" s="44"/>
      <c r="P31" s="45"/>
      <c r="Q31" s="44"/>
      <c r="R31" s="44"/>
      <c r="S31" s="44"/>
      <c r="T31" s="44"/>
      <c r="U31" s="44"/>
      <c r="V31" s="44"/>
      <c r="W31" s="46">
        <f t="shared" si="1"/>
        <v>0</v>
      </c>
      <c r="X31" s="33"/>
      <c r="Y31" s="33"/>
      <c r="Z31" s="47">
        <f>+C31-W31</f>
        <v>0</v>
      </c>
      <c r="AA31" s="41"/>
      <c r="AB31" s="47"/>
      <c r="AC31" s="48"/>
      <c r="AD31" s="48"/>
      <c r="AE31" s="34"/>
    </row>
    <row r="32" spans="1:33" ht="23.25" customHeight="1" x14ac:dyDescent="0.25">
      <c r="A32" s="209"/>
      <c r="B32" s="211"/>
      <c r="C32" s="213"/>
      <c r="D32" s="215"/>
      <c r="E32" s="49"/>
      <c r="F32" s="49"/>
      <c r="G32" s="49"/>
      <c r="H32" s="50">
        <v>0.33333389928350704</v>
      </c>
      <c r="I32" s="49"/>
      <c r="J32" s="50">
        <v>0.33333389928350704</v>
      </c>
      <c r="K32" s="49"/>
      <c r="L32" s="50">
        <v>0.33333220143298581</v>
      </c>
      <c r="M32" s="49"/>
      <c r="N32" s="49"/>
      <c r="O32" s="49"/>
      <c r="P32" s="50"/>
      <c r="Q32" s="49"/>
      <c r="R32" s="49"/>
      <c r="S32" s="49"/>
      <c r="T32" s="49"/>
      <c r="U32" s="49"/>
      <c r="V32" s="49"/>
      <c r="W32" s="51">
        <f t="shared" si="1"/>
        <v>0.99999999999999989</v>
      </c>
      <c r="X32" s="33"/>
      <c r="Y32" s="33">
        <f>+W32-C32</f>
        <v>0.99999999999999989</v>
      </c>
      <c r="Z32" s="54">
        <f>+W32-C32</f>
        <v>0.99999999999999989</v>
      </c>
      <c r="AA32" s="41"/>
      <c r="AB32" s="47"/>
      <c r="AC32" s="48"/>
      <c r="AD32" s="48"/>
      <c r="AE32" s="34"/>
    </row>
    <row r="33" spans="1:31" ht="23.25" customHeight="1" x14ac:dyDescent="0.25">
      <c r="A33" s="208">
        <f>RESUMO!A20</f>
        <v>14</v>
      </c>
      <c r="B33" s="210" t="str">
        <f>RESUMO!B20</f>
        <v>ACESSÓRIOS PARA FIXAÇÃO</v>
      </c>
      <c r="C33" s="212">
        <f>RESUMO!C20</f>
        <v>0</v>
      </c>
      <c r="D33" s="214" t="e">
        <f>C33/$C$55</f>
        <v>#DIV/0!</v>
      </c>
      <c r="E33" s="44"/>
      <c r="F33" s="44">
        <f t="shared" ref="F33" si="16">F34*$C33</f>
        <v>0</v>
      </c>
      <c r="G33" s="44">
        <f t="shared" ref="G33" si="17">G34*$C33</f>
        <v>0</v>
      </c>
      <c r="H33" s="44">
        <f t="shared" ref="H33" si="18">H34*$C33</f>
        <v>0</v>
      </c>
      <c r="I33" s="44">
        <f t="shared" ref="I33" si="19">I34*$C33</f>
        <v>0</v>
      </c>
      <c r="J33" s="44">
        <f t="shared" ref="J33" si="20">J34*$C33</f>
        <v>0</v>
      </c>
      <c r="K33" s="44">
        <f t="shared" ref="K33" si="21">K34*$C33</f>
        <v>0</v>
      </c>
      <c r="L33" s="44">
        <f t="shared" ref="L33" si="22">L34*$C33</f>
        <v>0</v>
      </c>
      <c r="M33" s="44">
        <f t="shared" ref="M33" si="23">M34*$C33</f>
        <v>0</v>
      </c>
      <c r="N33" s="44">
        <f t="shared" ref="N33" si="24">N34*$C33</f>
        <v>0</v>
      </c>
      <c r="O33" s="44">
        <f t="shared" ref="O33" si="25">O34*$C33</f>
        <v>0</v>
      </c>
      <c r="P33" s="44"/>
      <c r="Q33" s="44"/>
      <c r="R33" s="44"/>
      <c r="S33" s="44"/>
      <c r="T33" s="44"/>
      <c r="U33" s="44"/>
      <c r="V33" s="44"/>
      <c r="W33" s="46">
        <f t="shared" si="1"/>
        <v>0</v>
      </c>
      <c r="X33" s="33"/>
      <c r="Y33" s="33"/>
      <c r="Z33" s="47">
        <f>+C33-W33</f>
        <v>0</v>
      </c>
      <c r="AA33" s="41"/>
      <c r="AB33" s="47"/>
      <c r="AC33" s="48"/>
      <c r="AD33" s="48"/>
      <c r="AE33" s="34"/>
    </row>
    <row r="34" spans="1:31" ht="23.25" customHeight="1" x14ac:dyDescent="0.25">
      <c r="A34" s="209"/>
      <c r="B34" s="211"/>
      <c r="C34" s="213"/>
      <c r="D34" s="215"/>
      <c r="E34" s="49"/>
      <c r="F34" s="49">
        <v>0.1</v>
      </c>
      <c r="G34" s="49">
        <v>0.1</v>
      </c>
      <c r="H34" s="49">
        <v>0.1</v>
      </c>
      <c r="I34" s="49">
        <v>0.1</v>
      </c>
      <c r="J34" s="49">
        <v>0.1</v>
      </c>
      <c r="K34" s="49">
        <v>0.1</v>
      </c>
      <c r="L34" s="49">
        <v>0.1</v>
      </c>
      <c r="M34" s="49">
        <v>0.1</v>
      </c>
      <c r="N34" s="49">
        <v>0.1</v>
      </c>
      <c r="O34" s="49">
        <v>0.1</v>
      </c>
      <c r="P34" s="50" t="e">
        <f>P33/$C$33</f>
        <v>#DIV/0!</v>
      </c>
      <c r="Q34" s="49"/>
      <c r="R34" s="49"/>
      <c r="S34" s="49"/>
      <c r="T34" s="49"/>
      <c r="U34" s="49"/>
      <c r="V34" s="49"/>
      <c r="W34" s="51" t="e">
        <f t="shared" si="1"/>
        <v>#DIV/0!</v>
      </c>
      <c r="X34" s="33"/>
      <c r="Y34" s="33" t="e">
        <f>+W34-C34</f>
        <v>#DIV/0!</v>
      </c>
      <c r="Z34" s="54" t="e">
        <f>+W34-C34</f>
        <v>#DIV/0!</v>
      </c>
      <c r="AA34" s="41"/>
      <c r="AB34" s="47"/>
      <c r="AC34" s="48"/>
      <c r="AD34" s="48"/>
      <c r="AE34" s="34"/>
    </row>
    <row r="35" spans="1:31" ht="23.25" customHeight="1" x14ac:dyDescent="0.25">
      <c r="A35" s="208">
        <f>RESUMO!A21</f>
        <v>15</v>
      </c>
      <c r="B35" s="210" t="str">
        <f>RESUMO!B21</f>
        <v>PINTURA</v>
      </c>
      <c r="C35" s="212">
        <f>RESUMO!C21</f>
        <v>0</v>
      </c>
      <c r="D35" s="214" t="e">
        <f>C35/$C$55</f>
        <v>#DIV/0!</v>
      </c>
      <c r="E35" s="44"/>
      <c r="F35" s="44"/>
      <c r="G35" s="44"/>
      <c r="H35" s="44"/>
      <c r="I35" s="44"/>
      <c r="J35" s="44"/>
      <c r="K35" s="44"/>
      <c r="L35" s="44">
        <f t="shared" ref="L35" si="26">L36*$C35</f>
        <v>0</v>
      </c>
      <c r="M35" s="44">
        <f t="shared" ref="M35" si="27">M36*$C35</f>
        <v>0</v>
      </c>
      <c r="N35" s="44">
        <f t="shared" ref="N35" si="28">N36*$C35</f>
        <v>0</v>
      </c>
      <c r="O35" s="44">
        <f t="shared" ref="O35" si="29">O36*$C35</f>
        <v>0</v>
      </c>
      <c r="P35" s="44">
        <f t="shared" ref="P35" si="30">P36*$C35</f>
        <v>0</v>
      </c>
      <c r="Q35" s="44">
        <f t="shared" ref="Q35" si="31">Q36*$C35</f>
        <v>0</v>
      </c>
      <c r="R35" s="44">
        <f t="shared" ref="R35" si="32">R36*$C35</f>
        <v>0</v>
      </c>
      <c r="S35" s="44">
        <f t="shared" ref="S35" si="33">S36*$C35</f>
        <v>0</v>
      </c>
      <c r="T35" s="44">
        <f t="shared" ref="T35" si="34">T36*$C35</f>
        <v>0</v>
      </c>
      <c r="U35" s="44">
        <f t="shared" ref="U35" si="35">U36*$C35</f>
        <v>0</v>
      </c>
      <c r="V35" s="44"/>
      <c r="W35" s="46">
        <f t="shared" si="1"/>
        <v>0</v>
      </c>
      <c r="X35" s="33"/>
      <c r="Y35" s="33"/>
      <c r="Z35" s="47">
        <f>+C35-W35</f>
        <v>0</v>
      </c>
      <c r="AA35" s="41"/>
      <c r="AB35" s="47"/>
      <c r="AC35" s="48"/>
      <c r="AD35" s="48"/>
      <c r="AE35" s="34"/>
    </row>
    <row r="36" spans="1:31" ht="23.25" customHeight="1" x14ac:dyDescent="0.25">
      <c r="A36" s="209"/>
      <c r="B36" s="211"/>
      <c r="C36" s="213"/>
      <c r="D36" s="215"/>
      <c r="E36" s="49"/>
      <c r="F36" s="49"/>
      <c r="G36" s="49"/>
      <c r="H36" s="49"/>
      <c r="I36" s="49"/>
      <c r="J36" s="49"/>
      <c r="K36" s="49"/>
      <c r="L36" s="49">
        <v>0.10000009686482465</v>
      </c>
      <c r="M36" s="49">
        <v>0.10000009686482465</v>
      </c>
      <c r="N36" s="49">
        <v>0.10000009686482465</v>
      </c>
      <c r="O36" s="49">
        <v>0.10000009686482465</v>
      </c>
      <c r="P36" s="49">
        <v>0.10000009686482465</v>
      </c>
      <c r="Q36" s="49">
        <v>0.10000009686482465</v>
      </c>
      <c r="R36" s="49">
        <v>0.10000009686482465</v>
      </c>
      <c r="S36" s="49">
        <v>0.10000009686482465</v>
      </c>
      <c r="T36" s="49">
        <v>0.10000009686482465</v>
      </c>
      <c r="U36" s="49">
        <v>9.9999128216578123E-2</v>
      </c>
      <c r="V36" s="49"/>
      <c r="W36" s="51">
        <f t="shared" si="1"/>
        <v>1.0000000000000002</v>
      </c>
      <c r="X36" s="33"/>
      <c r="Y36" s="33">
        <f>+W36-C36</f>
        <v>1.0000000000000002</v>
      </c>
      <c r="Z36" s="54">
        <f>+W36-C36</f>
        <v>1.0000000000000002</v>
      </c>
      <c r="AA36" s="41"/>
      <c r="AB36" s="47"/>
      <c r="AC36" s="48"/>
      <c r="AD36" s="48"/>
      <c r="AE36" s="34"/>
    </row>
    <row r="37" spans="1:31" ht="23.25" customHeight="1" x14ac:dyDescent="0.25">
      <c r="A37" s="208">
        <f>RESUMO!A22</f>
        <v>16</v>
      </c>
      <c r="B37" s="210" t="str">
        <f>RESUMO!B22</f>
        <v>QUADRO E PAINEL PARA ENERGIA ELÉTRICA E TELEFONIA</v>
      </c>
      <c r="C37" s="212">
        <f>RESUMO!C22</f>
        <v>0</v>
      </c>
      <c r="D37" s="214" t="e">
        <f>C37/$C$55</f>
        <v>#DIV/0!</v>
      </c>
      <c r="E37" s="44">
        <f t="shared" ref="E37:T45" si="36">E38*$C37</f>
        <v>0</v>
      </c>
      <c r="F37" s="44"/>
      <c r="G37" s="44">
        <f t="shared" ref="G37" si="37">G38*$C37</f>
        <v>0</v>
      </c>
      <c r="H37" s="44"/>
      <c r="I37" s="44">
        <f t="shared" ref="I37" si="38">I38*$C37</f>
        <v>0</v>
      </c>
      <c r="J37" s="44"/>
      <c r="K37" s="44">
        <f t="shared" ref="K37" si="39">K38*$C37</f>
        <v>0</v>
      </c>
      <c r="L37" s="44"/>
      <c r="M37" s="44">
        <f t="shared" ref="M37" si="40">M38*$C37</f>
        <v>0</v>
      </c>
      <c r="N37" s="44"/>
      <c r="O37" s="44">
        <f t="shared" ref="O37" si="41">O38*$C37</f>
        <v>0</v>
      </c>
      <c r="P37" s="44"/>
      <c r="Q37" s="44">
        <f t="shared" ref="Q37" si="42">Q38*$C37</f>
        <v>0</v>
      </c>
      <c r="R37" s="44"/>
      <c r="S37" s="44">
        <f t="shared" ref="S37" si="43">S38*$C37</f>
        <v>0</v>
      </c>
      <c r="T37" s="44"/>
      <c r="U37" s="44">
        <f t="shared" ref="U37" si="44">U38*$C37</f>
        <v>0</v>
      </c>
      <c r="V37" s="44"/>
      <c r="W37" s="46">
        <f t="shared" ref="W37:W53" si="45">SUM(E37:V37)</f>
        <v>0</v>
      </c>
      <c r="X37" s="33"/>
      <c r="Y37" s="33"/>
      <c r="Z37" s="47">
        <f>+C37-W37</f>
        <v>0</v>
      </c>
      <c r="AA37" s="41"/>
      <c r="AB37" s="47"/>
      <c r="AC37" s="48"/>
      <c r="AD37" s="48"/>
      <c r="AE37" s="34"/>
    </row>
    <row r="38" spans="1:31" ht="23.25" customHeight="1" x14ac:dyDescent="0.25">
      <c r="A38" s="209"/>
      <c r="B38" s="211"/>
      <c r="C38" s="213"/>
      <c r="D38" s="215"/>
      <c r="E38" s="49">
        <v>0.1111111111111111</v>
      </c>
      <c r="F38" s="49"/>
      <c r="G38" s="49">
        <v>0.1111111111111111</v>
      </c>
      <c r="H38" s="49"/>
      <c r="I38" s="49">
        <v>0.1111111111111111</v>
      </c>
      <c r="J38" s="49"/>
      <c r="K38" s="49">
        <v>0.1111111111111111</v>
      </c>
      <c r="L38" s="49"/>
      <c r="M38" s="49">
        <v>0.1111111111111111</v>
      </c>
      <c r="N38" s="49"/>
      <c r="O38" s="49">
        <v>0.1111111111111111</v>
      </c>
      <c r="P38" s="49"/>
      <c r="Q38" s="49">
        <v>0.1111111111111111</v>
      </c>
      <c r="R38" s="49"/>
      <c r="S38" s="49">
        <v>0.1111111111111111</v>
      </c>
      <c r="T38" s="49"/>
      <c r="U38" s="49">
        <v>0.1111111111111111</v>
      </c>
      <c r="V38" s="49"/>
      <c r="W38" s="51">
        <f t="shared" si="45"/>
        <v>1.0000000000000002</v>
      </c>
      <c r="X38" s="33"/>
      <c r="Y38" s="33">
        <f>+W38-C38</f>
        <v>1.0000000000000002</v>
      </c>
      <c r="Z38" s="54">
        <f>+W38-C38</f>
        <v>1.0000000000000002</v>
      </c>
      <c r="AA38" s="41"/>
      <c r="AB38" s="47"/>
      <c r="AC38" s="48"/>
      <c r="AD38" s="48"/>
      <c r="AE38" s="34"/>
    </row>
    <row r="39" spans="1:31" ht="23.25" customHeight="1" x14ac:dyDescent="0.25">
      <c r="A39" s="208">
        <f>RESUMO!A23</f>
        <v>17</v>
      </c>
      <c r="B39" s="210" t="str">
        <f>RESUMO!B23</f>
        <v>TUBULAÇÃO E CONDUTOR PARA ENERGIA ELÉTRICA E TELEFONIA BÁSICA</v>
      </c>
      <c r="C39" s="212">
        <f>RESUMO!C23</f>
        <v>0</v>
      </c>
      <c r="D39" s="214" t="e">
        <f>C39/$C$55</f>
        <v>#DIV/0!</v>
      </c>
      <c r="E39" s="44"/>
      <c r="F39" s="44">
        <f t="shared" si="36"/>
        <v>0</v>
      </c>
      <c r="G39" s="44"/>
      <c r="H39" s="44">
        <f t="shared" si="36"/>
        <v>0</v>
      </c>
      <c r="I39" s="44"/>
      <c r="J39" s="44">
        <f t="shared" si="36"/>
        <v>0</v>
      </c>
      <c r="K39" s="44"/>
      <c r="L39" s="44">
        <f t="shared" si="36"/>
        <v>0</v>
      </c>
      <c r="M39" s="44"/>
      <c r="N39" s="44">
        <f t="shared" si="36"/>
        <v>0</v>
      </c>
      <c r="O39" s="44"/>
      <c r="P39" s="44">
        <f t="shared" si="36"/>
        <v>0</v>
      </c>
      <c r="Q39" s="44"/>
      <c r="R39" s="44">
        <f t="shared" si="36"/>
        <v>0</v>
      </c>
      <c r="S39" s="44"/>
      <c r="T39" s="44">
        <f t="shared" si="36"/>
        <v>0</v>
      </c>
      <c r="U39" s="44"/>
      <c r="V39" s="44"/>
      <c r="W39" s="46">
        <f t="shared" si="45"/>
        <v>0</v>
      </c>
      <c r="X39" s="33"/>
      <c r="Y39" s="33"/>
      <c r="Z39" s="47">
        <f>+C39-W39</f>
        <v>0</v>
      </c>
      <c r="AA39" s="41"/>
      <c r="AB39" s="47"/>
      <c r="AC39" s="48"/>
      <c r="AD39" s="48"/>
      <c r="AE39" s="34"/>
    </row>
    <row r="40" spans="1:31" ht="23.25" customHeight="1" x14ac:dyDescent="0.25">
      <c r="A40" s="209"/>
      <c r="B40" s="211"/>
      <c r="C40" s="213"/>
      <c r="D40" s="215"/>
      <c r="E40" s="49"/>
      <c r="F40" s="49">
        <v>0.125</v>
      </c>
      <c r="G40" s="49"/>
      <c r="H40" s="49">
        <v>0.125</v>
      </c>
      <c r="I40" s="49"/>
      <c r="J40" s="49">
        <v>0.125</v>
      </c>
      <c r="K40" s="49"/>
      <c r="L40" s="49">
        <v>0.125</v>
      </c>
      <c r="M40" s="49"/>
      <c r="N40" s="49">
        <v>0.125</v>
      </c>
      <c r="O40" s="49"/>
      <c r="P40" s="49">
        <v>0.125</v>
      </c>
      <c r="Q40" s="49"/>
      <c r="R40" s="49">
        <v>0.125</v>
      </c>
      <c r="S40" s="49"/>
      <c r="T40" s="49">
        <v>0.125</v>
      </c>
      <c r="U40" s="49"/>
      <c r="V40" s="49"/>
      <c r="W40" s="51">
        <f t="shared" si="45"/>
        <v>1</v>
      </c>
      <c r="X40" s="33"/>
      <c r="Y40" s="33">
        <f>+W40-C40</f>
        <v>1</v>
      </c>
      <c r="Z40" s="54">
        <f>+W40-C40</f>
        <v>1</v>
      </c>
      <c r="AA40" s="41"/>
      <c r="AB40" s="47"/>
      <c r="AC40" s="48"/>
      <c r="AD40" s="48"/>
      <c r="AE40" s="34"/>
    </row>
    <row r="41" spans="1:31" ht="23.25" customHeight="1" x14ac:dyDescent="0.25">
      <c r="A41" s="208">
        <f>RESUMO!A24</f>
        <v>18</v>
      </c>
      <c r="B41" s="210" t="str">
        <f>RESUMO!B24</f>
        <v>CONDUTOR E ENFIAÇÃO DE ENERGIA ELÉTRICA E TELEFONIA</v>
      </c>
      <c r="C41" s="212">
        <f>RESUMO!C24</f>
        <v>0</v>
      </c>
      <c r="D41" s="214" t="e">
        <f>C41/$C$55</f>
        <v>#DIV/0!</v>
      </c>
      <c r="E41" s="44"/>
      <c r="F41" s="44">
        <f t="shared" si="36"/>
        <v>0</v>
      </c>
      <c r="G41" s="44"/>
      <c r="H41" s="44">
        <f t="shared" si="36"/>
        <v>0</v>
      </c>
      <c r="I41" s="44"/>
      <c r="J41" s="44">
        <f t="shared" si="36"/>
        <v>0</v>
      </c>
      <c r="K41" s="44"/>
      <c r="L41" s="44">
        <f t="shared" si="36"/>
        <v>0</v>
      </c>
      <c r="M41" s="44"/>
      <c r="N41" s="44">
        <f t="shared" si="36"/>
        <v>0</v>
      </c>
      <c r="O41" s="44"/>
      <c r="P41" s="44">
        <f t="shared" si="36"/>
        <v>0</v>
      </c>
      <c r="Q41" s="44"/>
      <c r="R41" s="44">
        <f t="shared" si="36"/>
        <v>0</v>
      </c>
      <c r="S41" s="44"/>
      <c r="T41" s="44">
        <f t="shared" si="36"/>
        <v>0</v>
      </c>
      <c r="U41" s="44"/>
      <c r="V41" s="44"/>
      <c r="W41" s="46">
        <f t="shared" si="45"/>
        <v>0</v>
      </c>
      <c r="X41" s="33"/>
      <c r="Y41" s="33"/>
      <c r="Z41" s="47">
        <f>+C41-W41</f>
        <v>0</v>
      </c>
      <c r="AA41" s="41"/>
      <c r="AB41" s="47"/>
      <c r="AC41" s="48"/>
      <c r="AD41" s="48"/>
      <c r="AE41" s="34"/>
    </row>
    <row r="42" spans="1:31" ht="23.25" customHeight="1" x14ac:dyDescent="0.25">
      <c r="A42" s="209"/>
      <c r="B42" s="211"/>
      <c r="C42" s="213"/>
      <c r="D42" s="215"/>
      <c r="E42" s="49"/>
      <c r="F42" s="49">
        <v>0.125</v>
      </c>
      <c r="G42" s="49"/>
      <c r="H42" s="49">
        <v>0.125</v>
      </c>
      <c r="I42" s="49"/>
      <c r="J42" s="49">
        <v>0.125</v>
      </c>
      <c r="K42" s="49"/>
      <c r="L42" s="49">
        <v>0.125</v>
      </c>
      <c r="M42" s="49"/>
      <c r="N42" s="49">
        <v>0.125</v>
      </c>
      <c r="O42" s="49"/>
      <c r="P42" s="49">
        <v>0.125</v>
      </c>
      <c r="Q42" s="49"/>
      <c r="R42" s="49">
        <v>0.125</v>
      </c>
      <c r="S42" s="49"/>
      <c r="T42" s="49">
        <v>0.125</v>
      </c>
      <c r="U42" s="49"/>
      <c r="V42" s="49"/>
      <c r="W42" s="51">
        <f t="shared" si="45"/>
        <v>1</v>
      </c>
      <c r="X42" s="33"/>
      <c r="Y42" s="33">
        <f>+W42-C42</f>
        <v>1</v>
      </c>
      <c r="Z42" s="54">
        <f>+W42-C42</f>
        <v>1</v>
      </c>
      <c r="AA42" s="41"/>
      <c r="AB42" s="47"/>
      <c r="AC42" s="48"/>
      <c r="AD42" s="48"/>
      <c r="AE42" s="34"/>
    </row>
    <row r="43" spans="1:31" ht="23.25" customHeight="1" x14ac:dyDescent="0.25">
      <c r="A43" s="208">
        <f>RESUMO!A25</f>
        <v>19</v>
      </c>
      <c r="B43" s="210" t="str">
        <f>RESUMO!B25</f>
        <v>DISTRIBUIÇÃO DE FORÇA E COMANDO DE ENERGIA ELÉTRICA E TELEFONIA</v>
      </c>
      <c r="C43" s="212">
        <f>RESUMO!C25</f>
        <v>0</v>
      </c>
      <c r="D43" s="214" t="e">
        <f>C43/$C$55</f>
        <v>#DIV/0!</v>
      </c>
      <c r="E43" s="44">
        <f t="shared" si="36"/>
        <v>0</v>
      </c>
      <c r="F43" s="44">
        <f t="shared" si="36"/>
        <v>0</v>
      </c>
      <c r="G43" s="44"/>
      <c r="H43" s="44"/>
      <c r="I43" s="44"/>
      <c r="J43" s="44"/>
      <c r="K43" s="44"/>
      <c r="L43" s="44"/>
      <c r="M43" s="44"/>
      <c r="N43" s="44"/>
      <c r="O43" s="44"/>
      <c r="P43" s="45"/>
      <c r="Q43" s="44"/>
      <c r="R43" s="44"/>
      <c r="S43" s="44"/>
      <c r="T43" s="44"/>
      <c r="U43" s="44"/>
      <c r="V43" s="44"/>
      <c r="W43" s="46">
        <f t="shared" si="45"/>
        <v>0</v>
      </c>
      <c r="X43" s="33"/>
      <c r="Y43" s="33"/>
      <c r="Z43" s="47">
        <f>+C43-W43</f>
        <v>0</v>
      </c>
      <c r="AA43" s="41"/>
      <c r="AB43" s="47"/>
      <c r="AC43" s="48"/>
      <c r="AD43" s="48"/>
      <c r="AE43" s="34"/>
    </row>
    <row r="44" spans="1:31" ht="23.25" customHeight="1" x14ac:dyDescent="0.25">
      <c r="A44" s="209"/>
      <c r="B44" s="211"/>
      <c r="C44" s="213"/>
      <c r="D44" s="215"/>
      <c r="E44" s="49">
        <v>0.5</v>
      </c>
      <c r="F44" s="49">
        <v>0.5</v>
      </c>
      <c r="G44" s="49"/>
      <c r="H44" s="49"/>
      <c r="I44" s="49"/>
      <c r="J44" s="49"/>
      <c r="K44" s="49"/>
      <c r="L44" s="49"/>
      <c r="M44" s="49"/>
      <c r="N44" s="49"/>
      <c r="O44" s="49"/>
      <c r="P44" s="50"/>
      <c r="Q44" s="49"/>
      <c r="R44" s="49"/>
      <c r="S44" s="49"/>
      <c r="T44" s="49"/>
      <c r="U44" s="49"/>
      <c r="V44" s="49"/>
      <c r="W44" s="51">
        <f t="shared" si="45"/>
        <v>1</v>
      </c>
      <c r="X44" s="33"/>
      <c r="Y44" s="33"/>
      <c r="Z44" s="54">
        <f>+W44-C44</f>
        <v>1</v>
      </c>
      <c r="AA44" s="41"/>
      <c r="AB44" s="47"/>
      <c r="AC44" s="48"/>
      <c r="AD44" s="48"/>
      <c r="AE44" s="34"/>
    </row>
    <row r="45" spans="1:31" ht="23.25" customHeight="1" x14ac:dyDescent="0.25">
      <c r="A45" s="208">
        <f>RESUMO!A26</f>
        <v>20</v>
      </c>
      <c r="B45" s="210" t="str">
        <f>RESUMO!B26</f>
        <v>ILUMINAÇÃO</v>
      </c>
      <c r="C45" s="212">
        <f>RESUMO!C26</f>
        <v>0</v>
      </c>
      <c r="D45" s="214" t="e">
        <f>C45/$C$55</f>
        <v>#DIV/0!</v>
      </c>
      <c r="E45" s="44"/>
      <c r="F45" s="44"/>
      <c r="G45" s="44"/>
      <c r="H45" s="44">
        <f t="shared" si="36"/>
        <v>0</v>
      </c>
      <c r="I45" s="44">
        <f t="shared" ref="I45:J45" si="46">I46*$C45</f>
        <v>0</v>
      </c>
      <c r="J45" s="44">
        <f t="shared" si="46"/>
        <v>0</v>
      </c>
      <c r="K45" s="44"/>
      <c r="L45" s="44"/>
      <c r="M45" s="44"/>
      <c r="N45" s="44"/>
      <c r="O45" s="44"/>
      <c r="P45" s="45"/>
      <c r="Q45" s="44"/>
      <c r="R45" s="44"/>
      <c r="S45" s="44"/>
      <c r="T45" s="44"/>
      <c r="U45" s="44"/>
      <c r="V45" s="44"/>
      <c r="W45" s="46">
        <f t="shared" si="45"/>
        <v>0</v>
      </c>
      <c r="X45" s="33"/>
      <c r="Y45" s="33"/>
      <c r="Z45" s="47">
        <f>+C45-W45</f>
        <v>0</v>
      </c>
      <c r="AA45" s="41"/>
      <c r="AB45" s="47"/>
      <c r="AC45" s="48"/>
      <c r="AD45" s="48"/>
      <c r="AE45" s="34"/>
    </row>
    <row r="46" spans="1:31" ht="23.25" customHeight="1" x14ac:dyDescent="0.25">
      <c r="A46" s="209"/>
      <c r="B46" s="211"/>
      <c r="C46" s="213"/>
      <c r="D46" s="215"/>
      <c r="E46" s="49"/>
      <c r="F46" s="49"/>
      <c r="G46" s="49"/>
      <c r="H46" s="49">
        <f>100/3/100</f>
        <v>0.33333333333333337</v>
      </c>
      <c r="I46" s="49">
        <f>100/3/100</f>
        <v>0.33333333333333337</v>
      </c>
      <c r="J46" s="49">
        <f>100/3/100</f>
        <v>0.33333333333333337</v>
      </c>
      <c r="K46" s="49"/>
      <c r="L46" s="49"/>
      <c r="M46" s="49"/>
      <c r="N46" s="49"/>
      <c r="O46" s="49"/>
      <c r="P46" s="50"/>
      <c r="Q46" s="49"/>
      <c r="R46" s="49"/>
      <c r="S46" s="49"/>
      <c r="T46" s="49"/>
      <c r="U46" s="49"/>
      <c r="V46" s="49"/>
      <c r="W46" s="51">
        <f t="shared" si="45"/>
        <v>1</v>
      </c>
      <c r="X46" s="33"/>
      <c r="Y46" s="33"/>
      <c r="Z46" s="54">
        <f>+W46-C46</f>
        <v>1</v>
      </c>
      <c r="AA46" s="41"/>
      <c r="AB46" s="47"/>
      <c r="AC46" s="48"/>
      <c r="AD46" s="48"/>
      <c r="AE46" s="34"/>
    </row>
    <row r="47" spans="1:31" ht="23.25" customHeight="1" x14ac:dyDescent="0.25">
      <c r="A47" s="208">
        <f>RESUMO!A27</f>
        <v>21</v>
      </c>
      <c r="B47" s="210" t="str">
        <f>RESUMO!B27</f>
        <v>LIMPEZA E ARREMATE</v>
      </c>
      <c r="C47" s="212">
        <f>RESUMO!C27</f>
        <v>0</v>
      </c>
      <c r="D47" s="214" t="e">
        <f>C47/$C$55</f>
        <v>#DIV/0!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>
        <f t="shared" ref="P47" si="47">P48*$C47</f>
        <v>0</v>
      </c>
      <c r="Q47" s="44"/>
      <c r="R47" s="44"/>
      <c r="S47" s="44"/>
      <c r="T47" s="44"/>
      <c r="U47" s="44"/>
      <c r="V47" s="44">
        <f t="shared" ref="V47" si="48">V48*$C47</f>
        <v>0</v>
      </c>
      <c r="W47" s="46">
        <f t="shared" si="45"/>
        <v>0</v>
      </c>
      <c r="X47" s="33"/>
      <c r="Y47" s="33"/>
      <c r="Z47" s="47">
        <f>+C47-W47</f>
        <v>0</v>
      </c>
      <c r="AA47" s="41"/>
      <c r="AB47" s="47"/>
      <c r="AC47" s="48"/>
      <c r="AD47" s="48"/>
      <c r="AE47" s="34"/>
    </row>
    <row r="48" spans="1:31" ht="23.25" customHeight="1" x14ac:dyDescent="0.25">
      <c r="A48" s="209"/>
      <c r="B48" s="211"/>
      <c r="C48" s="213"/>
      <c r="D48" s="215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>
        <v>0.5</v>
      </c>
      <c r="Q48" s="49"/>
      <c r="R48" s="49"/>
      <c r="S48" s="49"/>
      <c r="T48" s="49"/>
      <c r="U48" s="49"/>
      <c r="V48" s="49">
        <v>0.5</v>
      </c>
      <c r="W48" s="51">
        <f t="shared" si="45"/>
        <v>1</v>
      </c>
      <c r="X48" s="33"/>
      <c r="Y48" s="33"/>
      <c r="Z48" s="54">
        <f>+W48-C48</f>
        <v>1</v>
      </c>
      <c r="AA48" s="41"/>
      <c r="AB48" s="47"/>
      <c r="AC48" s="48"/>
      <c r="AD48" s="48"/>
      <c r="AE48" s="34"/>
    </row>
    <row r="49" spans="1:31" ht="23.25" customHeight="1" x14ac:dyDescent="0.25">
      <c r="A49" s="208">
        <f>RESUMO!A28</f>
        <v>22</v>
      </c>
      <c r="B49" s="210" t="str">
        <f>RESUMO!B28</f>
        <v>TELEFONIA, LÓGICA E TRANSMISSÃO DE DADOS, EQUIPAMENTOS E SISTEMA</v>
      </c>
      <c r="C49" s="212">
        <f>RESUMO!C28</f>
        <v>0</v>
      </c>
      <c r="D49" s="214" t="e">
        <f>C49/$C$55</f>
        <v>#DIV/0!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5">
        <f>P50*C49</f>
        <v>0</v>
      </c>
      <c r="Q49" s="44"/>
      <c r="R49" s="44"/>
      <c r="S49" s="44"/>
      <c r="T49" s="44"/>
      <c r="U49" s="44"/>
      <c r="V49" s="44"/>
      <c r="W49" s="46">
        <f t="shared" si="45"/>
        <v>0</v>
      </c>
      <c r="X49" s="33"/>
      <c r="Y49" s="33"/>
      <c r="Z49" s="47">
        <f>+C49-W49</f>
        <v>0</v>
      </c>
      <c r="AA49" s="41"/>
      <c r="AB49" s="47"/>
      <c r="AC49" s="48"/>
      <c r="AD49" s="48"/>
      <c r="AE49" s="34"/>
    </row>
    <row r="50" spans="1:31" ht="23.25" customHeight="1" x14ac:dyDescent="0.25">
      <c r="A50" s="209"/>
      <c r="B50" s="211"/>
      <c r="C50" s="213"/>
      <c r="D50" s="215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>
        <v>1</v>
      </c>
      <c r="Q50" s="49"/>
      <c r="R50" s="49"/>
      <c r="S50" s="49"/>
      <c r="T50" s="49"/>
      <c r="U50" s="49"/>
      <c r="V50" s="49"/>
      <c r="W50" s="51">
        <f t="shared" si="45"/>
        <v>1</v>
      </c>
      <c r="X50" s="33"/>
      <c r="Y50" s="33"/>
      <c r="Z50" s="54">
        <f>+W50-C50</f>
        <v>1</v>
      </c>
      <c r="AA50" s="41"/>
      <c r="AB50" s="47"/>
      <c r="AC50" s="48"/>
      <c r="AD50" s="48"/>
      <c r="AE50" s="34"/>
    </row>
    <row r="51" spans="1:31" ht="23.25" customHeight="1" x14ac:dyDescent="0.25">
      <c r="A51" s="208">
        <f>RESUMO!A30</f>
        <v>23</v>
      </c>
      <c r="B51" s="210" t="str">
        <f>RESUMO!B30</f>
        <v>ADMINISTRAÇÃO LOCAL DE OBRA</v>
      </c>
      <c r="C51" s="212">
        <f>RESUMO!C30</f>
        <v>0</v>
      </c>
      <c r="D51" s="214" t="e">
        <f>C51/$C$55</f>
        <v>#DIV/0!</v>
      </c>
      <c r="E51" s="44">
        <f t="shared" ref="E51" si="49">E52*$C51</f>
        <v>0</v>
      </c>
      <c r="F51" s="44">
        <f t="shared" ref="F51" si="50">F52*$C51</f>
        <v>0</v>
      </c>
      <c r="G51" s="44">
        <f t="shared" ref="G51" si="51">G52*$C51</f>
        <v>0</v>
      </c>
      <c r="H51" s="44">
        <f t="shared" ref="H51" si="52">H52*$C51</f>
        <v>0</v>
      </c>
      <c r="I51" s="44">
        <f t="shared" ref="I51" si="53">I52*$C51</f>
        <v>0</v>
      </c>
      <c r="J51" s="44">
        <f t="shared" ref="J51" si="54">J52*$C51</f>
        <v>0</v>
      </c>
      <c r="K51" s="44">
        <f t="shared" ref="K51" si="55">K52*$C51</f>
        <v>0</v>
      </c>
      <c r="L51" s="44">
        <f t="shared" ref="L51" si="56">L52*$C51</f>
        <v>0</v>
      </c>
      <c r="M51" s="44">
        <f t="shared" ref="M51" si="57">M52*$C51</f>
        <v>0</v>
      </c>
      <c r="N51" s="44">
        <f t="shared" ref="N51" si="58">N52*$C51</f>
        <v>0</v>
      </c>
      <c r="O51" s="44">
        <f t="shared" ref="O51" si="59">O52*$C51</f>
        <v>0</v>
      </c>
      <c r="P51" s="44">
        <f t="shared" ref="P51" si="60">P52*$C51</f>
        <v>0</v>
      </c>
      <c r="Q51" s="44">
        <f t="shared" ref="Q51" si="61">Q52*$C51</f>
        <v>0</v>
      </c>
      <c r="R51" s="44"/>
      <c r="S51" s="44"/>
      <c r="T51" s="44"/>
      <c r="U51" s="44"/>
      <c r="V51" s="44"/>
      <c r="W51" s="46">
        <f t="shared" si="45"/>
        <v>0</v>
      </c>
      <c r="X51" s="33"/>
      <c r="Y51" s="33"/>
      <c r="Z51" s="47">
        <f>+C51-W51</f>
        <v>0</v>
      </c>
      <c r="AA51" s="41"/>
      <c r="AB51" s="47"/>
      <c r="AC51" s="48"/>
      <c r="AD51" s="48"/>
      <c r="AE51" s="34"/>
    </row>
    <row r="52" spans="1:31" ht="23.25" customHeight="1" x14ac:dyDescent="0.25">
      <c r="A52" s="209"/>
      <c r="B52" s="211"/>
      <c r="C52" s="213"/>
      <c r="D52" s="215"/>
      <c r="E52" s="49">
        <f>100/13/100</f>
        <v>7.6923076923076927E-2</v>
      </c>
      <c r="F52" s="49">
        <f t="shared" ref="F52:Q52" si="62">100/13/100</f>
        <v>7.6923076923076927E-2</v>
      </c>
      <c r="G52" s="49">
        <f t="shared" si="62"/>
        <v>7.6923076923076927E-2</v>
      </c>
      <c r="H52" s="49">
        <f t="shared" si="62"/>
        <v>7.6923076923076927E-2</v>
      </c>
      <c r="I52" s="49">
        <f t="shared" si="62"/>
        <v>7.6923076923076927E-2</v>
      </c>
      <c r="J52" s="49">
        <f t="shared" si="62"/>
        <v>7.6923076923076927E-2</v>
      </c>
      <c r="K52" s="49">
        <f t="shared" si="62"/>
        <v>7.6923076923076927E-2</v>
      </c>
      <c r="L52" s="49">
        <f t="shared" si="62"/>
        <v>7.6923076923076927E-2</v>
      </c>
      <c r="M52" s="49">
        <f t="shared" si="62"/>
        <v>7.6923076923076927E-2</v>
      </c>
      <c r="N52" s="49">
        <f t="shared" si="62"/>
        <v>7.6923076923076927E-2</v>
      </c>
      <c r="O52" s="49">
        <f t="shared" si="62"/>
        <v>7.6923076923076927E-2</v>
      </c>
      <c r="P52" s="49">
        <f t="shared" si="62"/>
        <v>7.6923076923076927E-2</v>
      </c>
      <c r="Q52" s="49">
        <f t="shared" si="62"/>
        <v>7.6923076923076927E-2</v>
      </c>
      <c r="R52" s="49"/>
      <c r="S52" s="49"/>
      <c r="T52" s="49"/>
      <c r="U52" s="49"/>
      <c r="V52" s="49"/>
      <c r="W52" s="51">
        <f>SUM(E52:V52)</f>
        <v>0.99999999999999978</v>
      </c>
      <c r="X52" s="33"/>
      <c r="Y52" s="33"/>
      <c r="Z52" s="54">
        <f>+W52-C52</f>
        <v>0.99999999999999978</v>
      </c>
      <c r="AA52" s="41"/>
      <c r="AB52" s="47"/>
      <c r="AC52" s="48"/>
      <c r="AD52" s="48"/>
      <c r="AE52" s="34"/>
    </row>
    <row r="53" spans="1:31" ht="23.25" customHeight="1" x14ac:dyDescent="0.25">
      <c r="A53" s="208">
        <f>RESUMO!A32</f>
        <v>24</v>
      </c>
      <c r="B53" s="210" t="str">
        <f>RESUMO!B32</f>
        <v>EQUIPAMENTO TRANSPORTE VERTICAL</v>
      </c>
      <c r="C53" s="212">
        <f>RESUMO!C32</f>
        <v>0</v>
      </c>
      <c r="D53" s="214" t="e">
        <f>C53/C59</f>
        <v>#DIV/0!</v>
      </c>
      <c r="E53" s="44">
        <f t="shared" ref="E53" si="63">E54*$C53</f>
        <v>0</v>
      </c>
      <c r="F53" s="44">
        <f t="shared" ref="F53" si="64">F54*$C53</f>
        <v>0</v>
      </c>
      <c r="G53" s="44">
        <f t="shared" ref="G53" si="65">G54*$C53</f>
        <v>0</v>
      </c>
      <c r="H53" s="44">
        <f t="shared" ref="H53" si="66">H54*$C53</f>
        <v>0</v>
      </c>
      <c r="I53" s="44">
        <f t="shared" ref="I53" si="67">I54*$C53</f>
        <v>0</v>
      </c>
      <c r="J53" s="44">
        <f t="shared" ref="J53" si="68">J54*$C53</f>
        <v>0</v>
      </c>
      <c r="K53" s="44">
        <f t="shared" ref="K53" si="69">K54*$C53</f>
        <v>0</v>
      </c>
      <c r="L53" s="44">
        <f t="shared" ref="L53" si="70">L54*$C53</f>
        <v>0</v>
      </c>
      <c r="M53" s="44">
        <f t="shared" ref="M53" si="71">M54*$C53</f>
        <v>0</v>
      </c>
      <c r="N53" s="44">
        <f t="shared" ref="N53" si="72">N54*$C53</f>
        <v>0</v>
      </c>
      <c r="O53" s="44">
        <f t="shared" ref="O53" si="73">O54*$C53</f>
        <v>0</v>
      </c>
      <c r="P53" s="44">
        <f t="shared" ref="P53" si="74">P54*$C53</f>
        <v>0</v>
      </c>
      <c r="Q53" s="44">
        <f t="shared" ref="Q53" si="75">Q54*$C53</f>
        <v>0</v>
      </c>
      <c r="R53" s="44">
        <f t="shared" ref="R53" si="76">R54*$C53</f>
        <v>0</v>
      </c>
      <c r="S53" s="44">
        <f t="shared" ref="S53" si="77">S54*$C53</f>
        <v>0</v>
      </c>
      <c r="T53" s="44">
        <f t="shared" ref="T53" si="78">T54*$C53</f>
        <v>0</v>
      </c>
      <c r="U53" s="44">
        <f t="shared" ref="U53" si="79">U54*$C53</f>
        <v>0</v>
      </c>
      <c r="V53" s="44">
        <f t="shared" ref="V53" si="80">V54*$C53</f>
        <v>0</v>
      </c>
      <c r="W53" s="46">
        <f t="shared" si="45"/>
        <v>0</v>
      </c>
      <c r="X53" s="33"/>
      <c r="Y53" s="33"/>
      <c r="Z53" s="47">
        <f>+C53-W53</f>
        <v>0</v>
      </c>
      <c r="AA53" s="41"/>
      <c r="AB53" s="47"/>
      <c r="AC53" s="48"/>
      <c r="AD53" s="48"/>
      <c r="AE53" s="34"/>
    </row>
    <row r="54" spans="1:31" ht="23.25" customHeight="1" thickBot="1" x14ac:dyDescent="0.3">
      <c r="A54" s="209"/>
      <c r="B54" s="211"/>
      <c r="C54" s="213"/>
      <c r="D54" s="215"/>
      <c r="E54" s="49">
        <f>100/18/100</f>
        <v>5.5555555555555552E-2</v>
      </c>
      <c r="F54" s="49">
        <f t="shared" ref="F54:V54" si="81">100/18/100</f>
        <v>5.5555555555555552E-2</v>
      </c>
      <c r="G54" s="49">
        <f t="shared" si="81"/>
        <v>5.5555555555555552E-2</v>
      </c>
      <c r="H54" s="49">
        <f t="shared" si="81"/>
        <v>5.5555555555555552E-2</v>
      </c>
      <c r="I54" s="49">
        <f t="shared" si="81"/>
        <v>5.5555555555555552E-2</v>
      </c>
      <c r="J54" s="49">
        <f t="shared" si="81"/>
        <v>5.5555555555555552E-2</v>
      </c>
      <c r="K54" s="49">
        <f t="shared" si="81"/>
        <v>5.5555555555555552E-2</v>
      </c>
      <c r="L54" s="49">
        <f t="shared" si="81"/>
        <v>5.5555555555555552E-2</v>
      </c>
      <c r="M54" s="49">
        <f t="shared" si="81"/>
        <v>5.5555555555555552E-2</v>
      </c>
      <c r="N54" s="49">
        <f t="shared" si="81"/>
        <v>5.5555555555555552E-2</v>
      </c>
      <c r="O54" s="49">
        <f t="shared" si="81"/>
        <v>5.5555555555555552E-2</v>
      </c>
      <c r="P54" s="49">
        <f t="shared" si="81"/>
        <v>5.5555555555555552E-2</v>
      </c>
      <c r="Q54" s="49">
        <f t="shared" si="81"/>
        <v>5.5555555555555552E-2</v>
      </c>
      <c r="R54" s="49">
        <f t="shared" si="81"/>
        <v>5.5555555555555552E-2</v>
      </c>
      <c r="S54" s="49">
        <f t="shared" si="81"/>
        <v>5.5555555555555552E-2</v>
      </c>
      <c r="T54" s="49">
        <f t="shared" si="81"/>
        <v>5.5555555555555552E-2</v>
      </c>
      <c r="U54" s="49">
        <f t="shared" si="81"/>
        <v>5.5555555555555552E-2</v>
      </c>
      <c r="V54" s="49">
        <f t="shared" si="81"/>
        <v>5.5555555555555552E-2</v>
      </c>
      <c r="W54" s="51">
        <f>SUM(E54:V54)</f>
        <v>1.0000000000000002</v>
      </c>
      <c r="X54" s="33"/>
      <c r="Y54" s="33"/>
      <c r="Z54" s="54">
        <f>+W54-C54</f>
        <v>1.0000000000000002</v>
      </c>
      <c r="AA54" s="41"/>
      <c r="AB54" s="47"/>
      <c r="AC54" s="48"/>
      <c r="AD54" s="48"/>
      <c r="AE54" s="34"/>
    </row>
    <row r="55" spans="1:31" ht="24.95" customHeight="1" thickBot="1" x14ac:dyDescent="0.3">
      <c r="A55" s="206" t="s">
        <v>312</v>
      </c>
      <c r="B55" s="79" t="s">
        <v>313</v>
      </c>
      <c r="C55" s="80">
        <f>SUM(C7:C50)</f>
        <v>0</v>
      </c>
      <c r="D55" s="77" t="str">
        <f>ORÇ.ELEV!F138</f>
        <v>(       )%</v>
      </c>
      <c r="E55" s="90">
        <f>E49+E47+E45+E43+E41+E39+E37+E35+E33+E31+E29+E27+E25+E23+E21+E19+E17+E15+E13+E11+E9+E7</f>
        <v>0</v>
      </c>
      <c r="F55" s="90">
        <f t="shared" ref="F55:V55" si="82">F49+F47+F45+F43+F41+F39+F37+F35+F33+F31+F29+F27+F25+F23+F21+F19+F17+F15+F13+F11+F9+F7</f>
        <v>0</v>
      </c>
      <c r="G55" s="90">
        <f t="shared" si="82"/>
        <v>0</v>
      </c>
      <c r="H55" s="90">
        <f t="shared" si="82"/>
        <v>0</v>
      </c>
      <c r="I55" s="90">
        <f t="shared" si="82"/>
        <v>0</v>
      </c>
      <c r="J55" s="90">
        <f t="shared" si="82"/>
        <v>0</v>
      </c>
      <c r="K55" s="90">
        <f t="shared" si="82"/>
        <v>0</v>
      </c>
      <c r="L55" s="90">
        <f t="shared" si="82"/>
        <v>0</v>
      </c>
      <c r="M55" s="90">
        <f t="shared" si="82"/>
        <v>0</v>
      </c>
      <c r="N55" s="90">
        <f t="shared" si="82"/>
        <v>0</v>
      </c>
      <c r="O55" s="90">
        <f t="shared" si="82"/>
        <v>0</v>
      </c>
      <c r="P55" s="90">
        <f t="shared" si="82"/>
        <v>0</v>
      </c>
      <c r="Q55" s="90">
        <f t="shared" si="82"/>
        <v>0</v>
      </c>
      <c r="R55" s="90">
        <f t="shared" si="82"/>
        <v>0</v>
      </c>
      <c r="S55" s="90">
        <f t="shared" si="82"/>
        <v>0</v>
      </c>
      <c r="T55" s="90">
        <f t="shared" si="82"/>
        <v>0</v>
      </c>
      <c r="U55" s="90">
        <f t="shared" si="82"/>
        <v>0</v>
      </c>
      <c r="V55" s="90">
        <f t="shared" si="82"/>
        <v>0</v>
      </c>
      <c r="W55" s="90">
        <f t="shared" ref="W55" si="83">W49+W47+W45+W43+W41+W39+W37+W35+W33+W31+W29+W27+W25+W23+W21+W19+W17+W15+W13+W11+W9+W7</f>
        <v>0</v>
      </c>
      <c r="X55" s="33"/>
      <c r="Z55" s="47">
        <f t="shared" ref="Z55:Z61" si="84">+C55-W55</f>
        <v>0</v>
      </c>
      <c r="AA55" s="41"/>
      <c r="AB55" s="47"/>
      <c r="AC55" s="22"/>
      <c r="AE55" s="34"/>
    </row>
    <row r="56" spans="1:31" ht="24.95" customHeight="1" thickBot="1" x14ac:dyDescent="0.3">
      <c r="A56" s="207"/>
      <c r="B56" s="81" t="s">
        <v>397</v>
      </c>
      <c r="C56" s="82" t="e">
        <f>ROUND(C55*D55,2)</f>
        <v>#VALUE!</v>
      </c>
      <c r="D56" s="78"/>
      <c r="E56" s="91" t="e">
        <f>E55*$D$55</f>
        <v>#VALUE!</v>
      </c>
      <c r="F56" s="91" t="e">
        <f t="shared" ref="F56:V56" si="85">F55*$D$55</f>
        <v>#VALUE!</v>
      </c>
      <c r="G56" s="91" t="e">
        <f t="shared" si="85"/>
        <v>#VALUE!</v>
      </c>
      <c r="H56" s="91" t="e">
        <f t="shared" si="85"/>
        <v>#VALUE!</v>
      </c>
      <c r="I56" s="91" t="e">
        <f t="shared" si="85"/>
        <v>#VALUE!</v>
      </c>
      <c r="J56" s="91" t="e">
        <f t="shared" si="85"/>
        <v>#VALUE!</v>
      </c>
      <c r="K56" s="91" t="e">
        <f t="shared" si="85"/>
        <v>#VALUE!</v>
      </c>
      <c r="L56" s="91" t="e">
        <f t="shared" si="85"/>
        <v>#VALUE!</v>
      </c>
      <c r="M56" s="91" t="e">
        <f t="shared" si="85"/>
        <v>#VALUE!</v>
      </c>
      <c r="N56" s="91" t="e">
        <f t="shared" si="85"/>
        <v>#VALUE!</v>
      </c>
      <c r="O56" s="91" t="e">
        <f t="shared" si="85"/>
        <v>#VALUE!</v>
      </c>
      <c r="P56" s="91" t="e">
        <f t="shared" si="85"/>
        <v>#VALUE!</v>
      </c>
      <c r="Q56" s="91" t="e">
        <f t="shared" si="85"/>
        <v>#VALUE!</v>
      </c>
      <c r="R56" s="91" t="e">
        <f t="shared" si="85"/>
        <v>#VALUE!</v>
      </c>
      <c r="S56" s="91" t="e">
        <f t="shared" si="85"/>
        <v>#VALUE!</v>
      </c>
      <c r="T56" s="91" t="e">
        <f t="shared" si="85"/>
        <v>#VALUE!</v>
      </c>
      <c r="U56" s="91" t="e">
        <f t="shared" si="85"/>
        <v>#VALUE!</v>
      </c>
      <c r="V56" s="91" t="e">
        <f t="shared" si="85"/>
        <v>#VALUE!</v>
      </c>
      <c r="W56" s="90" t="e">
        <f>SUM(E56:V56)</f>
        <v>#VALUE!</v>
      </c>
      <c r="X56" s="33"/>
      <c r="Z56" s="47" t="e">
        <f t="shared" si="84"/>
        <v>#VALUE!</v>
      </c>
      <c r="AA56" s="41"/>
      <c r="AB56" s="47"/>
      <c r="AC56" s="22"/>
      <c r="AE56" s="34"/>
    </row>
    <row r="57" spans="1:31" ht="24.95" customHeight="1" x14ac:dyDescent="0.25">
      <c r="A57" s="207"/>
      <c r="B57" s="81" t="s">
        <v>334</v>
      </c>
      <c r="C57" s="82" t="e">
        <f>SUM(C55:C56)</f>
        <v>#VALUE!</v>
      </c>
      <c r="D57" s="78"/>
      <c r="E57" s="91" t="e">
        <f>E55+E56</f>
        <v>#VALUE!</v>
      </c>
      <c r="F57" s="91" t="e">
        <f t="shared" ref="F57:V57" si="86">F55+F56</f>
        <v>#VALUE!</v>
      </c>
      <c r="G57" s="91" t="e">
        <f t="shared" si="86"/>
        <v>#VALUE!</v>
      </c>
      <c r="H57" s="91" t="e">
        <f t="shared" si="86"/>
        <v>#VALUE!</v>
      </c>
      <c r="I57" s="91" t="e">
        <f t="shared" si="86"/>
        <v>#VALUE!</v>
      </c>
      <c r="J57" s="91" t="e">
        <f t="shared" si="86"/>
        <v>#VALUE!</v>
      </c>
      <c r="K57" s="91" t="e">
        <f t="shared" si="86"/>
        <v>#VALUE!</v>
      </c>
      <c r="L57" s="91" t="e">
        <f t="shared" si="86"/>
        <v>#VALUE!</v>
      </c>
      <c r="M57" s="91" t="e">
        <f t="shared" si="86"/>
        <v>#VALUE!</v>
      </c>
      <c r="N57" s="91" t="e">
        <f t="shared" si="86"/>
        <v>#VALUE!</v>
      </c>
      <c r="O57" s="91" t="e">
        <f t="shared" si="86"/>
        <v>#VALUE!</v>
      </c>
      <c r="P57" s="91" t="e">
        <f t="shared" si="86"/>
        <v>#VALUE!</v>
      </c>
      <c r="Q57" s="91" t="e">
        <f t="shared" si="86"/>
        <v>#VALUE!</v>
      </c>
      <c r="R57" s="91" t="e">
        <f t="shared" si="86"/>
        <v>#VALUE!</v>
      </c>
      <c r="S57" s="91" t="e">
        <f t="shared" si="86"/>
        <v>#VALUE!</v>
      </c>
      <c r="T57" s="91" t="e">
        <f t="shared" si="86"/>
        <v>#VALUE!</v>
      </c>
      <c r="U57" s="91" t="e">
        <f t="shared" si="86"/>
        <v>#VALUE!</v>
      </c>
      <c r="V57" s="91" t="e">
        <f t="shared" si="86"/>
        <v>#VALUE!</v>
      </c>
      <c r="W57" s="90" t="e">
        <f>SUM(E57:V57)</f>
        <v>#VALUE!</v>
      </c>
      <c r="X57" s="33"/>
      <c r="Z57" s="47" t="e">
        <f t="shared" si="84"/>
        <v>#VALUE!</v>
      </c>
      <c r="AA57" s="41"/>
      <c r="AB57" s="47"/>
      <c r="AC57" s="22"/>
      <c r="AE57" s="34"/>
    </row>
    <row r="58" spans="1:31" ht="24.95" customHeight="1" thickBot="1" x14ac:dyDescent="0.3">
      <c r="A58" s="207"/>
      <c r="B58" s="73"/>
      <c r="C58" s="74"/>
      <c r="D58" s="78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6"/>
      <c r="X58" s="33"/>
      <c r="Z58" s="47">
        <f t="shared" si="84"/>
        <v>0</v>
      </c>
      <c r="AA58" s="41"/>
      <c r="AB58" s="47"/>
      <c r="AC58" s="22"/>
      <c r="AE58" s="34"/>
    </row>
    <row r="59" spans="1:31" ht="24.95" customHeight="1" x14ac:dyDescent="0.25">
      <c r="A59" s="207"/>
      <c r="B59" s="83" t="s">
        <v>313</v>
      </c>
      <c r="C59" s="84">
        <f>C53</f>
        <v>0</v>
      </c>
      <c r="D59" s="78" t="str">
        <f>ORÇ.ELEV!F142</f>
        <v>(       )%</v>
      </c>
      <c r="E59" s="89">
        <f>E53</f>
        <v>0</v>
      </c>
      <c r="F59" s="89">
        <f t="shared" ref="F59:V59" si="87">F53</f>
        <v>0</v>
      </c>
      <c r="G59" s="89">
        <f t="shared" si="87"/>
        <v>0</v>
      </c>
      <c r="H59" s="89">
        <f t="shared" si="87"/>
        <v>0</v>
      </c>
      <c r="I59" s="89">
        <f t="shared" si="87"/>
        <v>0</v>
      </c>
      <c r="J59" s="89">
        <f t="shared" si="87"/>
        <v>0</v>
      </c>
      <c r="K59" s="89">
        <f t="shared" si="87"/>
        <v>0</v>
      </c>
      <c r="L59" s="89">
        <f t="shared" si="87"/>
        <v>0</v>
      </c>
      <c r="M59" s="89">
        <f t="shared" si="87"/>
        <v>0</v>
      </c>
      <c r="N59" s="89">
        <f t="shared" si="87"/>
        <v>0</v>
      </c>
      <c r="O59" s="89">
        <f t="shared" si="87"/>
        <v>0</v>
      </c>
      <c r="P59" s="89">
        <f t="shared" si="87"/>
        <v>0</v>
      </c>
      <c r="Q59" s="89">
        <f t="shared" si="87"/>
        <v>0</v>
      </c>
      <c r="R59" s="89">
        <f t="shared" si="87"/>
        <v>0</v>
      </c>
      <c r="S59" s="89">
        <f t="shared" si="87"/>
        <v>0</v>
      </c>
      <c r="T59" s="89">
        <f t="shared" si="87"/>
        <v>0</v>
      </c>
      <c r="U59" s="89">
        <f t="shared" si="87"/>
        <v>0</v>
      </c>
      <c r="V59" s="89">
        <f t="shared" si="87"/>
        <v>0</v>
      </c>
      <c r="W59" s="89">
        <f>SUM(E59:V59)</f>
        <v>0</v>
      </c>
      <c r="X59" s="33"/>
      <c r="Z59" s="47">
        <f t="shared" si="84"/>
        <v>0</v>
      </c>
      <c r="AA59" s="41"/>
      <c r="AB59" s="47"/>
      <c r="AC59" s="22"/>
      <c r="AE59" s="34"/>
    </row>
    <row r="60" spans="1:31" ht="24.95" customHeight="1" x14ac:dyDescent="0.25">
      <c r="A60" s="207"/>
      <c r="B60" s="85" t="s">
        <v>337</v>
      </c>
      <c r="C60" s="84" t="e">
        <f>ROUND(C59*D59,2)</f>
        <v>#VALUE!</v>
      </c>
      <c r="D60" s="78"/>
      <c r="E60" s="89" t="e">
        <f>E59*$D$59</f>
        <v>#VALUE!</v>
      </c>
      <c r="F60" s="89" t="e">
        <f t="shared" ref="F60:V60" si="88">F59*$D$59</f>
        <v>#VALUE!</v>
      </c>
      <c r="G60" s="89" t="e">
        <f t="shared" si="88"/>
        <v>#VALUE!</v>
      </c>
      <c r="H60" s="89" t="e">
        <f t="shared" si="88"/>
        <v>#VALUE!</v>
      </c>
      <c r="I60" s="89" t="e">
        <f t="shared" si="88"/>
        <v>#VALUE!</v>
      </c>
      <c r="J60" s="89" t="e">
        <f t="shared" si="88"/>
        <v>#VALUE!</v>
      </c>
      <c r="K60" s="89" t="e">
        <f t="shared" si="88"/>
        <v>#VALUE!</v>
      </c>
      <c r="L60" s="89" t="e">
        <f t="shared" si="88"/>
        <v>#VALUE!</v>
      </c>
      <c r="M60" s="89" t="e">
        <f t="shared" si="88"/>
        <v>#VALUE!</v>
      </c>
      <c r="N60" s="89" t="e">
        <f t="shared" si="88"/>
        <v>#VALUE!</v>
      </c>
      <c r="O60" s="89" t="e">
        <f t="shared" si="88"/>
        <v>#VALUE!</v>
      </c>
      <c r="P60" s="89" t="e">
        <f t="shared" si="88"/>
        <v>#VALUE!</v>
      </c>
      <c r="Q60" s="89" t="e">
        <f t="shared" si="88"/>
        <v>#VALUE!</v>
      </c>
      <c r="R60" s="89" t="e">
        <f t="shared" si="88"/>
        <v>#VALUE!</v>
      </c>
      <c r="S60" s="89" t="e">
        <f t="shared" si="88"/>
        <v>#VALUE!</v>
      </c>
      <c r="T60" s="89" t="e">
        <f t="shared" si="88"/>
        <v>#VALUE!</v>
      </c>
      <c r="U60" s="89" t="e">
        <f t="shared" si="88"/>
        <v>#VALUE!</v>
      </c>
      <c r="V60" s="89" t="e">
        <f t="shared" si="88"/>
        <v>#VALUE!</v>
      </c>
      <c r="W60" s="89" t="e">
        <f>SUM(E60:V60)</f>
        <v>#VALUE!</v>
      </c>
      <c r="X60" s="33"/>
      <c r="Z60" s="47" t="e">
        <f t="shared" si="84"/>
        <v>#VALUE!</v>
      </c>
      <c r="AA60" s="41"/>
      <c r="AB60" s="47"/>
      <c r="AC60" s="22"/>
      <c r="AE60" s="34"/>
    </row>
    <row r="61" spans="1:31" ht="24.95" customHeight="1" x14ac:dyDescent="0.25">
      <c r="A61" s="207"/>
      <c r="B61" s="85" t="s">
        <v>338</v>
      </c>
      <c r="C61" s="84" t="e">
        <f>SUM(C59:C60)</f>
        <v>#VALUE!</v>
      </c>
      <c r="D61" s="78"/>
      <c r="E61" s="89" t="e">
        <f>SUM(E59:E60)</f>
        <v>#VALUE!</v>
      </c>
      <c r="F61" s="89" t="e">
        <f t="shared" ref="F61:V61" si="89">SUM(F59:F60)</f>
        <v>#VALUE!</v>
      </c>
      <c r="G61" s="89" t="e">
        <f t="shared" si="89"/>
        <v>#VALUE!</v>
      </c>
      <c r="H61" s="89" t="e">
        <f t="shared" si="89"/>
        <v>#VALUE!</v>
      </c>
      <c r="I61" s="89" t="e">
        <f t="shared" si="89"/>
        <v>#VALUE!</v>
      </c>
      <c r="J61" s="89" t="e">
        <f t="shared" si="89"/>
        <v>#VALUE!</v>
      </c>
      <c r="K61" s="89" t="e">
        <f t="shared" si="89"/>
        <v>#VALUE!</v>
      </c>
      <c r="L61" s="89" t="e">
        <f t="shared" si="89"/>
        <v>#VALUE!</v>
      </c>
      <c r="M61" s="89" t="e">
        <f t="shared" si="89"/>
        <v>#VALUE!</v>
      </c>
      <c r="N61" s="89" t="e">
        <f t="shared" si="89"/>
        <v>#VALUE!</v>
      </c>
      <c r="O61" s="89" t="e">
        <f t="shared" si="89"/>
        <v>#VALUE!</v>
      </c>
      <c r="P61" s="89" t="e">
        <f t="shared" si="89"/>
        <v>#VALUE!</v>
      </c>
      <c r="Q61" s="89" t="e">
        <f t="shared" si="89"/>
        <v>#VALUE!</v>
      </c>
      <c r="R61" s="89" t="e">
        <f t="shared" si="89"/>
        <v>#VALUE!</v>
      </c>
      <c r="S61" s="89" t="e">
        <f t="shared" si="89"/>
        <v>#VALUE!</v>
      </c>
      <c r="T61" s="89" t="e">
        <f t="shared" si="89"/>
        <v>#VALUE!</v>
      </c>
      <c r="U61" s="89" t="e">
        <f t="shared" si="89"/>
        <v>#VALUE!</v>
      </c>
      <c r="V61" s="89" t="e">
        <f t="shared" si="89"/>
        <v>#VALUE!</v>
      </c>
      <c r="W61" s="89" t="e">
        <f>SUM(E61:V61)</f>
        <v>#VALUE!</v>
      </c>
      <c r="X61" s="33"/>
      <c r="Z61" s="47" t="e">
        <f t="shared" si="84"/>
        <v>#VALUE!</v>
      </c>
      <c r="AA61" s="41"/>
      <c r="AB61" s="47"/>
      <c r="AC61" s="22"/>
      <c r="AE61" s="34"/>
    </row>
    <row r="62" spans="1:31" ht="24.95" customHeight="1" thickBot="1" x14ac:dyDescent="0.3">
      <c r="A62" s="207"/>
      <c r="B62" s="73"/>
      <c r="C62" s="74"/>
      <c r="D62" s="78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6"/>
      <c r="X62" s="33"/>
      <c r="Z62" s="55"/>
      <c r="AA62" s="41"/>
      <c r="AB62" s="47"/>
      <c r="AC62" s="22"/>
      <c r="AE62" s="34"/>
    </row>
    <row r="63" spans="1:31" ht="24.95" customHeight="1" x14ac:dyDescent="0.25">
      <c r="A63" s="207"/>
      <c r="B63" s="86" t="s">
        <v>313</v>
      </c>
      <c r="C63" s="87">
        <f>C51</f>
        <v>0</v>
      </c>
      <c r="D63" s="78" t="str">
        <f>ORÇ.ELEV!F146</f>
        <v>(       )%</v>
      </c>
      <c r="E63" s="92">
        <f>E51</f>
        <v>0</v>
      </c>
      <c r="F63" s="92">
        <f t="shared" ref="F63:V63" si="90">F51</f>
        <v>0</v>
      </c>
      <c r="G63" s="92">
        <f t="shared" si="90"/>
        <v>0</v>
      </c>
      <c r="H63" s="92">
        <f t="shared" si="90"/>
        <v>0</v>
      </c>
      <c r="I63" s="92">
        <f t="shared" si="90"/>
        <v>0</v>
      </c>
      <c r="J63" s="92">
        <f t="shared" si="90"/>
        <v>0</v>
      </c>
      <c r="K63" s="92">
        <f t="shared" si="90"/>
        <v>0</v>
      </c>
      <c r="L63" s="92">
        <f t="shared" si="90"/>
        <v>0</v>
      </c>
      <c r="M63" s="92">
        <f t="shared" si="90"/>
        <v>0</v>
      </c>
      <c r="N63" s="92">
        <f t="shared" si="90"/>
        <v>0</v>
      </c>
      <c r="O63" s="92">
        <f t="shared" si="90"/>
        <v>0</v>
      </c>
      <c r="P63" s="92">
        <f t="shared" si="90"/>
        <v>0</v>
      </c>
      <c r="Q63" s="92">
        <f t="shared" si="90"/>
        <v>0</v>
      </c>
      <c r="R63" s="92">
        <f t="shared" si="90"/>
        <v>0</v>
      </c>
      <c r="S63" s="92">
        <f t="shared" si="90"/>
        <v>0</v>
      </c>
      <c r="T63" s="92">
        <f t="shared" si="90"/>
        <v>0</v>
      </c>
      <c r="U63" s="92">
        <f t="shared" si="90"/>
        <v>0</v>
      </c>
      <c r="V63" s="92">
        <f t="shared" si="90"/>
        <v>0</v>
      </c>
      <c r="W63" s="92">
        <f>SUM(E63:V63)</f>
        <v>0</v>
      </c>
      <c r="X63" s="33"/>
      <c r="Z63" s="47">
        <f>+C63-W63</f>
        <v>0</v>
      </c>
      <c r="AA63" s="41"/>
      <c r="AB63" s="47"/>
      <c r="AC63" s="22"/>
      <c r="AE63" s="34"/>
    </row>
    <row r="64" spans="1:31" ht="24.95" customHeight="1" x14ac:dyDescent="0.25">
      <c r="A64" s="207"/>
      <c r="B64" s="88" t="s">
        <v>339</v>
      </c>
      <c r="C64" s="87" t="e">
        <f>ROUND(C63*D63,2)</f>
        <v>#VALUE!</v>
      </c>
      <c r="D64" s="78"/>
      <c r="E64" s="92" t="e">
        <f>E63*$D$63</f>
        <v>#VALUE!</v>
      </c>
      <c r="F64" s="92" t="e">
        <f t="shared" ref="F64:P64" si="91">F63*$D$63</f>
        <v>#VALUE!</v>
      </c>
      <c r="G64" s="92" t="e">
        <f t="shared" si="91"/>
        <v>#VALUE!</v>
      </c>
      <c r="H64" s="92" t="e">
        <f t="shared" si="91"/>
        <v>#VALUE!</v>
      </c>
      <c r="I64" s="92" t="e">
        <f t="shared" si="91"/>
        <v>#VALUE!</v>
      </c>
      <c r="J64" s="92" t="e">
        <f t="shared" si="91"/>
        <v>#VALUE!</v>
      </c>
      <c r="K64" s="92" t="e">
        <f t="shared" si="91"/>
        <v>#VALUE!</v>
      </c>
      <c r="L64" s="92" t="e">
        <f t="shared" si="91"/>
        <v>#VALUE!</v>
      </c>
      <c r="M64" s="92" t="e">
        <f t="shared" si="91"/>
        <v>#VALUE!</v>
      </c>
      <c r="N64" s="92" t="e">
        <f t="shared" si="91"/>
        <v>#VALUE!</v>
      </c>
      <c r="O64" s="92" t="e">
        <f t="shared" si="91"/>
        <v>#VALUE!</v>
      </c>
      <c r="P64" s="92" t="e">
        <f t="shared" si="91"/>
        <v>#VALUE!</v>
      </c>
      <c r="Q64" s="92" t="e">
        <f t="shared" ref="Q64" si="92">Q63*$D$63</f>
        <v>#VALUE!</v>
      </c>
      <c r="R64" s="92"/>
      <c r="S64" s="92"/>
      <c r="T64" s="92"/>
      <c r="U64" s="92"/>
      <c r="V64" s="92"/>
      <c r="W64" s="92" t="e">
        <f>SUM(E64:V64)</f>
        <v>#VALUE!</v>
      </c>
      <c r="X64" s="33"/>
      <c r="Z64" s="54" t="e">
        <f>+W64-C64</f>
        <v>#VALUE!</v>
      </c>
      <c r="AA64" s="41"/>
      <c r="AB64" s="47"/>
      <c r="AC64" s="22"/>
      <c r="AE64" s="34"/>
    </row>
    <row r="65" spans="1:31" ht="24.95" customHeight="1" x14ac:dyDescent="0.25">
      <c r="A65" s="207"/>
      <c r="B65" s="88" t="s">
        <v>338</v>
      </c>
      <c r="C65" s="87" t="e">
        <f>SUM(C63:C64)</f>
        <v>#VALUE!</v>
      </c>
      <c r="D65" s="78"/>
      <c r="E65" s="92" t="e">
        <f>SUM(E63:E64)</f>
        <v>#VALUE!</v>
      </c>
      <c r="F65" s="92" t="e">
        <f t="shared" ref="F65:V65" si="93">SUM(F63:F64)</f>
        <v>#VALUE!</v>
      </c>
      <c r="G65" s="92" t="e">
        <f t="shared" si="93"/>
        <v>#VALUE!</v>
      </c>
      <c r="H65" s="92" t="e">
        <f t="shared" si="93"/>
        <v>#VALUE!</v>
      </c>
      <c r="I65" s="92" t="e">
        <f t="shared" si="93"/>
        <v>#VALUE!</v>
      </c>
      <c r="J65" s="92" t="e">
        <f t="shared" si="93"/>
        <v>#VALUE!</v>
      </c>
      <c r="K65" s="92" t="e">
        <f t="shared" si="93"/>
        <v>#VALUE!</v>
      </c>
      <c r="L65" s="92" t="e">
        <f t="shared" si="93"/>
        <v>#VALUE!</v>
      </c>
      <c r="M65" s="92" t="e">
        <f t="shared" si="93"/>
        <v>#VALUE!</v>
      </c>
      <c r="N65" s="92" t="e">
        <f t="shared" si="93"/>
        <v>#VALUE!</v>
      </c>
      <c r="O65" s="92" t="e">
        <f t="shared" si="93"/>
        <v>#VALUE!</v>
      </c>
      <c r="P65" s="92" t="e">
        <f t="shared" si="93"/>
        <v>#VALUE!</v>
      </c>
      <c r="Q65" s="92" t="e">
        <f t="shared" si="93"/>
        <v>#VALUE!</v>
      </c>
      <c r="R65" s="92">
        <f t="shared" si="93"/>
        <v>0</v>
      </c>
      <c r="S65" s="92">
        <f t="shared" si="93"/>
        <v>0</v>
      </c>
      <c r="T65" s="92">
        <f t="shared" si="93"/>
        <v>0</v>
      </c>
      <c r="U65" s="92">
        <f t="shared" si="93"/>
        <v>0</v>
      </c>
      <c r="V65" s="92">
        <f t="shared" si="93"/>
        <v>0</v>
      </c>
      <c r="W65" s="92" t="e">
        <f>SUM(E65:V65)</f>
        <v>#VALUE!</v>
      </c>
      <c r="X65" s="33"/>
      <c r="Z65" s="55"/>
      <c r="AA65" s="41"/>
      <c r="AB65" s="47"/>
      <c r="AC65" s="22"/>
      <c r="AE65" s="34"/>
    </row>
    <row r="66" spans="1:31" ht="24.95" customHeight="1" thickBot="1" x14ac:dyDescent="0.35">
      <c r="A66" s="207"/>
      <c r="B66" s="94" t="s">
        <v>340</v>
      </c>
      <c r="C66" s="95"/>
      <c r="D66" s="96"/>
      <c r="E66" s="97" t="e">
        <f>E65+E61+E57</f>
        <v>#VALUE!</v>
      </c>
      <c r="F66" s="97" t="e">
        <f t="shared" ref="F66:V66" si="94">F65+F61+F57</f>
        <v>#VALUE!</v>
      </c>
      <c r="G66" s="97" t="e">
        <f t="shared" si="94"/>
        <v>#VALUE!</v>
      </c>
      <c r="H66" s="97" t="e">
        <f t="shared" si="94"/>
        <v>#VALUE!</v>
      </c>
      <c r="I66" s="97" t="e">
        <f t="shared" si="94"/>
        <v>#VALUE!</v>
      </c>
      <c r="J66" s="97" t="e">
        <f t="shared" si="94"/>
        <v>#VALUE!</v>
      </c>
      <c r="K66" s="97" t="e">
        <f t="shared" si="94"/>
        <v>#VALUE!</v>
      </c>
      <c r="L66" s="97" t="e">
        <f t="shared" si="94"/>
        <v>#VALUE!</v>
      </c>
      <c r="M66" s="97" t="e">
        <f t="shared" si="94"/>
        <v>#VALUE!</v>
      </c>
      <c r="N66" s="97" t="e">
        <f t="shared" si="94"/>
        <v>#VALUE!</v>
      </c>
      <c r="O66" s="97" t="e">
        <f t="shared" si="94"/>
        <v>#VALUE!</v>
      </c>
      <c r="P66" s="97" t="e">
        <f t="shared" si="94"/>
        <v>#VALUE!</v>
      </c>
      <c r="Q66" s="97" t="e">
        <f t="shared" si="94"/>
        <v>#VALUE!</v>
      </c>
      <c r="R66" s="97" t="e">
        <f t="shared" si="94"/>
        <v>#VALUE!</v>
      </c>
      <c r="S66" s="97" t="e">
        <f t="shared" si="94"/>
        <v>#VALUE!</v>
      </c>
      <c r="T66" s="97" t="e">
        <f t="shared" si="94"/>
        <v>#VALUE!</v>
      </c>
      <c r="U66" s="97" t="e">
        <f t="shared" si="94"/>
        <v>#VALUE!</v>
      </c>
      <c r="V66" s="97" t="e">
        <f t="shared" si="94"/>
        <v>#VALUE!</v>
      </c>
      <c r="W66" s="93" t="e">
        <f>SUM(E66:V66)</f>
        <v>#VALUE!</v>
      </c>
      <c r="Z66" s="41"/>
      <c r="AA66" s="41"/>
      <c r="AB66" s="47"/>
      <c r="AC66" s="22"/>
    </row>
    <row r="67" spans="1:31" x14ac:dyDescent="0.25">
      <c r="Z67" s="21" t="s">
        <v>314</v>
      </c>
    </row>
    <row r="68" spans="1:31" x14ac:dyDescent="0.25"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31" x14ac:dyDescent="0.25">
      <c r="E69" s="48"/>
      <c r="F69" s="48"/>
      <c r="G69" s="48"/>
      <c r="H69" s="48"/>
      <c r="I69" s="48"/>
      <c r="J69" s="48"/>
      <c r="K69" s="48"/>
      <c r="L69" s="57"/>
      <c r="M69" s="48"/>
      <c r="N69" s="57"/>
      <c r="O69" s="48"/>
      <c r="P69" s="48"/>
      <c r="Q69" s="48"/>
      <c r="R69" s="48"/>
      <c r="S69" s="48"/>
      <c r="T69" s="48"/>
      <c r="U69" s="48"/>
      <c r="V69" s="48"/>
    </row>
    <row r="70" spans="1:31" x14ac:dyDescent="0.25"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</row>
    <row r="71" spans="1:31" x14ac:dyDescent="0.25"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31" x14ac:dyDescent="0.25"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</row>
    <row r="74" spans="1:31" x14ac:dyDescent="0.25"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7" spans="1:31" x14ac:dyDescent="0.25"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</row>
  </sheetData>
  <mergeCells count="108">
    <mergeCell ref="A5:A6"/>
    <mergeCell ref="B5:B6"/>
    <mergeCell ref="C5:C6"/>
    <mergeCell ref="D5:D6"/>
    <mergeCell ref="W5:W6"/>
    <mergeCell ref="E2:V3"/>
    <mergeCell ref="A1:A4"/>
    <mergeCell ref="B1:B4"/>
    <mergeCell ref="C1:C4"/>
    <mergeCell ref="D1:D4"/>
    <mergeCell ref="E1:V1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27:A28"/>
    <mergeCell ref="B27:B28"/>
    <mergeCell ref="C27:C28"/>
    <mergeCell ref="D27:D28"/>
    <mergeCell ref="A23:A24"/>
    <mergeCell ref="B23:B24"/>
    <mergeCell ref="C23:C24"/>
    <mergeCell ref="D23:D24"/>
    <mergeCell ref="A25:A26"/>
    <mergeCell ref="B25:B26"/>
    <mergeCell ref="C25:C26"/>
    <mergeCell ref="D25:D26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  <mergeCell ref="C47:C48"/>
    <mergeCell ref="D47:D48"/>
    <mergeCell ref="A55:A66"/>
    <mergeCell ref="A51:A52"/>
    <mergeCell ref="B51:B52"/>
    <mergeCell ref="C51:C52"/>
    <mergeCell ref="D51:D52"/>
    <mergeCell ref="A53:A54"/>
    <mergeCell ref="B53:B54"/>
    <mergeCell ref="C53:C54"/>
    <mergeCell ref="D53:D54"/>
  </mergeCells>
  <conditionalFormatting sqref="G19 O21 N29 R51:V51 N47:O47 N49:V49 N31:V31 S43:V43 S45:V45 P11:V11 Q19:V19 V27 K15:V15 O13:V13 V21 O41 T33:V33 K39 P25:V25 M39 O39 Q39 S39 U39 Q41 S41 U41 Q47:U47 E7:V7 E9:V9 E13:F13 F17:V17 F21:M21 G23:I23 P29:V29">
    <cfRule type="cellIs" dxfId="124" priority="224" stopIfTrue="1" operator="greaterThan">
      <formula>0</formula>
    </cfRule>
  </conditionalFormatting>
  <conditionalFormatting sqref="H11:L11">
    <cfRule type="cellIs" dxfId="123" priority="223" stopIfTrue="1" operator="greaterThan">
      <formula>0</formula>
    </cfRule>
  </conditionalFormatting>
  <conditionalFormatting sqref="H11:L11">
    <cfRule type="cellIs" dxfId="122" priority="222" stopIfTrue="1" operator="greaterThan">
      <formula>0</formula>
    </cfRule>
  </conditionalFormatting>
  <conditionalFormatting sqref="F19">
    <cfRule type="cellIs" dxfId="121" priority="220" stopIfTrue="1" operator="greaterThan">
      <formula>0</formula>
    </cfRule>
  </conditionalFormatting>
  <conditionalFormatting sqref="Q33:S33">
    <cfRule type="cellIs" dxfId="120" priority="188" stopIfTrue="1" operator="greaterThan">
      <formula>0</formula>
    </cfRule>
  </conditionalFormatting>
  <conditionalFormatting sqref="G13:I13">
    <cfRule type="cellIs" dxfId="119" priority="216" stopIfTrue="1" operator="greaterThan">
      <formula>0</formula>
    </cfRule>
  </conditionalFormatting>
  <conditionalFormatting sqref="G13:I13">
    <cfRule type="cellIs" dxfId="118" priority="215" stopIfTrue="1" operator="greaterThan">
      <formula>0</formula>
    </cfRule>
  </conditionalFormatting>
  <conditionalFormatting sqref="G13:I13">
    <cfRule type="cellIs" dxfId="117" priority="214" stopIfTrue="1" operator="greaterThan">
      <formula>0</formula>
    </cfRule>
  </conditionalFormatting>
  <conditionalFormatting sqref="H19">
    <cfRule type="cellIs" dxfId="116" priority="213" stopIfTrue="1" operator="greaterThan">
      <formula>0</formula>
    </cfRule>
  </conditionalFormatting>
  <conditionalFormatting sqref="J43:R43">
    <cfRule type="cellIs" dxfId="115" priority="177" stopIfTrue="1" operator="greaterThan">
      <formula>0</formula>
    </cfRule>
  </conditionalFormatting>
  <conditionalFormatting sqref="E17">
    <cfRule type="cellIs" dxfId="114" priority="205" stopIfTrue="1" operator="greaterThan">
      <formula>0</formula>
    </cfRule>
  </conditionalFormatting>
  <conditionalFormatting sqref="E19">
    <cfRule type="cellIs" dxfId="113" priority="204" stopIfTrue="1" operator="greaterThan">
      <formula>0</formula>
    </cfRule>
  </conditionalFormatting>
  <conditionalFormatting sqref="E21">
    <cfRule type="cellIs" dxfId="112" priority="203" stopIfTrue="1" operator="greaterThan">
      <formula>0</formula>
    </cfRule>
  </conditionalFormatting>
  <conditionalFormatting sqref="E25">
    <cfRule type="cellIs" dxfId="111" priority="202" stopIfTrue="1" operator="greaterThan">
      <formula>0</formula>
    </cfRule>
  </conditionalFormatting>
  <conditionalFormatting sqref="F29">
    <cfRule type="cellIs" dxfId="110" priority="196" stopIfTrue="1" operator="greaterThan">
      <formula>0</formula>
    </cfRule>
  </conditionalFormatting>
  <conditionalFormatting sqref="I27">
    <cfRule type="cellIs" dxfId="109" priority="201" stopIfTrue="1" operator="greaterThan">
      <formula>0</formula>
    </cfRule>
  </conditionalFormatting>
  <conditionalFormatting sqref="E27">
    <cfRule type="cellIs" dxfId="108" priority="200" stopIfTrue="1" operator="greaterThan">
      <formula>0</formula>
    </cfRule>
  </conditionalFormatting>
  <conditionalFormatting sqref="J13">
    <cfRule type="cellIs" dxfId="107" priority="169" stopIfTrue="1" operator="greaterThan">
      <formula>0</formula>
    </cfRule>
  </conditionalFormatting>
  <conditionalFormatting sqref="E29">
    <cfRule type="cellIs" dxfId="106" priority="194" stopIfTrue="1" operator="greaterThan">
      <formula>0</formula>
    </cfRule>
  </conditionalFormatting>
  <conditionalFormatting sqref="J13">
    <cfRule type="cellIs" dxfId="105" priority="168" stopIfTrue="1" operator="greaterThan">
      <formula>0</formula>
    </cfRule>
  </conditionalFormatting>
  <conditionalFormatting sqref="F23">
    <cfRule type="cellIs" dxfId="104" priority="167" stopIfTrue="1" operator="greaterThan">
      <formula>0</formula>
    </cfRule>
  </conditionalFormatting>
  <conditionalFormatting sqref="F31 F35 F47:M47 F49:M49 I31 H35:J35 M31 G41 G45 I41 K41">
    <cfRule type="cellIs" dxfId="103" priority="187" stopIfTrue="1" operator="greaterThan">
      <formula>0</formula>
    </cfRule>
  </conditionalFormatting>
  <conditionalFormatting sqref="G27">
    <cfRule type="cellIs" dxfId="102" priority="157" stopIfTrue="1" operator="greaterThan">
      <formula>0</formula>
    </cfRule>
  </conditionalFormatting>
  <conditionalFormatting sqref="E31 E33 E35 E39 E41 E45 E47 E49 V37">
    <cfRule type="cellIs" dxfId="101" priority="185" stopIfTrue="1" operator="greaterThan">
      <formula>0</formula>
    </cfRule>
  </conditionalFormatting>
  <conditionalFormatting sqref="M19:Q19">
    <cfRule type="cellIs" dxfId="100" priority="184" stopIfTrue="1" operator="greaterThan">
      <formula>0</formula>
    </cfRule>
  </conditionalFormatting>
  <conditionalFormatting sqref="K23:V23">
    <cfRule type="cellIs" dxfId="99" priority="183" stopIfTrue="1" operator="greaterThan">
      <formula>0</formula>
    </cfRule>
  </conditionalFormatting>
  <conditionalFormatting sqref="L27:U27">
    <cfRule type="cellIs" dxfId="98" priority="182" stopIfTrue="1" operator="greaterThan">
      <formula>0</formula>
    </cfRule>
  </conditionalFormatting>
  <conditionalFormatting sqref="K13">
    <cfRule type="cellIs" dxfId="97" priority="146" stopIfTrue="1" operator="greaterThan">
      <formula>0</formula>
    </cfRule>
  </conditionalFormatting>
  <conditionalFormatting sqref="E23">
    <cfRule type="cellIs" dxfId="96" priority="171" stopIfTrue="1" operator="greaterThan">
      <formula>0</formula>
    </cfRule>
  </conditionalFormatting>
  <conditionalFormatting sqref="J13">
    <cfRule type="cellIs" dxfId="95" priority="170" stopIfTrue="1" operator="greaterThan">
      <formula>0</formula>
    </cfRule>
  </conditionalFormatting>
  <conditionalFormatting sqref="F27">
    <cfRule type="cellIs" dxfId="94" priority="165" stopIfTrue="1" operator="greaterThan">
      <formula>0</formula>
    </cfRule>
  </conditionalFormatting>
  <conditionalFormatting sqref="P33">
    <cfRule type="cellIs" dxfId="93" priority="162" stopIfTrue="1" operator="greaterThan">
      <formula>0</formula>
    </cfRule>
  </conditionalFormatting>
  <conditionalFormatting sqref="I39">
    <cfRule type="cellIs" dxfId="92" priority="138" stopIfTrue="1" operator="greaterThan">
      <formula>0</formula>
    </cfRule>
  </conditionalFormatting>
  <conditionalFormatting sqref="L13">
    <cfRule type="cellIs" dxfId="91" priority="133" stopIfTrue="1" operator="greaterThan">
      <formula>0</formula>
    </cfRule>
  </conditionalFormatting>
  <conditionalFormatting sqref="G29">
    <cfRule type="cellIs" dxfId="90" priority="156" stopIfTrue="1" operator="greaterThan">
      <formula>0</formula>
    </cfRule>
  </conditionalFormatting>
  <conditionalFormatting sqref="F45">
    <cfRule type="cellIs" dxfId="89" priority="158" stopIfTrue="1" operator="greaterThan">
      <formula>0</formula>
    </cfRule>
  </conditionalFormatting>
  <conditionalFormatting sqref="G31">
    <cfRule type="cellIs" dxfId="88" priority="155" stopIfTrue="1" operator="greaterThan">
      <formula>0</formula>
    </cfRule>
  </conditionalFormatting>
  <conditionalFormatting sqref="G35">
    <cfRule type="cellIs" dxfId="87" priority="153" stopIfTrue="1" operator="greaterThan">
      <formula>0</formula>
    </cfRule>
  </conditionalFormatting>
  <conditionalFormatting sqref="G39">
    <cfRule type="cellIs" dxfId="86" priority="151" stopIfTrue="1" operator="greaterThan">
      <formula>0</formula>
    </cfRule>
  </conditionalFormatting>
  <conditionalFormatting sqref="G43">
    <cfRule type="cellIs" dxfId="85" priority="150" stopIfTrue="1" operator="greaterThan">
      <formula>0</formula>
    </cfRule>
  </conditionalFormatting>
  <conditionalFormatting sqref="O11">
    <cfRule type="cellIs" dxfId="84" priority="83" stopIfTrue="1" operator="greaterThan">
      <formula>0</formula>
    </cfRule>
  </conditionalFormatting>
  <conditionalFormatting sqref="K13">
    <cfRule type="cellIs" dxfId="83" priority="147" stopIfTrue="1" operator="greaterThan">
      <formula>0</formula>
    </cfRule>
  </conditionalFormatting>
  <conditionalFormatting sqref="K13">
    <cfRule type="cellIs" dxfId="82" priority="145" stopIfTrue="1" operator="greaterThan">
      <formula>0</formula>
    </cfRule>
  </conditionalFormatting>
  <conditionalFormatting sqref="H27">
    <cfRule type="cellIs" dxfId="81" priority="143" stopIfTrue="1" operator="greaterThan">
      <formula>0</formula>
    </cfRule>
  </conditionalFormatting>
  <conditionalFormatting sqref="H29">
    <cfRule type="cellIs" dxfId="80" priority="141" stopIfTrue="1" operator="greaterThan">
      <formula>0</formula>
    </cfRule>
  </conditionalFormatting>
  <conditionalFormatting sqref="J29">
    <cfRule type="cellIs" dxfId="79" priority="116" stopIfTrue="1" operator="greaterThan">
      <formula>0</formula>
    </cfRule>
  </conditionalFormatting>
  <conditionalFormatting sqref="H43:I43">
    <cfRule type="cellIs" dxfId="78" priority="137" stopIfTrue="1" operator="greaterThan">
      <formula>0</formula>
    </cfRule>
  </conditionalFormatting>
  <conditionalFormatting sqref="P19:Q19">
    <cfRule type="cellIs" dxfId="77" priority="136" stopIfTrue="1" operator="greaterThan">
      <formula>0</formula>
    </cfRule>
  </conditionalFormatting>
  <conditionalFormatting sqref="L13">
    <cfRule type="cellIs" dxfId="76" priority="135" stopIfTrue="1" operator="greaterThan">
      <formula>0</formula>
    </cfRule>
  </conditionalFormatting>
  <conditionalFormatting sqref="L13">
    <cfRule type="cellIs" dxfId="75" priority="134" stopIfTrue="1" operator="greaterThan">
      <formula>0</formula>
    </cfRule>
  </conditionalFormatting>
  <conditionalFormatting sqref="K45:R45">
    <cfRule type="cellIs" dxfId="74" priority="132" stopIfTrue="1" operator="greaterThan">
      <formula>0</formula>
    </cfRule>
  </conditionalFormatting>
  <conditionalFormatting sqref="N13">
    <cfRule type="cellIs" dxfId="73" priority="126" stopIfTrue="1" operator="greaterThan">
      <formula>0</formula>
    </cfRule>
  </conditionalFormatting>
  <conditionalFormatting sqref="N13">
    <cfRule type="cellIs" dxfId="72" priority="125" stopIfTrue="1" operator="greaterThan">
      <formula>0</formula>
    </cfRule>
  </conditionalFormatting>
  <conditionalFormatting sqref="N13">
    <cfRule type="cellIs" dxfId="71" priority="124" stopIfTrue="1" operator="greaterThan">
      <formula>0</formula>
    </cfRule>
  </conditionalFormatting>
  <conditionalFormatting sqref="J23">
    <cfRule type="cellIs" dxfId="70" priority="123" stopIfTrue="1" operator="greaterThan">
      <formula>0</formula>
    </cfRule>
  </conditionalFormatting>
  <conditionalFormatting sqref="M13">
    <cfRule type="cellIs" dxfId="69" priority="97" stopIfTrue="1" operator="greaterThan">
      <formula>0</formula>
    </cfRule>
  </conditionalFormatting>
  <conditionalFormatting sqref="P21">
    <cfRule type="cellIs" dxfId="68" priority="96" stopIfTrue="1" operator="greaterThan">
      <formula>0</formula>
    </cfRule>
  </conditionalFormatting>
  <conditionalFormatting sqref="P21">
    <cfRule type="cellIs" dxfId="67" priority="95" stopIfTrue="1" operator="greaterThan">
      <formula>0</formula>
    </cfRule>
  </conditionalFormatting>
  <conditionalFormatting sqref="M21:O21">
    <cfRule type="cellIs" dxfId="66" priority="114" stopIfTrue="1" operator="greaterThan">
      <formula>0</formula>
    </cfRule>
  </conditionalFormatting>
  <conditionalFormatting sqref="K31">
    <cfRule type="cellIs" dxfId="65" priority="113" stopIfTrue="1" operator="greaterThan">
      <formula>0</formula>
    </cfRule>
  </conditionalFormatting>
  <conditionalFormatting sqref="K35">
    <cfRule type="cellIs" dxfId="64" priority="112" stopIfTrue="1" operator="greaterThan">
      <formula>0</formula>
    </cfRule>
  </conditionalFormatting>
  <conditionalFormatting sqref="Q19">
    <cfRule type="cellIs" dxfId="63" priority="110" stopIfTrue="1" operator="greaterThan">
      <formula>0</formula>
    </cfRule>
  </conditionalFormatting>
  <conditionalFormatting sqref="L29">
    <cfRule type="cellIs" dxfId="62" priority="105" stopIfTrue="1" operator="greaterThan">
      <formula>0</formula>
    </cfRule>
  </conditionalFormatting>
  <conditionalFormatting sqref="V35">
    <cfRule type="cellIs" dxfId="61" priority="103" stopIfTrue="1" operator="greaterThan">
      <formula>0</formula>
    </cfRule>
  </conditionalFormatting>
  <conditionalFormatting sqref="M11">
    <cfRule type="cellIs" dxfId="60" priority="101" stopIfTrue="1" operator="greaterThan">
      <formula>0</formula>
    </cfRule>
  </conditionalFormatting>
  <conditionalFormatting sqref="M11">
    <cfRule type="cellIs" dxfId="59" priority="100" stopIfTrue="1" operator="greaterThan">
      <formula>0</formula>
    </cfRule>
  </conditionalFormatting>
  <conditionalFormatting sqref="M13">
    <cfRule type="cellIs" dxfId="58" priority="99" stopIfTrue="1" operator="greaterThan">
      <formula>0</formula>
    </cfRule>
  </conditionalFormatting>
  <conditionalFormatting sqref="M13">
    <cfRule type="cellIs" dxfId="57" priority="98" stopIfTrue="1" operator="greaterThan">
      <formula>0</formula>
    </cfRule>
  </conditionalFormatting>
  <conditionalFormatting sqref="Q21:S21">
    <cfRule type="cellIs" dxfId="56" priority="94" stopIfTrue="1" operator="greaterThan">
      <formula>0</formula>
    </cfRule>
  </conditionalFormatting>
  <conditionalFormatting sqref="Q21:S21">
    <cfRule type="cellIs" dxfId="55" priority="93" stopIfTrue="1" operator="greaterThan">
      <formula>0</formula>
    </cfRule>
  </conditionalFormatting>
  <conditionalFormatting sqref="Q19">
    <cfRule type="cellIs" dxfId="54" priority="92" stopIfTrue="1" operator="greaterThan">
      <formula>0</formula>
    </cfRule>
  </conditionalFormatting>
  <conditionalFormatting sqref="R19">
    <cfRule type="cellIs" dxfId="53" priority="91" stopIfTrue="1" operator="greaterThan">
      <formula>0</formula>
    </cfRule>
  </conditionalFormatting>
  <conditionalFormatting sqref="I19:L19">
    <cfRule type="cellIs" dxfId="52" priority="41" stopIfTrue="1" operator="greaterThan">
      <formula>0</formula>
    </cfRule>
  </conditionalFormatting>
  <conditionalFormatting sqref="P25:Q25">
    <cfRule type="cellIs" dxfId="51" priority="89" stopIfTrue="1" operator="greaterThan">
      <formula>0</formula>
    </cfRule>
  </conditionalFormatting>
  <conditionalFormatting sqref="M41">
    <cfRule type="cellIs" dxfId="50" priority="88" stopIfTrue="1" operator="greaterThan">
      <formula>0</formula>
    </cfRule>
  </conditionalFormatting>
  <conditionalFormatting sqref="N11">
    <cfRule type="cellIs" dxfId="49" priority="87" stopIfTrue="1" operator="greaterThan">
      <formula>0</formula>
    </cfRule>
  </conditionalFormatting>
  <conditionalFormatting sqref="N11">
    <cfRule type="cellIs" dxfId="48" priority="86" stopIfTrue="1" operator="greaterThan">
      <formula>0</formula>
    </cfRule>
  </conditionalFormatting>
  <conditionalFormatting sqref="O11">
    <cfRule type="cellIs" dxfId="47" priority="82" stopIfTrue="1" operator="greaterThan">
      <formula>0</formula>
    </cfRule>
  </conditionalFormatting>
  <conditionalFormatting sqref="AB9">
    <cfRule type="cellIs" dxfId="46" priority="78" stopIfTrue="1" operator="greaterThan">
      <formula>0</formula>
    </cfRule>
  </conditionalFormatting>
  <conditionalFormatting sqref="T21">
    <cfRule type="cellIs" dxfId="45" priority="77" stopIfTrue="1" operator="greaterThan">
      <formula>0</formula>
    </cfRule>
  </conditionalFormatting>
  <conditionalFormatting sqref="T21">
    <cfRule type="cellIs" dxfId="44" priority="76" stopIfTrue="1" operator="greaterThan">
      <formula>0</formula>
    </cfRule>
  </conditionalFormatting>
  <conditionalFormatting sqref="U21">
    <cfRule type="cellIs" dxfId="43" priority="75" stopIfTrue="1" operator="greaterThan">
      <formula>0</formula>
    </cfRule>
  </conditionalFormatting>
  <conditionalFormatting sqref="U21">
    <cfRule type="cellIs" dxfId="42" priority="74" stopIfTrue="1" operator="greaterThan">
      <formula>0</formula>
    </cfRule>
  </conditionalFormatting>
  <conditionalFormatting sqref="O29">
    <cfRule type="cellIs" dxfId="41" priority="34" stopIfTrue="1" operator="greaterThan">
      <formula>0</formula>
    </cfRule>
  </conditionalFormatting>
  <conditionalFormatting sqref="F33:O33">
    <cfRule type="cellIs" dxfId="40" priority="33" stopIfTrue="1" operator="greaterThan">
      <formula>0</formula>
    </cfRule>
  </conditionalFormatting>
  <conditionalFormatting sqref="I29">
    <cfRule type="cellIs" dxfId="39" priority="37" stopIfTrue="1" operator="greaterThan">
      <formula>0</formula>
    </cfRule>
  </conditionalFormatting>
  <conditionalFormatting sqref="J15">
    <cfRule type="cellIs" dxfId="38" priority="70" stopIfTrue="1" operator="greaterThan">
      <formula>0</formula>
    </cfRule>
  </conditionalFormatting>
  <conditionalFormatting sqref="M29">
    <cfRule type="cellIs" dxfId="37" priority="35" stopIfTrue="1" operator="greaterThan">
      <formula>0</formula>
    </cfRule>
  </conditionalFormatting>
  <conditionalFormatting sqref="V39">
    <cfRule type="cellIs" dxfId="36" priority="60" stopIfTrue="1" operator="greaterThan">
      <formula>0</formula>
    </cfRule>
  </conditionalFormatting>
  <conditionalFormatting sqref="F25:O25">
    <cfRule type="cellIs" dxfId="35" priority="40" stopIfTrue="1" operator="greaterThan">
      <formula>0</formula>
    </cfRule>
  </conditionalFormatting>
  <conditionalFormatting sqref="V41">
    <cfRule type="cellIs" dxfId="34" priority="51" stopIfTrue="1" operator="greaterThan">
      <formula>0</formula>
    </cfRule>
  </conditionalFormatting>
  <conditionalFormatting sqref="E15:I15">
    <cfRule type="cellIs" dxfId="33" priority="42" stopIfTrue="1" operator="greaterThan">
      <formula>0</formula>
    </cfRule>
  </conditionalFormatting>
  <conditionalFormatting sqref="E11:G11">
    <cfRule type="cellIs" dxfId="32" priority="43" stopIfTrue="1" operator="greaterThan">
      <formula>0</formula>
    </cfRule>
  </conditionalFormatting>
  <conditionalFormatting sqref="J27:K27">
    <cfRule type="cellIs" dxfId="31" priority="39" stopIfTrue="1" operator="greaterThan">
      <formula>0</formula>
    </cfRule>
  </conditionalFormatting>
  <conditionalFormatting sqref="E53:V53">
    <cfRule type="cellIs" dxfId="30" priority="4" stopIfTrue="1" operator="greaterThan">
      <formula>0</formula>
    </cfRule>
  </conditionalFormatting>
  <conditionalFormatting sqref="K29">
    <cfRule type="cellIs" dxfId="29" priority="36" stopIfTrue="1" operator="greaterThan">
      <formula>0</formula>
    </cfRule>
  </conditionalFormatting>
  <conditionalFormatting sqref="L35:U35">
    <cfRule type="cellIs" dxfId="28" priority="32" stopIfTrue="1" operator="greaterThan">
      <formula>0</formula>
    </cfRule>
  </conditionalFormatting>
  <conditionalFormatting sqref="E37:U37">
    <cfRule type="cellIs" dxfId="27" priority="31" stopIfTrue="1" operator="greaterThan">
      <formula>0</formula>
    </cfRule>
  </conditionalFormatting>
  <conditionalFormatting sqref="F39">
    <cfRule type="cellIs" dxfId="26" priority="30" stopIfTrue="1" operator="greaterThan">
      <formula>0</formula>
    </cfRule>
  </conditionalFormatting>
  <conditionalFormatting sqref="H39">
    <cfRule type="cellIs" dxfId="25" priority="29" stopIfTrue="1" operator="greaterThan">
      <formula>0</formula>
    </cfRule>
  </conditionalFormatting>
  <conditionalFormatting sqref="J39">
    <cfRule type="cellIs" dxfId="24" priority="28" stopIfTrue="1" operator="greaterThan">
      <formula>0</formula>
    </cfRule>
  </conditionalFormatting>
  <conditionalFormatting sqref="L39">
    <cfRule type="cellIs" dxfId="23" priority="27" stopIfTrue="1" operator="greaterThan">
      <formula>0</formula>
    </cfRule>
  </conditionalFormatting>
  <conditionalFormatting sqref="N39">
    <cfRule type="cellIs" dxfId="22" priority="26" stopIfTrue="1" operator="greaterThan">
      <formula>0</formula>
    </cfRule>
  </conditionalFormatting>
  <conditionalFormatting sqref="P39">
    <cfRule type="cellIs" dxfId="21" priority="25" stopIfTrue="1" operator="greaterThan">
      <formula>0</formula>
    </cfRule>
  </conditionalFormatting>
  <conditionalFormatting sqref="R39">
    <cfRule type="cellIs" dxfId="20" priority="24" stopIfTrue="1" operator="greaterThan">
      <formula>0</formula>
    </cfRule>
  </conditionalFormatting>
  <conditionalFormatting sqref="T39">
    <cfRule type="cellIs" dxfId="19" priority="23" stopIfTrue="1" operator="greaterThan">
      <formula>0</formula>
    </cfRule>
  </conditionalFormatting>
  <conditionalFormatting sqref="F41">
    <cfRule type="cellIs" dxfId="18" priority="22" stopIfTrue="1" operator="greaterThan">
      <formula>0</formula>
    </cfRule>
  </conditionalFormatting>
  <conditionalFormatting sqref="H41">
    <cfRule type="cellIs" dxfId="17" priority="21" stopIfTrue="1" operator="greaterThan">
      <formula>0</formula>
    </cfRule>
  </conditionalFormatting>
  <conditionalFormatting sqref="J41">
    <cfRule type="cellIs" dxfId="16" priority="20" stopIfTrue="1" operator="greaterThan">
      <formula>0</formula>
    </cfRule>
  </conditionalFormatting>
  <conditionalFormatting sqref="L41">
    <cfRule type="cellIs" dxfId="15" priority="19" stopIfTrue="1" operator="greaterThan">
      <formula>0</formula>
    </cfRule>
  </conditionalFormatting>
  <conditionalFormatting sqref="N41">
    <cfRule type="cellIs" dxfId="14" priority="18" stopIfTrue="1" operator="greaterThan">
      <formula>0</formula>
    </cfRule>
  </conditionalFormatting>
  <conditionalFormatting sqref="P41">
    <cfRule type="cellIs" dxfId="13" priority="17" stopIfTrue="1" operator="greaterThan">
      <formula>0</formula>
    </cfRule>
  </conditionalFormatting>
  <conditionalFormatting sqref="R41">
    <cfRule type="cellIs" dxfId="12" priority="16" stopIfTrue="1" operator="greaterThan">
      <formula>0</formula>
    </cfRule>
  </conditionalFormatting>
  <conditionalFormatting sqref="T41">
    <cfRule type="cellIs" dxfId="11" priority="15" stopIfTrue="1" operator="greaterThan">
      <formula>0</formula>
    </cfRule>
  </conditionalFormatting>
  <conditionalFormatting sqref="V47">
    <cfRule type="cellIs" dxfId="10" priority="10" stopIfTrue="1" operator="greaterThan">
      <formula>0</formula>
    </cfRule>
  </conditionalFormatting>
  <conditionalFormatting sqref="I45">
    <cfRule type="cellIs" dxfId="9" priority="13" stopIfTrue="1" operator="greaterThan">
      <formula>0</formula>
    </cfRule>
  </conditionalFormatting>
  <conditionalFormatting sqref="J45">
    <cfRule type="cellIs" dxfId="8" priority="12" stopIfTrue="1" operator="greaterThan">
      <formula>0</formula>
    </cfRule>
  </conditionalFormatting>
  <conditionalFormatting sqref="P47">
    <cfRule type="cellIs" dxfId="7" priority="11" stopIfTrue="1" operator="greaterThan">
      <formula>0</formula>
    </cfRule>
  </conditionalFormatting>
  <conditionalFormatting sqref="E43">
    <cfRule type="cellIs" dxfId="6" priority="9" stopIfTrue="1" operator="greaterThan">
      <formula>0</formula>
    </cfRule>
  </conditionalFormatting>
  <conditionalFormatting sqref="F43">
    <cfRule type="cellIs" dxfId="5" priority="8" stopIfTrue="1" operator="greaterThan">
      <formula>0</formula>
    </cfRule>
  </conditionalFormatting>
  <conditionalFormatting sqref="H45">
    <cfRule type="cellIs" dxfId="4" priority="7" stopIfTrue="1" operator="greaterThan">
      <formula>0</formula>
    </cfRule>
  </conditionalFormatting>
  <conditionalFormatting sqref="E51:Q51">
    <cfRule type="cellIs" dxfId="3" priority="5" stopIfTrue="1" operator="greaterThan">
      <formula>0</formula>
    </cfRule>
  </conditionalFormatting>
  <conditionalFormatting sqref="H31">
    <cfRule type="cellIs" dxfId="2" priority="3" stopIfTrue="1" operator="greaterThan">
      <formula>0</formula>
    </cfRule>
  </conditionalFormatting>
  <conditionalFormatting sqref="J31">
    <cfRule type="cellIs" dxfId="1" priority="2" stopIfTrue="1" operator="greaterThan">
      <formula>0</formula>
    </cfRule>
  </conditionalFormatting>
  <conditionalFormatting sqref="L31">
    <cfRule type="cellIs" dxfId="0" priority="1" stopIfTrue="1" operator="greaterThan">
      <formula>0</formula>
    </cfRule>
  </conditionalFormatting>
  <printOptions verticalCentered="1"/>
  <pageMargins left="0.51181102362204722" right="0.51181102362204722" top="0.78740157480314965" bottom="0.78740157480314965" header="0.31496062992125984" footer="0.31496062992125984"/>
  <pageSetup paperSize="9" scale="31" fitToWidth="0" orientation="landscape" horizontalDpi="1200" verticalDpi="1200" r:id="rId1"/>
  <headerFooter alignWithMargins="0"/>
  <colBreaks count="1" manualBreakCount="1">
    <brk id="15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ORÇ.ELEV</vt:lpstr>
      <vt:lpstr>RESUMO</vt:lpstr>
      <vt:lpstr>CRONOGRAMA FISICO FINANCEIRO</vt:lpstr>
      <vt:lpstr>'CRONOGRAMA FISICO FINANCEIRO'!Area_de_impressao</vt:lpstr>
      <vt:lpstr>ORÇ.ELEV!Area_de_impressao</vt:lpstr>
      <vt:lpstr>RESUMO!Area_de_impressao</vt:lpstr>
      <vt:lpstr>'CRONOGRAMA FISICO FINANCEIRO'!Titulos_de_impressao</vt:lpstr>
      <vt:lpstr>ORÇ.ELEV!Titulos_de_impressao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Ramos Mansano</dc:creator>
  <cp:lastModifiedBy>Adriana Lima Conserva</cp:lastModifiedBy>
  <cp:lastPrinted>2021-09-10T17:00:00Z</cp:lastPrinted>
  <dcterms:created xsi:type="dcterms:W3CDTF">2020-12-16T14:40:53Z</dcterms:created>
  <dcterms:modified xsi:type="dcterms:W3CDTF">2021-09-13T15:14:05Z</dcterms:modified>
</cp:coreProperties>
</file>