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20490" windowHeight="7395"/>
  </bookViews>
  <sheets>
    <sheet name="CF_R0-Calculado" sheetId="4" r:id="rId1"/>
    <sheet name="Resumo" sheetId="7" r:id="rId2"/>
    <sheet name="Cronograma" sheetId="8" r:id="rId3"/>
  </sheets>
  <externalReferences>
    <externalReference r:id="rId4"/>
    <externalReference r:id="rId5"/>
  </externalReferences>
  <definedNames>
    <definedName name="_xlnm.Print_Area" localSheetId="1">Resumo!$A$1:$D$28</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1" i="8" l="1"/>
  <c r="M17" i="8"/>
  <c r="M15" i="8"/>
  <c r="M19" i="8"/>
  <c r="M21" i="8"/>
  <c r="A6" i="7" l="1"/>
  <c r="A7" i="7"/>
  <c r="M13" i="8"/>
  <c r="A21" i="8"/>
  <c r="B21" i="8" s="1"/>
  <c r="A19" i="8"/>
  <c r="A17" i="8"/>
  <c r="A15" i="8"/>
  <c r="B15" i="8" s="1"/>
  <c r="A13" i="8"/>
  <c r="A11" i="8"/>
  <c r="B11" i="8" s="1"/>
  <c r="C15" i="7"/>
  <c r="C16" i="7"/>
  <c r="C17" i="7"/>
  <c r="C18" i="7"/>
  <c r="C19" i="7"/>
  <c r="C14" i="7"/>
  <c r="C7" i="7"/>
  <c r="B7" i="8" s="1"/>
  <c r="C6" i="7"/>
  <c r="B6" i="8" s="1"/>
  <c r="B19" i="8" l="1"/>
  <c r="B17" i="8"/>
  <c r="B13" i="8"/>
  <c r="C11" i="8" l="1"/>
  <c r="C21" i="8"/>
  <c r="D19" i="7"/>
  <c r="G12" i="8" l="1"/>
  <c r="L12" i="8"/>
  <c r="K12" i="8"/>
  <c r="J12" i="8"/>
  <c r="L22" i="8"/>
  <c r="K22" i="8"/>
  <c r="D14" i="7"/>
  <c r="C13" i="8"/>
  <c r="D14" i="8" s="1"/>
  <c r="D15" i="7"/>
  <c r="H12" i="8"/>
  <c r="I12" i="8"/>
  <c r="C15" i="8"/>
  <c r="D16" i="7"/>
  <c r="C19" i="8"/>
  <c r="D18" i="7"/>
  <c r="F12" i="8"/>
  <c r="D12" i="8"/>
  <c r="E12" i="8"/>
  <c r="M22" i="8" l="1"/>
  <c r="G20" i="8"/>
  <c r="F20" i="8"/>
  <c r="L20" i="8"/>
  <c r="L23" i="8" s="1"/>
  <c r="K20" i="8"/>
  <c r="K23" i="8" s="1"/>
  <c r="J20" i="8"/>
  <c r="M12" i="8"/>
  <c r="E16" i="8"/>
  <c r="I16" i="8"/>
  <c r="H16" i="8"/>
  <c r="J16" i="8"/>
  <c r="G16" i="8"/>
  <c r="F14" i="8"/>
  <c r="F16" i="8"/>
  <c r="E14" i="8"/>
  <c r="I20" i="8"/>
  <c r="H20" i="8"/>
  <c r="D23" i="8"/>
  <c r="D24" i="8" s="1"/>
  <c r="E23" i="8" l="1"/>
  <c r="E24" i="8" s="1"/>
  <c r="E25" i="8" s="1"/>
  <c r="M20" i="8"/>
  <c r="K24" i="8"/>
  <c r="K25" i="8" s="1"/>
  <c r="L24" i="8"/>
  <c r="L25" i="8" s="1"/>
  <c r="M16" i="8"/>
  <c r="M14" i="8"/>
  <c r="D25" i="8"/>
  <c r="D17" i="7" l="1"/>
  <c r="D21" i="7" s="1"/>
  <c r="D22" i="7" s="1"/>
  <c r="D23" i="7" s="1"/>
  <c r="C17" i="8"/>
  <c r="J18" i="8" l="1"/>
  <c r="J23" i="8" s="1"/>
  <c r="I18" i="8"/>
  <c r="I23" i="8" s="1"/>
  <c r="I24" i="8" s="1"/>
  <c r="I25" i="8" s="1"/>
  <c r="G18" i="8"/>
  <c r="G23" i="8" s="1"/>
  <c r="F18" i="8"/>
  <c r="H18" i="8"/>
  <c r="H23" i="8" s="1"/>
  <c r="C23" i="8"/>
  <c r="C24" i="8" s="1"/>
  <c r="M18" i="8" l="1"/>
  <c r="M23" i="8" s="1"/>
  <c r="J24" i="8"/>
  <c r="J25" i="8" s="1"/>
  <c r="H24" i="8"/>
  <c r="H25" i="8" s="1"/>
  <c r="G24" i="8"/>
  <c r="G25" i="8" s="1"/>
  <c r="C25" i="8"/>
  <c r="F23" i="8"/>
  <c r="F24" i="8" l="1"/>
  <c r="M24" i="8"/>
  <c r="M25" i="8" s="1"/>
  <c r="F25" i="8" l="1"/>
</calcChain>
</file>

<file path=xl/sharedStrings.xml><?xml version="1.0" encoding="utf-8"?>
<sst xmlns="http://schemas.openxmlformats.org/spreadsheetml/2006/main" count="433" uniqueCount="330">
  <si>
    <t>ITEM</t>
  </si>
  <si>
    <t>m²</t>
  </si>
  <si>
    <t>Limpeza final da obra</t>
  </si>
  <si>
    <t>TOTAL GERAL</t>
  </si>
  <si>
    <t>m</t>
  </si>
  <si>
    <t>DESCRIÇÃO DOS SERVIÇOS</t>
  </si>
  <si>
    <t>un</t>
  </si>
  <si>
    <t>m³</t>
  </si>
  <si>
    <t>cj</t>
  </si>
  <si>
    <t>unxmês</t>
  </si>
  <si>
    <t>Placa de identificação para obra</t>
  </si>
  <si>
    <t>Desmonte (levantamento) mecanizado de pavimento em paralelepípedo ou lajota de concreto, inclusive acomodação do material</t>
  </si>
  <si>
    <t>Escavação manual em solo de 1ª e 2ª categoria em campo aberto</t>
  </si>
  <si>
    <t>Aterro manual apiloado de área interna com maço de 30 kg</t>
  </si>
  <si>
    <t>Porta em ferro de abrir, para receber vidro, sob medida</t>
  </si>
  <si>
    <t>Quadro de distribuição universal de embutir, para disjuntores 34 DIN / 24 Bolt-on - 150 A - sem componentes</t>
  </si>
  <si>
    <t>Disjuntor termomagnético, unipolar 127/220 V, corrente de 60 A até 70 A</t>
  </si>
  <si>
    <t>Disjuntor termomagnético, tripolar 220/380 V, corrente de 60 A até 100 A</t>
  </si>
  <si>
    <t>Disjuntor série universal, em caixa moldada, térmico e magnético fixos, bipolar 480/600 V, corrente de 125 A</t>
  </si>
  <si>
    <t>Disjuntor série universal, em caixa moldada, térmico fixo e magnético ajustável, tripolar 600 V, corrente de 300 A até 400 A</t>
  </si>
  <si>
    <t>Mini-disjuntor termomagnético, unipolar 127/220 V, corrente de 10 A até 32 A</t>
  </si>
  <si>
    <t>Mini-disjuntor termomagnético, bipolar 220/380 V, corrente de 10 A até 32 A</t>
  </si>
  <si>
    <t>Mini-disjuntor termomagnético, bipolar 220/380 V, corrente de 40 A até 50 A</t>
  </si>
  <si>
    <t>Mini-disjuntor termomagnético, tripolar 220/380 V, corrente de 10 A até 32 A</t>
  </si>
  <si>
    <t>Mini-disjuntor termomagnético, tripolar 220/380 V, corrente de 40 A até 50 A</t>
  </si>
  <si>
    <t>Mini-disjuntor termomagnético, tripolar 400 V, corrente de 80 A até 125 A</t>
  </si>
  <si>
    <t>Eletroduto de PVC rígido roscável de 1/2´ - com acessórios</t>
  </si>
  <si>
    <t>Eletroduto de PVC rígido roscável de 3/4´ - com acessórios</t>
  </si>
  <si>
    <t>Eletroduto de PVC rígido roscável de 1´ - com acessórios</t>
  </si>
  <si>
    <t>Eletroduto de PVC rígido roscável de 1 1/4´ - com acessórios</t>
  </si>
  <si>
    <t>Eletroduto de PVC rígido roscável de 2´ - com acessórios</t>
  </si>
  <si>
    <t>Eletroduto de PVC rígido roscável de 2 1/2´ - com acessórios</t>
  </si>
  <si>
    <t>Eletroduto de PVC rígido roscável de 3´ - com acessórios</t>
  </si>
  <si>
    <t>Eletroduto de PVC corrugado flexível leve, diâmetro externo de 20 mm</t>
  </si>
  <si>
    <t>Eletroduto de PVC corrugado flexível leve, diâmetro externo de 25 mm</t>
  </si>
  <si>
    <t>Eletroduto de PVC corrugado flexível leve, diâmetro externo de 32 mm</t>
  </si>
  <si>
    <t>Cabo de cobre nu, têmpera mole, classe 2, de 50 mm²</t>
  </si>
  <si>
    <t>Caixa de passagem em chapa, com tampa parafusada, 100 x 100 x 80 mm</t>
  </si>
  <si>
    <t>Caixa de passagem em chapa, com tampa parafusada, 300 x 300 x 120 mm</t>
  </si>
  <si>
    <t>Tomada 3P+T de 63 A, blindada industrial de embutir</t>
  </si>
  <si>
    <t>Tomada 2P+T de 10 A - 250 V, completa</t>
  </si>
  <si>
    <t>Tomada 2P+T de 20 A - 250 V, completa</t>
  </si>
  <si>
    <t>Interruptor com 1 tecla simples e placa</t>
  </si>
  <si>
    <t>Interruptor com 2 teclas simples e placa</t>
  </si>
  <si>
    <t>Interruptor com 3 teclas simples e placa</t>
  </si>
  <si>
    <t>Interruptor com 1 tecla paralelo e placa</t>
  </si>
  <si>
    <t>Interruptor com 2 teclas paralelo e placa</t>
  </si>
  <si>
    <t>Caixa em PVC de 4´ x 2´</t>
  </si>
  <si>
    <t>Caixa em PVC de 4´ x 4´</t>
  </si>
  <si>
    <t>Caixa em PVC octogonal de 4´ x 4´</t>
  </si>
  <si>
    <t>Execução de reforma e ampliação elétrica, inclusive materiais e equipamentos.</t>
  </si>
  <si>
    <t>1.1</t>
  </si>
  <si>
    <t>1.2</t>
  </si>
  <si>
    <t>2.1</t>
  </si>
  <si>
    <t>2.2</t>
  </si>
  <si>
    <t>2.3</t>
  </si>
  <si>
    <t>3.1</t>
  </si>
  <si>
    <t>3.2</t>
  </si>
  <si>
    <t>3.3</t>
  </si>
  <si>
    <t>3.4</t>
  </si>
  <si>
    <t>3.5</t>
  </si>
  <si>
    <t>3.6</t>
  </si>
  <si>
    <t>3.7</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</si>
  <si>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</si>
  <si>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</si>
  <si>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</si>
  <si>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</si>
  <si>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</si>
  <si>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</si>
  <si>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</si>
  <si>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</si>
  <si>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</si>
  <si>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</si>
  <si>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</si>
  <si>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</si>
  <si>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</si>
  <si>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</si>
  <si>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</si>
  <si>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</si>
  <si>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</si>
  <si>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</si>
  <si>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</si>
  <si>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</si>
  <si>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</si>
  <si>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</si>
  <si>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</si>
  <si>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</si>
  <si>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</si>
  <si>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</si>
  <si>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</si>
  <si>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</si>
  <si>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</si>
  <si>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</si>
  <si>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</si>
  <si>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</si>
  <si>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</si>
  <si>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</si>
  <si>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</si>
  <si>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</si>
  <si>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</si>
  <si>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</si>
  <si>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</si>
  <si>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</si>
  <si>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</si>
  <si>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</si>
  <si>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</si>
  <si>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</si>
  <si>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</si>
  <si>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</si>
  <si>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</si>
  <si>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</si>
  <si>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</si>
  <si>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</si>
  <si>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</si>
  <si>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</si>
  <si>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5.1</t>
  </si>
  <si>
    <t>5.2</t>
  </si>
  <si>
    <t>6.1</t>
  </si>
  <si>
    <t>02.08.020</t>
  </si>
  <si>
    <t>02.02.130</t>
  </si>
  <si>
    <t>Locação de container tipo escritório com 1 vaso sanitário, 1 lavatório e 1 ponto para chuveiro - área mínima de 13,80 m²</t>
  </si>
  <si>
    <t>13.01.080</t>
  </si>
  <si>
    <t>Laje pré-fabricada mista vigota treliçada/lajota cerâmica - LT 24 (20+4) e capa com concreto de 20MPa</t>
  </si>
  <si>
    <t>24.02.010</t>
  </si>
  <si>
    <t>03.06.060</t>
  </si>
  <si>
    <t>06.01.020</t>
  </si>
  <si>
    <t>38.01.120</t>
  </si>
  <si>
    <t>38.01.140</t>
  </si>
  <si>
    <t>40.02.080</t>
  </si>
  <si>
    <t>40.02.020</t>
  </si>
  <si>
    <t>06.12.020</t>
  </si>
  <si>
    <t>37.13.620</t>
  </si>
  <si>
    <t>37.13.660</t>
  </si>
  <si>
    <t>37.13.700</t>
  </si>
  <si>
    <t>37.13.720</t>
  </si>
  <si>
    <t>37.13.800</t>
  </si>
  <si>
    <t>37.13.880</t>
  </si>
  <si>
    <t>37.13.890</t>
  </si>
  <si>
    <t>37.13.840</t>
  </si>
  <si>
    <t>37.13.850</t>
  </si>
  <si>
    <t>37.13.910</t>
  </si>
  <si>
    <t>37.17.060</t>
  </si>
  <si>
    <t>Dispositivo diferencial residual de 25 A x 30 mA - 2 polos</t>
  </si>
  <si>
    <t>37.17.070</t>
  </si>
  <si>
    <t>Dispositivo diferencial residual de 40 A x 30 mA - 2 polos</t>
  </si>
  <si>
    <t>37.17.074</t>
  </si>
  <si>
    <t>Dispositivo diferencial residual de 25 A x 30 mA - 4 polos</t>
  </si>
  <si>
    <t>37.17.080</t>
  </si>
  <si>
    <t>Dispositivo diferencial residual de 40 A x 30 mA - 4 polos</t>
  </si>
  <si>
    <t>38.01.020</t>
  </si>
  <si>
    <t>38.01.040</t>
  </si>
  <si>
    <t>38.01.060</t>
  </si>
  <si>
    <t>38.01.080</t>
  </si>
  <si>
    <t>38.01.160</t>
  </si>
  <si>
    <t>38.19.020</t>
  </si>
  <si>
    <t>38.19.030</t>
  </si>
  <si>
    <t>38.19.040</t>
  </si>
  <si>
    <t>39.03.160</t>
  </si>
  <si>
    <t>39.03.170</t>
  </si>
  <si>
    <t>39.04.080</t>
  </si>
  <si>
    <t>40.04.146</t>
  </si>
  <si>
    <t>40.04.450</t>
  </si>
  <si>
    <t>40.04.460</t>
  </si>
  <si>
    <t>40.05.020</t>
  </si>
  <si>
    <t>40.05.040</t>
  </si>
  <si>
    <t>40.05.060</t>
  </si>
  <si>
    <t>40.05.080</t>
  </si>
  <si>
    <t>40.05.100</t>
  </si>
  <si>
    <t>40.07.010</t>
  </si>
  <si>
    <t>40.07.020</t>
  </si>
  <si>
    <t>40.07.040</t>
  </si>
  <si>
    <t>41.07.450</t>
  </si>
  <si>
    <t>Lâmpada fluorescente compacta eletrônica "3U", base E27 de 25 W - 110 ou 220 V</t>
  </si>
  <si>
    <t>41.14.020</t>
  </si>
  <si>
    <t>41.14.090</t>
  </si>
  <si>
    <t>41.14.310</t>
  </si>
  <si>
    <t>41.14.700</t>
  </si>
  <si>
    <t>Luminária retangular de sobrepor ou arandela tipo calha fechada com difusor em acrílico para 1 lâmpada fluorescente tubular de 28/54W</t>
  </si>
  <si>
    <t>37.03.220</t>
  </si>
  <si>
    <t>Entrada de energia em baixa tensão 208/120V, padrão AES Eletropaulo, entrada subterrânea, constituida de: caixa de distribuição tipo "W", caixa para medição indireta com caixa base de dispositivo de proteção individual, caixa de medição tipo "K", chaves seccionadoras sob carga de 400A, fusivel de 315A, barramentos, eletrodutos, disjuntor principal de 1000A, protetores contra surto, completo de acordo com projeto.</t>
  </si>
  <si>
    <t>vb</t>
  </si>
  <si>
    <t>5.3</t>
  </si>
  <si>
    <t>55.01.020</t>
  </si>
  <si>
    <t>3.8</t>
  </si>
  <si>
    <t>3.9</t>
  </si>
  <si>
    <t>03.02.040</t>
  </si>
  <si>
    <t>Demolição manual de alvenaria de elevação ou elemento vazado, incluindo revestimento</t>
  </si>
  <si>
    <t>19.20.020</t>
  </si>
  <si>
    <t>1.3</t>
  </si>
  <si>
    <t>Recolocação de mármore, pedras e granitos, assentes com massa</t>
  </si>
  <si>
    <t>Eletroduto corrugado em polietileno de alta densidade, DN= 100 mm, com acessórios</t>
  </si>
  <si>
    <t>38.13.040</t>
  </si>
  <si>
    <t>1.4</t>
  </si>
  <si>
    <t>Caixa de passagem em chapa, com tampa parafusada, 200 x 200 x 100 mm</t>
  </si>
  <si>
    <t>40.02.060</t>
  </si>
  <si>
    <t>Cabo de cobre de 2,5 mm², isolamento 750 V - isolação em PVC 70°C</t>
  </si>
  <si>
    <t>Cabo de cobre de 4 mm², isolamento 750 V - isolação em PVC 70°C</t>
  </si>
  <si>
    <t>4.53</t>
  </si>
  <si>
    <t>4.54</t>
  </si>
  <si>
    <t>4.55</t>
  </si>
  <si>
    <t>4.56</t>
  </si>
  <si>
    <t>4.57</t>
  </si>
  <si>
    <t>3.10</t>
  </si>
  <si>
    <t>38.06.180</t>
  </si>
  <si>
    <t>Eletroduto corrugado em polietileno de alta densidade, DN= 40 mm, com acessórios</t>
  </si>
  <si>
    <t>Eletroduto corrugado em polietileno de alta densidade, DN= 30 mm, com acessórios</t>
  </si>
  <si>
    <t>38.13.010</t>
  </si>
  <si>
    <t>38.13.016</t>
  </si>
  <si>
    <t>Eletroduto corrugado em polietileno de alta densidade, DN= 50 mm, com acessórios</t>
  </si>
  <si>
    <t>38.13.020</t>
  </si>
  <si>
    <t>3.15</t>
  </si>
  <si>
    <t>3.16</t>
  </si>
  <si>
    <t>3.17</t>
  </si>
  <si>
    <t>VB</t>
  </si>
  <si>
    <t>Desmonte de infraestrutura nas fachadas, recomposição dos sistemas existentes de SPDA e gás, recomposição de alvenaria e acabamento.</t>
  </si>
  <si>
    <t>TOTAL GERAL + BDI</t>
  </si>
  <si>
    <t>4.58</t>
  </si>
  <si>
    <t>4.59</t>
  </si>
  <si>
    <t>Painel de distribuição com TAG"QGBT", conforme diagrama unifilar, tipo PTTA, conforme NBR 60439-1, grau de proteção IP-54, com disjuntores caixa moldada 35KA, disjuntor geral com acionamento bobina de abertura para controle de abertura através do controlador de temperatura do transformador, iluminação emterna em cada módulo, barramento neutro de aterramento distinto, flanges e barramentos flexíveis para a conexão com o trsnformador. Portas com fecho e chave mestrada, plaquetas de advertência conforme NR-10, ilhois de içamento, inclusive certificado, CEPEL e ensaios de tensão aplicada, ART do fabricante. - fabricação conforme diagrama unifilar.</t>
  </si>
  <si>
    <t>17.02.020</t>
  </si>
  <si>
    <t>Chapisco</t>
  </si>
  <si>
    <t>17.02.120</t>
  </si>
  <si>
    <t>Emboço comum</t>
  </si>
  <si>
    <t>17.02.220</t>
  </si>
  <si>
    <t>Reboco</t>
  </si>
  <si>
    <t>22.02.010</t>
  </si>
  <si>
    <t>Forro em placa de gesso liso fixo</t>
  </si>
  <si>
    <t>22.20.020</t>
  </si>
  <si>
    <t>Recolocação de forros fixados</t>
  </si>
  <si>
    <t>3.18</t>
  </si>
  <si>
    <t>3.19</t>
  </si>
  <si>
    <t>3.20</t>
  </si>
  <si>
    <t>2.4</t>
  </si>
  <si>
    <t>Elaboração de projeto de adequação de entrada de energia elétrica junto a concessionária, com medição em baixa tensão e demanda até 75 kVA</t>
  </si>
  <si>
    <t>41.09.750</t>
  </si>
  <si>
    <t>Reator eletrônico de alto fator de potência com partida instantânea, para duas lâmpadas fluorescentes tubulares, base bipino bilateral, 32 W - 127 V / 220 V</t>
  </si>
  <si>
    <t>17.01.020</t>
  </si>
  <si>
    <t>Argamassa de regularização e/ou proteção</t>
  </si>
  <si>
    <t>17.01.050</t>
  </si>
  <si>
    <t>Regularização de piso com nata de cimento</t>
  </si>
  <si>
    <t>2.5</t>
  </si>
  <si>
    <t>2.6</t>
  </si>
  <si>
    <t>17.03.040</t>
  </si>
  <si>
    <t>Cimentado desempenado e alisado (queimado)</t>
  </si>
  <si>
    <t>01.06.021</t>
  </si>
  <si>
    <t>04.18.390</t>
  </si>
  <si>
    <t>Remoção de condutor embutido diâmetro externo até 6,5 mm</t>
  </si>
  <si>
    <t>14.11.271</t>
  </si>
  <si>
    <t>Alvenaria de bloco de concreto estrutural 19 x 19 x 39 cm - classe A</t>
  </si>
  <si>
    <t>33.10.020</t>
  </si>
  <si>
    <t>Tinta látex em massa, inclusive preparo</t>
  </si>
  <si>
    <t>Eletroduto galvanizado a quente, pesado de 4´ - com acessórios</t>
  </si>
  <si>
    <t>39.02.016</t>
  </si>
  <si>
    <t>39.02.020</t>
  </si>
  <si>
    <t>Cabo de cobre de 1,5 mm², isolamento 0,6/1 kV - isolação em PVC 70°C</t>
  </si>
  <si>
    <t>Cabo de cobre de 2,5 mm², isolamento 0,6/1 kV - isolação em PVC 70°C</t>
  </si>
  <si>
    <t>39.03.174</t>
  </si>
  <si>
    <t>Cabo de cobre de 4 mm², isolamento 0,6/1 kV - isolação em PVC 70°C.</t>
  </si>
  <si>
    <t>39.03.178</t>
  </si>
  <si>
    <t>Cabo de cobre de 6 mm², isolamento 0,6/1 kV - isolação em PVC 70°C</t>
  </si>
  <si>
    <t>39.03.182</t>
  </si>
  <si>
    <t>Cabo de cobre de 10 mm², isolamento 0,6/1 kV - isolação em PVC 70°C</t>
  </si>
  <si>
    <t>39.21.060</t>
  </si>
  <si>
    <t>Cabo de cobre flexível de 16 mm², isolamento 0,6/1kV - isolação HEPR 90°C</t>
  </si>
  <si>
    <t>39.21.070</t>
  </si>
  <si>
    <t>Cabo de cobre flexível de 25 mm², isolamento 0,6/1kV - isolação HEPR 90°C</t>
  </si>
  <si>
    <t>39.21.080</t>
  </si>
  <si>
    <t>Cabo de cobre flexível de 35 mm², isolamento 0,6/1kV - isolação HEPR 90°C</t>
  </si>
  <si>
    <t>39.21.090</t>
  </si>
  <si>
    <t>Cabo de cobre flexível de 50 mm², isolamento 0,6/1kV - isolação HEPR 90°C</t>
  </si>
  <si>
    <t>39.21.100</t>
  </si>
  <si>
    <t>Cabo de cobre flexível de 70 mm², isolamento 0,6/1kV - isolação HEPR 90°C</t>
  </si>
  <si>
    <t>39.21.130</t>
  </si>
  <si>
    <t>Cabo de cobre flexível de 185 mm², isolamento 0,6/1kV - isolação HEPR 90°C</t>
  </si>
  <si>
    <t>41.02.551</t>
  </si>
  <si>
    <t>Lâmpada LED tubular T8 com base G13, de 1850 até 2000 Im - 18 a 20W</t>
  </si>
  <si>
    <t>Luminária retangular de embutir tipo calha fechada, com difusor plano em acrílico, para 2 lâmpadas fluorescentes tubulares de 28 W/32 W/36 W/54 W</t>
  </si>
  <si>
    <t>Luminária retangular de sobrepor tipo calha fechada, com difusor em acrílico translúcido, para 2 lâmpadas fluorescentes de 28 W/32 W/36 W/54 W</t>
  </si>
  <si>
    <t>Luminária redonda de embutir com difusor recuado, para 1 ou 2 lâmpadas fluorescentes compactas de 15 W/18 W/20 W/23 W/26 W</t>
  </si>
  <si>
    <t>42.05.190</t>
  </si>
  <si>
    <t>Haste de aterramento de 3/4´ x 3,00 m</t>
  </si>
  <si>
    <t>1.0</t>
  </si>
  <si>
    <t>2.0</t>
  </si>
  <si>
    <t>3.0</t>
  </si>
  <si>
    <t>CPOS</t>
  </si>
  <si>
    <t>UNID</t>
  </si>
  <si>
    <t>QTDE</t>
  </si>
  <si>
    <t xml:space="preserve"> Vlr. Unit. </t>
  </si>
  <si>
    <t xml:space="preserve"> Vlr. Total </t>
  </si>
  <si>
    <t>% do  Item</t>
  </si>
  <si>
    <t>Objeto:</t>
  </si>
  <si>
    <t xml:space="preserve">Local:                    </t>
  </si>
  <si>
    <t>RESUMO DA PLANILHA</t>
  </si>
  <si>
    <t xml:space="preserve">Item </t>
  </si>
  <si>
    <t>Descrição dos Serviços</t>
  </si>
  <si>
    <t>Valor Total</t>
  </si>
  <si>
    <t>4.0</t>
  </si>
  <si>
    <t>5.0</t>
  </si>
  <si>
    <t>6.0</t>
  </si>
  <si>
    <t>3.11</t>
  </si>
  <si>
    <t>3.12</t>
  </si>
  <si>
    <t>3.13</t>
  </si>
  <si>
    <t>3.14</t>
  </si>
  <si>
    <t>TOTAL DA OBRA</t>
  </si>
  <si>
    <t>BDI</t>
  </si>
  <si>
    <t>Serviços iniciais</t>
  </si>
  <si>
    <t>Cabine de entrada</t>
  </si>
  <si>
    <t>Infraestrutura externa / interna</t>
  </si>
  <si>
    <t>Instalações elétricas</t>
  </si>
  <si>
    <t>Quadro de distribuição</t>
  </si>
  <si>
    <t>Serviços complementares</t>
  </si>
  <si>
    <t>TOTAL</t>
  </si>
  <si>
    <t>OBRA:</t>
  </si>
  <si>
    <t>LOCAL:</t>
  </si>
  <si>
    <t>Mês 1</t>
  </si>
  <si>
    <t>Mês 2</t>
  </si>
  <si>
    <t>Mês 3</t>
  </si>
  <si>
    <t>Mês 4</t>
  </si>
  <si>
    <t>Mês 5</t>
  </si>
  <si>
    <t>Mês 6</t>
  </si>
  <si>
    <t>Total</t>
  </si>
  <si>
    <t>Rua da Consolação, 717 - São Paulo - SP</t>
  </si>
  <si>
    <t xml:space="preserve"> </t>
  </si>
  <si>
    <t>BDI - 25%</t>
  </si>
  <si>
    <t>Administração local, mobilização e desmobilização</t>
  </si>
  <si>
    <t>3.21</t>
  </si>
  <si>
    <t>Mês 7</t>
  </si>
  <si>
    <t>Mês 8</t>
  </si>
  <si>
    <t>Mês 9</t>
  </si>
  <si>
    <t xml:space="preserve">PLANILHA ORÇAMENTÁRIA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</si>
</sst>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R$&quot;\ * #,##0.00_-;\-&quot;R$&quot;\ * #,##0.00_-;_-&quot;R$&quot;\ * &quot;-&quot;??_-;_-@_-"/>
    <numFmt numFmtId="43" formatCode="_-* #,##0.00_-;\-* #,##0.00_-;_-* &quot;-&quot;??_-;_-@_-"/>
    <numFmt numFmtId="164" formatCode="_(* #,##0.00_);_(* \(#,##0.00\);_(* &quot;-&quot;??_);_(@_)"/>
    <numFmt numFmtId="165" formatCode="00\ 00\ 00"/>
    <numFmt numFmtId="166" formatCode="&quot;R$&quot;\ #,##0.00"/>
  </numFmts>
  <fonts count="17" x14ac:knownFonts="1">
    <font>
      <sz val="11"/>
      <color theme="1"/>
      <name val="Calibri"/>
      <family val="2"/>
      <scheme val="minor"/>
    </font>
    <font>
      <sz val="11"/>
      <color theme="1"/>
      <name val="Calibri"/>
      <family val="2"/>
      <scheme val="minor"/>
    </font>
    <font>
      <sz val="10"/>
      <name val="Arial"/>
      <family val="2"/>
    </font>
    <font>
      <b/>
      <sz val="14"/>
      <name val="Arial"/>
      <family val="2"/>
    </font>
    <font>
      <b/>
      <sz val="12"/>
      <name val="Arial"/>
      <family val="2"/>
    </font>
    <font>
      <b/>
      <sz val="13"/>
      <name val="Arial"/>
      <family val="2"/>
    </font>
    <font>
      <b/>
      <sz val="10"/>
      <name val="Arial"/>
      <family val="2"/>
    </font>
    <font>
      <b/>
      <sz val="11"/>
      <color theme="1"/>
      <name val="Calibri"/>
      <family val="2"/>
      <scheme val="minor"/>
    </font>
    <font>
      <sz val="11"/>
      <color indexed="8"/>
      <name val="Calibri"/>
      <family val="2"/>
      <scheme val="minor"/>
    </font>
    <font>
      <sz val="11"/>
      <name val="Arial"/>
      <family val="2"/>
    </font>
    <font>
      <b/>
      <sz val="11"/>
      <color indexed="8"/>
      <name val="Calibri"/>
      <family val="2"/>
      <scheme val="minor"/>
    </font>
    <font>
      <b/>
      <sz val="11"/>
      <name val="Arial"/>
      <family val="2"/>
    </font>
    <font>
      <sz val="12"/>
      <color theme="1"/>
      <name val="Calibri"/>
      <family val="2"/>
      <scheme val="minor"/>
    </font>
    <font>
      <b/>
      <sz val="12"/>
      <color theme="1"/>
      <name val="Calibri"/>
      <family val="2"/>
      <scheme val="minor"/>
    </font>
    <font>
      <b/>
      <sz val="12"/>
      <name val="Calibri"/>
      <family val="2"/>
      <scheme val="minor"/>
    </font>
    <font>
      <b/>
      <sz val="11"/>
      <name val="Calibri"/>
      <family val="2"/>
      <scheme val="minor"/>
    </font>
    <font>
      <sz val="11"/>
      <color theme="0"/>
      <name val="Calibri"/>
      <family val="2"/>
      <scheme val="minor"/>
    </font>
  </fonts>
  <fills count="10">
    <fill>
      <patternFill patternType="none"/>
    </fill>
    <fill>
      <patternFill patternType="gray125"/>
    </fill>
    <fill>
      <patternFill patternType="solid">
        <fgColor theme="0" tint="-0.34998626667073579"/>
        <bgColor rgb="FF000000"/>
      </patternFill>
    </fill>
    <fill>
      <patternFill patternType="solid">
        <fgColor theme="0" tint="-0.34998626667073579"/>
        <bgColor indexed="64"/>
      </patternFill>
    </fill>
    <fill>
      <patternFill patternType="solid">
        <fgColor indexed="55"/>
        <bgColor indexed="64"/>
      </patternFill>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theme="9" tint="0.39997558519241921"/>
        <bgColor indexed="64"/>
      </patternFill>
    </fill>
    <fill>
      <patternFill patternType="solid">
        <fgColor theme="8"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10">
    <xf numFmtId="0" fontId="0" fillId="0" borderId="0"/>
    <xf numFmtId="43" fontId="1" fillId="0" borderId="0" applyFont="0" applyFill="0" applyBorder="0" applyAlignment="0" applyProtection="0"/>
    <xf numFmtId="0" fontId="2" fillId="0" borderId="0"/>
    <xf numFmtId="164" fontId="2" fillId="0" borderId="0" applyFont="0" applyFill="0" applyBorder="0" applyAlignment="0" applyProtection="0"/>
    <xf numFmtId="9" fontId="1" fillId="0" borderId="0" applyFont="0" applyFill="0" applyBorder="0" applyAlignment="0" applyProtection="0"/>
    <xf numFmtId="43"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0" fontId="2" fillId="0" borderId="0"/>
  </cellStyleXfs>
  <cellXfs count="189">
    <xf numFmtId="0" fontId="0" fillId="0" borderId="0" xfId="0"/>
    <xf numFmtId="0" fontId="3" fillId="0" borderId="0" xfId="2" applyFont="1" applyBorder="1" applyAlignment="1" applyProtection="1">
      <alignment horizontal="left" vertical="center"/>
      <protection locked="0"/>
    </xf>
    <xf numFmtId="0" fontId="3" fillId="0" borderId="0" xfId="2" applyFont="1" applyBorder="1" applyAlignment="1" applyProtection="1">
      <alignment horizontal="left" vertical="center" wrapText="1"/>
      <protection locked="0"/>
    </xf>
    <xf numFmtId="0" fontId="3" fillId="0" borderId="0" xfId="2" applyFont="1" applyBorder="1" applyAlignment="1" applyProtection="1">
      <alignment horizontal="center" vertical="center"/>
      <protection locked="0"/>
    </xf>
    <xf numFmtId="49" fontId="6" fillId="0" borderId="1" xfId="2" applyNumberFormat="1" applyFont="1" applyBorder="1" applyAlignment="1" applyProtection="1">
      <alignment horizontal="center" vertical="center"/>
      <protection locked="0"/>
    </xf>
    <xf numFmtId="0" fontId="6" fillId="0" borderId="1" xfId="2" applyFont="1" applyBorder="1" applyAlignment="1" applyProtection="1">
      <alignment horizontal="left" vertical="center" wrapText="1"/>
      <protection locked="0"/>
    </xf>
    <xf numFmtId="0" fontId="6" fillId="0" borderId="1" xfId="2" applyFont="1" applyBorder="1" applyAlignment="1">
      <alignment horizontal="center" vertical="center"/>
    </xf>
    <xf numFmtId="0" fontId="2" fillId="0" borderId="1" xfId="2" applyFont="1" applyBorder="1" applyAlignment="1" applyProtection="1">
      <alignment horizontal="center" vertical="center"/>
      <protection locked="0"/>
    </xf>
    <xf numFmtId="0" fontId="2" fillId="0" borderId="1" xfId="2" applyFont="1" applyBorder="1" applyAlignment="1">
      <alignment horizontal="left" vertical="center" wrapText="1"/>
    </xf>
    <xf numFmtId="0" fontId="2" fillId="0" borderId="1" xfId="2" applyFont="1" applyBorder="1" applyAlignment="1">
      <alignment horizontal="center" vertical="center"/>
    </xf>
    <xf numFmtId="49" fontId="2" fillId="0" borderId="1" xfId="2" applyNumberFormat="1" applyFont="1" applyBorder="1" applyAlignment="1" applyProtection="1">
      <alignment horizontal="center" vertical="center"/>
      <protection locked="0"/>
    </xf>
    <xf numFmtId="0" fontId="6" fillId="0" borderId="1" xfId="2" applyFont="1" applyBorder="1" applyAlignment="1" applyProtection="1">
      <alignment horizontal="right" vertical="center" wrapText="1"/>
      <protection locked="0"/>
    </xf>
    <xf numFmtId="0" fontId="2" fillId="0" borderId="1" xfId="2" applyFont="1" applyFill="1" applyBorder="1" applyAlignment="1">
      <alignment horizontal="left" vertical="center" wrapText="1"/>
    </xf>
    <xf numFmtId="0" fontId="2" fillId="0" borderId="1" xfId="2" applyFont="1" applyFill="1" applyBorder="1" applyAlignment="1">
      <alignment horizontal="center" vertical="center"/>
    </xf>
    <xf numFmtId="0" fontId="0" fillId="0" borderId="1" xfId="0" applyBorder="1"/>
    <xf numFmtId="0" fontId="0" fillId="0" borderId="1" xfId="0" applyFill="1" applyBorder="1" applyAlignment="1">
      <alignment horizontal="center" vertical="center"/>
    </xf>
    <xf numFmtId="0" fontId="0" fillId="0" borderId="1" xfId="0" applyFill="1" applyBorder="1" applyAlignment="1">
      <alignment horizontal="center"/>
    </xf>
    <xf numFmtId="0" fontId="4" fillId="0" borderId="0" xfId="2" applyFont="1" applyBorder="1" applyAlignment="1" applyProtection="1">
      <alignment horizontal="center" vertical="center" wrapText="1"/>
      <protection locked="0"/>
    </xf>
    <xf numFmtId="43" fontId="6" fillId="0" borderId="1" xfId="1" applyFont="1" applyBorder="1" applyAlignment="1" applyProtection="1">
      <alignment vertical="center"/>
    </xf>
    <xf numFmtId="0" fontId="6" fillId="0" borderId="1" xfId="2" applyFont="1" applyBorder="1" applyAlignment="1" applyProtection="1">
      <alignment vertical="center"/>
    </xf>
    <xf numFmtId="0" fontId="2" fillId="0" borderId="1" xfId="2" applyFont="1" applyBorder="1" applyAlignment="1">
      <alignment vertical="center" wrapText="1"/>
    </xf>
    <xf numFmtId="43" fontId="2" fillId="0" borderId="1" xfId="2" applyNumberFormat="1" applyFont="1" applyBorder="1" applyAlignment="1" applyProtection="1">
      <alignment vertical="center"/>
      <protection locked="0"/>
    </xf>
    <xf numFmtId="43" fontId="2" fillId="0" borderId="1" xfId="1" applyFont="1" applyBorder="1" applyAlignment="1" applyProtection="1">
      <alignment vertical="center"/>
      <protection locked="0"/>
    </xf>
    <xf numFmtId="49" fontId="2" fillId="0" borderId="1" xfId="2" applyNumberFormat="1" applyFont="1" applyBorder="1" applyAlignment="1" applyProtection="1">
      <alignment vertical="center"/>
      <protection locked="0"/>
    </xf>
    <xf numFmtId="43" fontId="2" fillId="0" borderId="1" xfId="2" applyNumberFormat="1" applyFont="1" applyFill="1" applyBorder="1" applyAlignment="1" applyProtection="1">
      <alignment vertical="center"/>
      <protection locked="0"/>
    </xf>
    <xf numFmtId="43" fontId="0" fillId="0" borderId="0" xfId="1" applyFont="1" applyAlignment="1"/>
    <xf numFmtId="43" fontId="0" fillId="0" borderId="0" xfId="0" applyNumberFormat="1" applyAlignment="1"/>
    <xf numFmtId="0" fontId="0" fillId="0" borderId="0" xfId="0" applyAlignment="1"/>
    <xf numFmtId="164" fontId="6" fillId="0" borderId="1" xfId="3" applyFont="1" applyBorder="1" applyAlignment="1">
      <alignment vertical="center"/>
    </xf>
    <xf numFmtId="164" fontId="2" fillId="0" borderId="1" xfId="3" applyFont="1" applyBorder="1" applyAlignment="1">
      <alignment vertical="center"/>
    </xf>
    <xf numFmtId="164" fontId="2" fillId="0" borderId="1" xfId="3" applyFont="1" applyFill="1" applyBorder="1" applyAlignment="1">
      <alignment vertical="center"/>
    </xf>
    <xf numFmtId="0" fontId="6" fillId="2" borderId="6"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3" fontId="6" fillId="3" borderId="1" xfId="5" applyFont="1" applyFill="1" applyBorder="1" applyAlignment="1">
      <alignment horizontal="left" vertical="center" wrapText="1"/>
    </xf>
    <xf numFmtId="0" fontId="10" fillId="3"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2" fontId="10" fillId="3" borderId="1" xfId="0" applyNumberFormat="1" applyFont="1" applyFill="1" applyBorder="1" applyAlignment="1">
      <alignment horizontal="center" vertical="center" wrapText="1"/>
    </xf>
    <xf numFmtId="4" fontId="10" fillId="3" borderId="1" xfId="0" applyNumberFormat="1" applyFont="1" applyFill="1" applyBorder="1" applyAlignment="1">
      <alignment horizontal="right" vertical="center" wrapText="1"/>
    </xf>
    <xf numFmtId="10" fontId="6" fillId="4" borderId="7" xfId="4" applyNumberFormat="1"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9" xfId="0" applyNumberFormat="1" applyFont="1" applyBorder="1" applyAlignment="1">
      <alignment horizontal="center" vertical="center" wrapText="1"/>
    </xf>
    <xf numFmtId="0" fontId="6" fillId="0" borderId="9" xfId="0" applyFont="1" applyBorder="1" applyAlignment="1">
      <alignment horizontal="center" vertical="center" wrapText="1"/>
    </xf>
    <xf numFmtId="4" fontId="6" fillId="0" borderId="9" xfId="0" applyNumberFormat="1" applyFont="1" applyBorder="1" applyAlignment="1">
      <alignment horizontal="center" vertical="center" wrapText="1"/>
    </xf>
    <xf numFmtId="2" fontId="6" fillId="0" borderId="9" xfId="6" applyNumberFormat="1" applyFont="1" applyBorder="1" applyAlignment="1">
      <alignment horizontal="center" vertical="center" wrapText="1"/>
    </xf>
    <xf numFmtId="4" fontId="6" fillId="0" borderId="3" xfId="6" applyNumberFormat="1" applyFont="1" applyBorder="1" applyAlignment="1">
      <alignment horizontal="center" vertical="center" wrapText="1"/>
    </xf>
    <xf numFmtId="43" fontId="6" fillId="5" borderId="10" xfId="5" applyFont="1" applyFill="1" applyBorder="1" applyAlignment="1">
      <alignment horizontal="center" vertical="center" wrapText="1"/>
    </xf>
    <xf numFmtId="0" fontId="2" fillId="0" borderId="0" xfId="0" applyFont="1" applyAlignment="1">
      <alignment vertical="center" wrapText="1"/>
    </xf>
    <xf numFmtId="0" fontId="6" fillId="0" borderId="0" xfId="0" applyFont="1" applyAlignment="1">
      <alignment vertical="center" wrapText="1"/>
    </xf>
    <xf numFmtId="0" fontId="6" fillId="0" borderId="0" xfId="0" applyFont="1" applyAlignment="1" applyProtection="1">
      <alignment horizontal="center" vertical="center"/>
      <protection hidden="1"/>
    </xf>
    <xf numFmtId="165" fontId="0" fillId="0" borderId="0" xfId="0" applyNumberFormat="1" applyAlignment="1" applyProtection="1">
      <alignment horizontal="center" vertical="center"/>
      <protection hidden="1"/>
    </xf>
    <xf numFmtId="0" fontId="0" fillId="0" borderId="0" xfId="0" applyAlignment="1" applyProtection="1">
      <alignment horizontal="center" vertical="center"/>
      <protection hidden="1"/>
    </xf>
    <xf numFmtId="44" fontId="1" fillId="0" borderId="0" xfId="6" applyFont="1" applyAlignment="1" applyProtection="1">
      <alignment horizontal="center" vertical="center"/>
      <protection hidden="1"/>
    </xf>
    <xf numFmtId="0" fontId="0" fillId="0" borderId="0" xfId="0" applyProtection="1">
      <protection hidden="1"/>
    </xf>
    <xf numFmtId="0" fontId="0" fillId="0" borderId="0" xfId="0" applyAlignment="1" applyProtection="1">
      <protection hidden="1"/>
    </xf>
    <xf numFmtId="0" fontId="3" fillId="0" borderId="0" xfId="0" applyFont="1" applyAlignment="1" applyProtection="1">
      <alignment horizontal="center"/>
      <protection hidden="1"/>
    </xf>
    <xf numFmtId="44" fontId="1" fillId="0" borderId="0" xfId="6" applyFont="1" applyAlignment="1" applyProtection="1">
      <alignment horizontal="center"/>
      <protection hidden="1"/>
    </xf>
    <xf numFmtId="0" fontId="2" fillId="0" borderId="0" xfId="0" applyFont="1" applyAlignment="1" applyProtection="1">
      <protection hidden="1"/>
    </xf>
    <xf numFmtId="0" fontId="2" fillId="0" borderId="0" xfId="0" applyFont="1" applyAlignment="1" applyProtection="1">
      <alignment horizontal="center"/>
      <protection hidden="1"/>
    </xf>
    <xf numFmtId="44" fontId="2" fillId="0" borderId="0" xfId="6" applyFont="1" applyAlignment="1" applyProtection="1">
      <alignment horizontal="center"/>
      <protection hidden="1"/>
    </xf>
    <xf numFmtId="44" fontId="2" fillId="0" borderId="0" xfId="6" applyFont="1" applyAlignment="1" applyProtection="1">
      <alignment horizontal="center" vertical="center"/>
      <protection hidden="1"/>
    </xf>
    <xf numFmtId="4" fontId="4" fillId="0" borderId="0" xfId="0" applyNumberFormat="1" applyFont="1" applyFill="1" applyBorder="1" applyAlignment="1" applyProtection="1">
      <alignment horizontal="left" vertical="center"/>
      <protection hidden="1"/>
    </xf>
    <xf numFmtId="49" fontId="4" fillId="0" borderId="0" xfId="0" applyNumberFormat="1" applyFont="1" applyFill="1" applyBorder="1" applyAlignment="1" applyProtection="1">
      <alignment horizontal="center" vertical="center"/>
      <protection hidden="1"/>
    </xf>
    <xf numFmtId="44" fontId="4" fillId="0" borderId="0" xfId="6" applyFont="1" applyFill="1" applyBorder="1" applyAlignment="1" applyProtection="1">
      <alignment horizontal="center" vertical="center"/>
      <protection hidden="1"/>
    </xf>
    <xf numFmtId="0" fontId="4" fillId="0" borderId="0" xfId="0" applyFont="1" applyBorder="1" applyProtection="1">
      <protection hidden="1"/>
    </xf>
    <xf numFmtId="0" fontId="0" fillId="0" borderId="0" xfId="0" applyNumberFormat="1" applyFill="1" applyBorder="1" applyAlignment="1" applyProtection="1">
      <alignment horizontal="center" vertical="center"/>
      <protection hidden="1"/>
    </xf>
    <xf numFmtId="0" fontId="4" fillId="0" borderId="0" xfId="0" applyFont="1" applyBorder="1" applyAlignment="1" applyProtection="1">
      <alignment horizontal="center"/>
      <protection hidden="1"/>
    </xf>
    <xf numFmtId="0" fontId="0" fillId="0" borderId="0" xfId="0" applyAlignment="1" applyProtection="1">
      <alignment horizontal="center"/>
      <protection hidden="1"/>
    </xf>
    <xf numFmtId="0" fontId="4" fillId="0" borderId="0" xfId="0" applyFont="1" applyAlignment="1" applyProtection="1">
      <alignment horizontal="center"/>
      <protection hidden="1"/>
    </xf>
    <xf numFmtId="0" fontId="6" fillId="0" borderId="2" xfId="0" applyFont="1" applyBorder="1" applyAlignment="1" applyProtection="1">
      <alignment horizontal="center"/>
      <protection hidden="1"/>
    </xf>
    <xf numFmtId="0" fontId="4" fillId="0" borderId="11" xfId="0" applyFont="1" applyBorder="1" applyAlignment="1" applyProtection="1">
      <alignment horizontal="center"/>
      <protection hidden="1"/>
    </xf>
    <xf numFmtId="44" fontId="4" fillId="0" borderId="3" xfId="6" applyFont="1" applyBorder="1" applyAlignment="1" applyProtection="1">
      <alignment horizontal="center"/>
      <protection hidden="1"/>
    </xf>
    <xf numFmtId="0" fontId="0" fillId="0" borderId="0" xfId="0" applyFill="1"/>
    <xf numFmtId="164" fontId="6" fillId="3" borderId="1" xfId="3" applyFont="1" applyFill="1" applyBorder="1" applyAlignment="1" applyProtection="1">
      <alignment vertical="center"/>
    </xf>
    <xf numFmtId="0" fontId="0" fillId="3" borderId="1" xfId="0" applyFill="1" applyBorder="1"/>
    <xf numFmtId="9" fontId="6" fillId="3" borderId="1" xfId="1" applyNumberFormat="1" applyFont="1" applyFill="1" applyBorder="1" applyAlignment="1" applyProtection="1">
      <alignment horizontal="center" vertical="center"/>
    </xf>
    <xf numFmtId="0" fontId="2" fillId="7" borderId="1" xfId="2" applyFont="1" applyFill="1" applyBorder="1" applyAlignment="1" applyProtection="1">
      <alignment horizontal="center" vertical="center"/>
      <protection locked="0"/>
    </xf>
    <xf numFmtId="44" fontId="3" fillId="0" borderId="0" xfId="6" applyFont="1" applyAlignment="1" applyProtection="1">
      <protection hidden="1"/>
    </xf>
    <xf numFmtId="0" fontId="3" fillId="0" borderId="0" xfId="0" applyFont="1" applyAlignment="1" applyProtection="1">
      <protection hidden="1"/>
    </xf>
    <xf numFmtId="44" fontId="2" fillId="0" borderId="0" xfId="6" applyFont="1" applyAlignment="1" applyProtection="1">
      <protection hidden="1"/>
    </xf>
    <xf numFmtId="44" fontId="1" fillId="0" borderId="0" xfId="6" applyFont="1" applyProtection="1">
      <protection hidden="1"/>
    </xf>
    <xf numFmtId="0" fontId="11" fillId="0" borderId="0" xfId="0" applyFont="1" applyBorder="1" applyAlignment="1" applyProtection="1">
      <alignment horizontal="center" vertical="center"/>
      <protection hidden="1"/>
    </xf>
    <xf numFmtId="0" fontId="4" fillId="0" borderId="0" xfId="0" applyFont="1" applyAlignment="1" applyProtection="1">
      <alignment vertical="center"/>
      <protection hidden="1"/>
    </xf>
    <xf numFmtId="0" fontId="4" fillId="0" borderId="0" xfId="0" applyFont="1" applyAlignment="1" applyProtection="1">
      <protection hidden="1"/>
    </xf>
    <xf numFmtId="4" fontId="11" fillId="0" borderId="0" xfId="0" applyNumberFormat="1" applyFont="1" applyFill="1" applyBorder="1" applyAlignment="1" applyProtection="1">
      <alignment horizontal="center" vertical="center"/>
      <protection hidden="1"/>
    </xf>
    <xf numFmtId="49" fontId="4" fillId="0" borderId="0" xfId="0" applyNumberFormat="1" applyFont="1" applyAlignment="1" applyProtection="1">
      <alignment horizontal="center"/>
      <protection hidden="1"/>
    </xf>
    <xf numFmtId="44" fontId="4" fillId="0" borderId="0" xfId="6" applyFont="1" applyAlignment="1" applyProtection="1">
      <alignment horizontal="left"/>
      <protection hidden="1"/>
    </xf>
    <xf numFmtId="0" fontId="4" fillId="0" borderId="0" xfId="0" applyFont="1" applyAlignment="1" applyProtection="1">
      <alignment horizontal="left"/>
      <protection hidden="1"/>
    </xf>
    <xf numFmtId="0" fontId="6" fillId="0" borderId="16" xfId="0" applyFont="1" applyBorder="1" applyAlignment="1" applyProtection="1">
      <alignment horizontal="center"/>
      <protection hidden="1"/>
    </xf>
    <xf numFmtId="0" fontId="4" fillId="0" borderId="24" xfId="0" applyFont="1" applyBorder="1" applyAlignment="1" applyProtection="1">
      <alignment horizontal="center"/>
      <protection hidden="1"/>
    </xf>
    <xf numFmtId="44" fontId="4" fillId="0" borderId="25" xfId="6" applyFont="1" applyBorder="1" applyAlignment="1" applyProtection="1">
      <alignment horizontal="center"/>
      <protection hidden="1"/>
    </xf>
    <xf numFmtId="0" fontId="0" fillId="0" borderId="16" xfId="0" applyBorder="1" applyAlignment="1" applyProtection="1">
      <alignment horizontal="center" wrapText="1"/>
      <protection hidden="1"/>
    </xf>
    <xf numFmtId="0" fontId="0" fillId="0" borderId="24" xfId="0" applyBorder="1" applyAlignment="1" applyProtection="1">
      <alignment horizontal="center" wrapText="1"/>
      <protection hidden="1"/>
    </xf>
    <xf numFmtId="0" fontId="7" fillId="0" borderId="12" xfId="0" applyFont="1" applyBorder="1" applyAlignment="1" applyProtection="1">
      <alignment horizontal="center" vertical="center" wrapText="1"/>
      <protection hidden="1"/>
    </xf>
    <xf numFmtId="0" fontId="0" fillId="7" borderId="0" xfId="0" applyFill="1" applyBorder="1" applyAlignment="1" applyProtection="1">
      <alignment horizontal="center"/>
      <protection hidden="1"/>
    </xf>
    <xf numFmtId="0" fontId="7" fillId="7" borderId="0" xfId="0" applyFont="1" applyFill="1" applyBorder="1" applyAlignment="1" applyProtection="1">
      <alignment horizontal="center" vertical="center" wrapText="1"/>
      <protection hidden="1"/>
    </xf>
    <xf numFmtId="9" fontId="0" fillId="8" borderId="6" xfId="0" applyNumberFormat="1" applyFill="1" applyBorder="1" applyAlignment="1" applyProtection="1">
      <alignment horizontal="center" wrapText="1"/>
      <protection hidden="1"/>
    </xf>
    <xf numFmtId="9" fontId="0" fillId="8" borderId="1" xfId="0" applyNumberFormat="1" applyFill="1" applyBorder="1" applyAlignment="1" applyProtection="1">
      <alignment horizontal="center" wrapText="1"/>
      <protection hidden="1"/>
    </xf>
    <xf numFmtId="9" fontId="7" fillId="0" borderId="14" xfId="0" applyNumberFormat="1" applyFont="1" applyBorder="1" applyAlignment="1" applyProtection="1">
      <alignment horizontal="right" wrapText="1"/>
      <protection hidden="1"/>
    </xf>
    <xf numFmtId="9" fontId="12" fillId="7" borderId="0" xfId="0" applyNumberFormat="1" applyFont="1" applyFill="1" applyBorder="1" applyAlignment="1" applyProtection="1">
      <alignment horizontal="center"/>
      <protection hidden="1"/>
    </xf>
    <xf numFmtId="9" fontId="12" fillId="7" borderId="0" xfId="0" applyNumberFormat="1" applyFont="1" applyFill="1" applyBorder="1" applyAlignment="1" applyProtection="1">
      <alignment horizontal="right" wrapText="1"/>
      <protection hidden="1"/>
    </xf>
    <xf numFmtId="164" fontId="0" fillId="0" borderId="22" xfId="0" applyNumberFormat="1" applyBorder="1" applyAlignment="1" applyProtection="1">
      <alignment horizontal="center" wrapText="1"/>
      <protection hidden="1"/>
    </xf>
    <xf numFmtId="44" fontId="7" fillId="0" borderId="14" xfId="7" applyFont="1" applyBorder="1" applyAlignment="1" applyProtection="1">
      <alignment horizontal="right" wrapText="1"/>
      <protection hidden="1"/>
    </xf>
    <xf numFmtId="44" fontId="12" fillId="7" borderId="0" xfId="6" applyFont="1" applyFill="1" applyBorder="1" applyAlignment="1" applyProtection="1">
      <alignment horizontal="center"/>
      <protection hidden="1"/>
    </xf>
    <xf numFmtId="44" fontId="12" fillId="7" borderId="0" xfId="6" applyFont="1" applyFill="1" applyBorder="1" applyAlignment="1" applyProtection="1">
      <alignment horizontal="right" wrapText="1"/>
      <protection hidden="1"/>
    </xf>
    <xf numFmtId="164" fontId="0" fillId="0" borderId="0" xfId="0" applyNumberFormat="1" applyProtection="1">
      <protection hidden="1"/>
    </xf>
    <xf numFmtId="9" fontId="0" fillId="9" borderId="6" xfId="0" applyNumberFormat="1" applyFill="1" applyBorder="1" applyAlignment="1" applyProtection="1">
      <alignment horizontal="center" wrapText="1"/>
      <protection hidden="1"/>
    </xf>
    <xf numFmtId="9" fontId="0" fillId="9" borderId="1" xfId="0" applyNumberFormat="1" applyFill="1" applyBorder="1" applyAlignment="1" applyProtection="1">
      <alignment horizontal="center" wrapText="1"/>
      <protection hidden="1"/>
    </xf>
    <xf numFmtId="9" fontId="12" fillId="7" borderId="0" xfId="4" applyFont="1" applyFill="1" applyBorder="1" applyAlignment="1" applyProtection="1">
      <alignment horizontal="right" wrapText="1"/>
      <protection hidden="1"/>
    </xf>
    <xf numFmtId="164" fontId="0" fillId="0" borderId="6" xfId="0" applyNumberFormat="1" applyBorder="1" applyAlignment="1" applyProtection="1">
      <alignment horizontal="center" wrapText="1"/>
      <protection hidden="1"/>
    </xf>
    <xf numFmtId="0" fontId="0" fillId="0" borderId="6" xfId="0" applyBorder="1" applyAlignment="1" applyProtection="1">
      <alignment horizontal="center" wrapText="1"/>
      <protection hidden="1"/>
    </xf>
    <xf numFmtId="0" fontId="12" fillId="7" borderId="0" xfId="0" applyFont="1" applyFill="1" applyBorder="1" applyAlignment="1" applyProtection="1">
      <alignment horizontal="center"/>
      <protection hidden="1"/>
    </xf>
    <xf numFmtId="164" fontId="0" fillId="0" borderId="1" xfId="0" applyNumberFormat="1" applyBorder="1" applyAlignment="1" applyProtection="1">
      <alignment horizontal="center" wrapText="1"/>
      <protection hidden="1"/>
    </xf>
    <xf numFmtId="44" fontId="12" fillId="7" borderId="0" xfId="0" applyNumberFormat="1" applyFont="1" applyFill="1" applyBorder="1" applyAlignment="1" applyProtection="1">
      <alignment horizontal="center"/>
      <protection hidden="1"/>
    </xf>
    <xf numFmtId="9" fontId="12" fillId="7" borderId="0" xfId="4" applyFont="1" applyFill="1" applyBorder="1" applyAlignment="1" applyProtection="1">
      <alignment horizontal="center"/>
      <protection hidden="1"/>
    </xf>
    <xf numFmtId="44" fontId="4" fillId="6" borderId="12" xfId="6" applyFont="1" applyFill="1" applyBorder="1" applyProtection="1">
      <protection hidden="1"/>
    </xf>
    <xf numFmtId="164" fontId="0" fillId="6" borderId="16" xfId="0" applyNumberFormat="1" applyFont="1" applyFill="1" applyBorder="1" applyAlignment="1" applyProtection="1">
      <alignment horizontal="center" wrapText="1"/>
      <protection hidden="1"/>
    </xf>
    <xf numFmtId="164" fontId="13" fillId="6" borderId="12" xfId="0" applyNumberFormat="1" applyFont="1" applyFill="1" applyBorder="1" applyAlignment="1" applyProtection="1">
      <alignment horizontal="center" wrapText="1"/>
      <protection hidden="1"/>
    </xf>
    <xf numFmtId="164" fontId="0" fillId="7" borderId="0" xfId="0" applyNumberFormat="1" applyFill="1" applyBorder="1" applyAlignment="1" applyProtection="1">
      <alignment horizontal="center"/>
      <protection hidden="1"/>
    </xf>
    <xf numFmtId="164" fontId="7" fillId="7" borderId="0" xfId="0" applyNumberFormat="1" applyFont="1" applyFill="1" applyBorder="1" applyAlignment="1" applyProtection="1">
      <alignment horizontal="center" wrapText="1"/>
      <protection hidden="1"/>
    </xf>
    <xf numFmtId="44" fontId="4" fillId="6" borderId="14" xfId="6" applyFont="1" applyFill="1" applyBorder="1" applyProtection="1">
      <protection hidden="1"/>
    </xf>
    <xf numFmtId="164" fontId="9" fillId="6" borderId="6" xfId="0" applyNumberFormat="1" applyFont="1" applyFill="1" applyBorder="1" applyAlignment="1" applyProtection="1">
      <alignment wrapText="1"/>
      <protection hidden="1"/>
    </xf>
    <xf numFmtId="43" fontId="14" fillId="6" borderId="14" xfId="8" applyFont="1" applyFill="1" applyBorder="1" applyAlignment="1" applyProtection="1">
      <alignment wrapText="1"/>
      <protection hidden="1"/>
    </xf>
    <xf numFmtId="164" fontId="2" fillId="7" borderId="0" xfId="0" applyNumberFormat="1" applyFont="1" applyFill="1" applyBorder="1" applyProtection="1">
      <protection hidden="1"/>
    </xf>
    <xf numFmtId="43" fontId="15" fillId="7" borderId="0" xfId="8" applyFont="1" applyFill="1" applyBorder="1" applyAlignment="1" applyProtection="1">
      <alignment wrapText="1"/>
      <protection hidden="1"/>
    </xf>
    <xf numFmtId="44" fontId="4" fillId="6" borderId="15" xfId="6" applyFont="1" applyFill="1" applyBorder="1" applyProtection="1">
      <protection hidden="1"/>
    </xf>
    <xf numFmtId="164" fontId="11" fillId="6" borderId="17" xfId="0" applyNumberFormat="1" applyFont="1" applyFill="1" applyBorder="1" applyAlignment="1" applyProtection="1">
      <alignment wrapText="1"/>
      <protection hidden="1"/>
    </xf>
    <xf numFmtId="43" fontId="14" fillId="6" borderId="15" xfId="8" applyFont="1" applyFill="1" applyBorder="1" applyAlignment="1" applyProtection="1">
      <alignment wrapText="1"/>
      <protection hidden="1"/>
    </xf>
    <xf numFmtId="164" fontId="11" fillId="7" borderId="0" xfId="0" applyNumberFormat="1" applyFont="1" applyFill="1" applyBorder="1" applyProtection="1">
      <protection hidden="1"/>
    </xf>
    <xf numFmtId="43" fontId="4" fillId="7" borderId="0" xfId="8" applyFont="1" applyFill="1" applyBorder="1" applyAlignment="1" applyProtection="1">
      <alignment wrapText="1"/>
      <protection hidden="1"/>
    </xf>
    <xf numFmtId="164" fontId="0" fillId="0" borderId="0" xfId="0" applyNumberFormat="1" applyFont="1" applyProtection="1">
      <protection hidden="1"/>
    </xf>
    <xf numFmtId="0" fontId="0" fillId="0" borderId="0" xfId="0" applyFont="1" applyProtection="1">
      <protection hidden="1"/>
    </xf>
    <xf numFmtId="44" fontId="4" fillId="7" borderId="0" xfId="6" applyFont="1" applyFill="1" applyBorder="1" applyProtection="1">
      <protection hidden="1"/>
    </xf>
    <xf numFmtId="164" fontId="9" fillId="7" borderId="0" xfId="0" applyNumberFormat="1" applyFont="1" applyFill="1" applyBorder="1" applyAlignment="1" applyProtection="1">
      <alignment wrapText="1"/>
      <protection hidden="1"/>
    </xf>
    <xf numFmtId="43" fontId="14" fillId="7" borderId="0" xfId="8" applyFont="1" applyFill="1" applyBorder="1" applyAlignment="1" applyProtection="1">
      <alignment wrapText="1"/>
      <protection hidden="1"/>
    </xf>
    <xf numFmtId="164" fontId="11" fillId="7" borderId="0" xfId="0" applyNumberFormat="1" applyFont="1" applyFill="1" applyBorder="1" applyAlignment="1" applyProtection="1">
      <alignment wrapText="1"/>
      <protection hidden="1"/>
    </xf>
    <xf numFmtId="9" fontId="0" fillId="7" borderId="0" xfId="0" applyNumberFormat="1" applyFill="1" applyBorder="1" applyAlignment="1" applyProtection="1">
      <alignment horizontal="right" wrapText="1"/>
      <protection hidden="1"/>
    </xf>
    <xf numFmtId="44" fontId="1" fillId="7" borderId="0" xfId="7" applyFont="1" applyFill="1" applyBorder="1" applyAlignment="1" applyProtection="1">
      <alignment horizontal="right" wrapText="1"/>
      <protection hidden="1"/>
    </xf>
    <xf numFmtId="0" fontId="6" fillId="0" borderId="12" xfId="0" applyFont="1" applyBorder="1" applyAlignment="1" applyProtection="1">
      <alignment horizontal="center" vertical="center"/>
      <protection hidden="1"/>
    </xf>
    <xf numFmtId="164" fontId="6" fillId="0" borderId="13" xfId="0" applyNumberFormat="1" applyFont="1" applyBorder="1" applyAlignment="1" applyProtection="1">
      <alignment horizontal="center" vertical="center"/>
      <protection hidden="1"/>
    </xf>
    <xf numFmtId="44" fontId="6" fillId="0" borderId="13" xfId="6" applyFont="1" applyBorder="1" applyAlignment="1" applyProtection="1">
      <alignment horizontal="center" vertical="center"/>
      <protection hidden="1"/>
    </xf>
    <xf numFmtId="0" fontId="6" fillId="0" borderId="14" xfId="0" applyFont="1" applyBorder="1" applyAlignment="1" applyProtection="1">
      <alignment horizontal="center" vertical="center"/>
      <protection hidden="1"/>
    </xf>
    <xf numFmtId="0" fontId="6" fillId="0" borderId="15" xfId="0" applyFont="1" applyBorder="1" applyAlignment="1" applyProtection="1">
      <alignment horizontal="center" vertical="center"/>
      <protection hidden="1"/>
    </xf>
    <xf numFmtId="44" fontId="6" fillId="6" borderId="12" xfId="6" applyFont="1" applyFill="1" applyBorder="1" applyAlignment="1" applyProtection="1">
      <alignment horizontal="center"/>
      <protection hidden="1"/>
    </xf>
    <xf numFmtId="44" fontId="6" fillId="6" borderId="14" xfId="6" applyFont="1" applyFill="1" applyBorder="1" applyAlignment="1" applyProtection="1">
      <alignment horizontal="center"/>
      <protection hidden="1"/>
    </xf>
    <xf numFmtId="44" fontId="6" fillId="6" borderId="15" xfId="6" applyFont="1" applyFill="1" applyBorder="1" applyAlignment="1" applyProtection="1">
      <alignment horizontal="center"/>
      <protection hidden="1"/>
    </xf>
    <xf numFmtId="0" fontId="2" fillId="0" borderId="1" xfId="0" applyFont="1" applyFill="1" applyBorder="1" applyAlignment="1">
      <alignment horizontal="left" vertical="center" wrapText="1"/>
    </xf>
    <xf numFmtId="44" fontId="2" fillId="0" borderId="1" xfId="2" applyNumberFormat="1" applyFont="1" applyBorder="1" applyAlignment="1">
      <alignment vertical="center" wrapText="1"/>
    </xf>
    <xf numFmtId="166" fontId="0" fillId="0" borderId="0" xfId="0" applyNumberFormat="1"/>
    <xf numFmtId="0" fontId="0" fillId="7" borderId="1" xfId="0" applyFill="1" applyBorder="1" applyAlignment="1">
      <alignment horizontal="center" vertical="center"/>
    </xf>
    <xf numFmtId="0" fontId="2" fillId="7" borderId="1" xfId="2" applyFont="1" applyFill="1" applyBorder="1" applyAlignment="1">
      <alignment horizontal="left" vertical="center" wrapText="1"/>
    </xf>
    <xf numFmtId="164" fontId="2" fillId="7" borderId="1" xfId="3" applyFont="1" applyFill="1" applyBorder="1" applyAlignment="1">
      <alignment vertical="center"/>
    </xf>
    <xf numFmtId="0" fontId="2" fillId="7" borderId="1" xfId="2" applyFont="1" applyFill="1" applyBorder="1" applyAlignment="1">
      <alignment vertical="center" wrapText="1"/>
    </xf>
    <xf numFmtId="43" fontId="2" fillId="7" borderId="1" xfId="2" applyNumberFormat="1" applyFont="1" applyFill="1" applyBorder="1" applyAlignment="1" applyProtection="1">
      <alignment vertical="center"/>
      <protection locked="0"/>
    </xf>
    <xf numFmtId="0" fontId="0" fillId="7" borderId="1" xfId="0" applyFill="1" applyBorder="1"/>
    <xf numFmtId="0" fontId="2" fillId="7" borderId="1" xfId="2" applyFont="1" applyFill="1" applyBorder="1" applyAlignment="1">
      <alignment horizontal="center" vertical="center"/>
    </xf>
    <xf numFmtId="43" fontId="2" fillId="7" borderId="1" xfId="1" applyFont="1" applyFill="1" applyBorder="1" applyAlignment="1" applyProtection="1">
      <alignment vertical="center"/>
      <protection locked="0"/>
    </xf>
    <xf numFmtId="164" fontId="0" fillId="0" borderId="5" xfId="0" applyNumberFormat="1" applyBorder="1" applyAlignment="1" applyProtection="1">
      <alignment horizontal="center" wrapText="1"/>
      <protection hidden="1"/>
    </xf>
    <xf numFmtId="9" fontId="0" fillId="9" borderId="5" xfId="0" applyNumberFormat="1" applyFill="1" applyBorder="1" applyAlignment="1" applyProtection="1">
      <alignment horizontal="center" wrapText="1"/>
      <protection hidden="1"/>
    </xf>
    <xf numFmtId="9" fontId="16" fillId="7" borderId="1" xfId="0" applyNumberFormat="1" applyFont="1" applyFill="1" applyBorder="1" applyAlignment="1" applyProtection="1">
      <alignment horizontal="center" wrapText="1"/>
      <protection hidden="1"/>
    </xf>
    <xf numFmtId="9" fontId="7" fillId="0" borderId="14" xfId="4" applyFont="1" applyBorder="1" applyAlignment="1" applyProtection="1">
      <alignment horizontal="right" wrapText="1"/>
      <protection hidden="1"/>
    </xf>
    <xf numFmtId="9" fontId="0" fillId="7" borderId="5" xfId="0" applyNumberFormat="1" applyFill="1" applyBorder="1" applyAlignment="1" applyProtection="1">
      <alignment horizontal="center" wrapText="1"/>
      <protection hidden="1"/>
    </xf>
    <xf numFmtId="0" fontId="5" fillId="0" borderId="0" xfId="2" applyFont="1" applyBorder="1" applyAlignment="1" applyProtection="1">
      <alignment horizontal="left" vertical="center"/>
      <protection locked="0"/>
    </xf>
    <xf numFmtId="0" fontId="2" fillId="0" borderId="0" xfId="2" applyFont="1" applyBorder="1" applyAlignment="1">
      <alignment vertical="center"/>
    </xf>
    <xf numFmtId="0" fontId="6" fillId="3" borderId="1" xfId="2" applyFont="1" applyFill="1" applyBorder="1" applyAlignment="1" applyProtection="1">
      <alignment horizontal="center" vertical="center" wrapText="1"/>
      <protection locked="0"/>
    </xf>
    <xf numFmtId="0" fontId="4" fillId="0" borderId="0" xfId="2" applyFont="1" applyBorder="1" applyAlignment="1" applyProtection="1">
      <alignment horizontal="center" vertical="center" wrapText="1"/>
      <protection locked="0"/>
    </xf>
    <xf numFmtId="0" fontId="4" fillId="0" borderId="0" xfId="2" applyFont="1" applyBorder="1" applyAlignment="1" applyProtection="1">
      <alignment horizontal="left" vertical="center" wrapText="1"/>
      <protection locked="0"/>
    </xf>
    <xf numFmtId="0" fontId="6" fillId="0" borderId="0" xfId="0" applyFont="1" applyAlignment="1">
      <alignment vertical="center" wrapText="1"/>
    </xf>
    <xf numFmtId="0" fontId="4" fillId="0" borderId="0" xfId="0" applyFont="1" applyBorder="1" applyAlignment="1" applyProtection="1">
      <alignment horizontal="left" vertical="center"/>
      <protection hidden="1"/>
    </xf>
    <xf numFmtId="164" fontId="6" fillId="0" borderId="0" xfId="0" applyNumberFormat="1" applyFont="1" applyAlignment="1" applyProtection="1">
      <alignment horizontal="center" vertical="center"/>
      <protection hidden="1"/>
    </xf>
    <xf numFmtId="0" fontId="4" fillId="6" borderId="20" xfId="0" applyFont="1" applyFill="1" applyBorder="1" applyAlignment="1" applyProtection="1">
      <protection hidden="1"/>
    </xf>
    <xf numFmtId="0" fontId="4" fillId="6" borderId="21" xfId="0" applyFont="1" applyFill="1" applyBorder="1" applyAlignment="1" applyProtection="1">
      <protection hidden="1"/>
    </xf>
    <xf numFmtId="164" fontId="6" fillId="0" borderId="0" xfId="0" applyNumberFormat="1" applyFont="1" applyAlignment="1" applyProtection="1">
      <alignment horizontal="left" vertical="center"/>
      <protection hidden="1"/>
    </xf>
    <xf numFmtId="0" fontId="0" fillId="0" borderId="0" xfId="0" applyNumberFormat="1" applyFill="1" applyBorder="1" applyAlignment="1" applyProtection="1">
      <alignment horizontal="left"/>
      <protection hidden="1"/>
    </xf>
    <xf numFmtId="0" fontId="4" fillId="6" borderId="18" xfId="0" applyFont="1" applyFill="1" applyBorder="1" applyAlignment="1" applyProtection="1">
      <protection hidden="1"/>
    </xf>
    <xf numFmtId="0" fontId="4" fillId="6" borderId="19" xfId="0" applyFont="1" applyFill="1" applyBorder="1" applyAlignment="1" applyProtection="1">
      <protection hidden="1"/>
    </xf>
    <xf numFmtId="0" fontId="4" fillId="6" borderId="6" xfId="0" applyFont="1" applyFill="1" applyBorder="1" applyAlignment="1" applyProtection="1">
      <protection hidden="1"/>
    </xf>
    <xf numFmtId="0" fontId="4" fillId="6" borderId="23" xfId="0" applyFont="1" applyFill="1" applyBorder="1" applyAlignment="1" applyProtection="1">
      <protection hidden="1"/>
    </xf>
    <xf numFmtId="0" fontId="4" fillId="0" borderId="26" xfId="0" applyFont="1" applyBorder="1" applyAlignment="1" applyProtection="1">
      <alignment horizontal="center" vertical="center"/>
      <protection hidden="1"/>
    </xf>
    <xf numFmtId="0" fontId="0" fillId="0" borderId="28" xfId="0" applyBorder="1" applyAlignment="1" applyProtection="1">
      <alignment horizontal="center" vertical="center"/>
      <protection hidden="1"/>
    </xf>
    <xf numFmtId="164" fontId="4" fillId="0" borderId="27" xfId="0" applyNumberFormat="1" applyFont="1" applyBorder="1" applyAlignment="1" applyProtection="1">
      <alignment horizontal="center" vertical="center"/>
      <protection hidden="1"/>
    </xf>
    <xf numFmtId="0" fontId="0" fillId="0" borderId="29" xfId="0" applyBorder="1" applyAlignment="1" applyProtection="1">
      <alignment horizontal="center" vertical="center"/>
      <protection hidden="1"/>
    </xf>
    <xf numFmtId="44" fontId="4" fillId="0" borderId="31" xfId="6" applyFont="1" applyBorder="1" applyAlignment="1" applyProtection="1">
      <alignment vertical="center"/>
      <protection hidden="1"/>
    </xf>
    <xf numFmtId="44" fontId="4" fillId="0" borderId="32" xfId="6" applyFont="1" applyBorder="1" applyAlignment="1" applyProtection="1">
      <alignment vertical="center"/>
      <protection hidden="1"/>
    </xf>
    <xf numFmtId="0" fontId="11" fillId="7" borderId="0" xfId="0" applyFont="1" applyFill="1" applyBorder="1" applyAlignment="1" applyProtection="1">
      <protection hidden="1"/>
    </xf>
    <xf numFmtId="0" fontId="4" fillId="6" borderId="16" xfId="0" applyFont="1" applyFill="1" applyBorder="1" applyAlignment="1" applyProtection="1">
      <protection hidden="1"/>
    </xf>
    <xf numFmtId="0" fontId="4" fillId="6" borderId="25" xfId="0" applyFont="1" applyFill="1" applyBorder="1" applyAlignment="1" applyProtection="1">
      <protection hidden="1"/>
    </xf>
    <xf numFmtId="0" fontId="4" fillId="6" borderId="4" xfId="0" applyFont="1" applyFill="1" applyBorder="1" applyAlignment="1" applyProtection="1">
      <protection hidden="1"/>
    </xf>
    <xf numFmtId="0" fontId="11" fillId="6" borderId="17" xfId="0" applyFont="1" applyFill="1" applyBorder="1" applyAlignment="1" applyProtection="1">
      <protection hidden="1"/>
    </xf>
    <xf numFmtId="0" fontId="11" fillId="6" borderId="30" xfId="0" applyFont="1" applyFill="1" applyBorder="1" applyAlignment="1" applyProtection="1">
      <protection hidden="1"/>
    </xf>
  </cellXfs>
  <cellStyles count="10">
    <cellStyle name="Moeda" xfId="6" builtinId="4"/>
    <cellStyle name="Moeda 2" xfId="7"/>
    <cellStyle name="Normal" xfId="0" builtinId="0"/>
    <cellStyle name="Normal 2" xfId="2"/>
    <cellStyle name="Normal 3" xfId="9"/>
    <cellStyle name="Porcentagem" xfId="4" builtinId="5"/>
    <cellStyle name="Vírgula" xfId="1" builtinId="3"/>
    <cellStyle name="Vírgula 2" xfId="5"/>
    <cellStyle name="Vírgula 4" xfId="8"/>
    <cellStyle name="Vírgula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GA/DTE/HOSPITAIS/H-039%20COMPL.%20HOSPITALAR%20PADRE%20BENTO/Licita&#231;&#227;o_2018_Psiquiatria%20e%20Telhados/Planilhas/Padre%20Bento%20Planilha%20Rev%2020%20-%20CPOS%2017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GA/DTE/HOSPITAIS/H-014%20MANDAQUI/Licita&#231;&#227;o_2018_Ambulat&#243;rio/PLANILHA/Planilha%20Ambulat&#243;rio%20e%20Centro%20Cirurgico%20Rev%201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Planilha"/>
      <sheetName val="Resumo"/>
      <sheetName val="Cronograma"/>
      <sheetName val="Composição"/>
      <sheetName val="Cot"/>
      <sheetName val="Insumos"/>
      <sheetName val="ArCondicionado"/>
      <sheetName val="AdmLocal"/>
      <sheetName val="Dem. eletro e hidraulica"/>
    </sheetNames>
    <sheetDataSet>
      <sheetData sheetId="0"/>
      <sheetData sheetId="1">
        <row r="6">
          <cell r="A6" t="str">
            <v>Objeto:</v>
          </cell>
        </row>
        <row r="7">
          <cell r="A7" t="str">
            <v xml:space="preserve">Local:                    </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os"/>
      <sheetName val="planilha"/>
      <sheetName val="resumo"/>
      <sheetName val="cronograma"/>
      <sheetName val="Insumos"/>
      <sheetName val="Comp"/>
      <sheetName val="Cotação"/>
      <sheetName val="Vergas"/>
      <sheetName val="Lev. C. Cirúrgico"/>
      <sheetName val="Esquadrias"/>
      <sheetName val="Plan1"/>
    </sheetNames>
    <sheetDataSet>
      <sheetData sheetId="0"/>
      <sheetData sheetId="1"/>
      <sheetData sheetId="2">
        <row r="13">
          <cell r="B13" t="str">
            <v>1.0</v>
          </cell>
        </row>
        <row r="14">
          <cell r="B14" t="str">
            <v>2.0</v>
          </cell>
        </row>
        <row r="15">
          <cell r="B15" t="str">
            <v>3.0</v>
          </cell>
        </row>
        <row r="16">
          <cell r="B16" t="str">
            <v>4.0</v>
          </cell>
        </row>
        <row r="17">
          <cell r="B17" t="str">
            <v>5.0</v>
          </cell>
        </row>
        <row r="18">
          <cell r="B18" t="str">
            <v>6.0</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L123"/>
  <sheetViews>
    <sheetView tabSelected="1" zoomScale="80" zoomScaleNormal="80" workbookViewId="0">
      <selection activeCell="Q115" sqref="Q115"/>
    </sheetView>
  </sheetViews>
  <sheetFormatPr defaultRowHeight="15" x14ac:dyDescent="0.25"/>
  <cols>
    <col min="1" max="1" width="5.5703125" customWidth="1"/>
    <col min="2" max="2" width="9.85546875" customWidth="1"/>
    <col min="3" max="3" width="70.7109375" customWidth="1"/>
    <col min="4" max="4" width="7.7109375" customWidth="1"/>
    <col min="5" max="5" width="10.140625" style="27" customWidth="1"/>
    <col min="6" max="6" width="15" style="25" bestFit="1" customWidth="1"/>
    <col min="7" max="7" width="13.85546875" style="27" customWidth="1"/>
    <col min="8" max="8" width="8.5703125" customWidth="1"/>
    <col min="9" max="9" width="13.7109375" bestFit="1" customWidth="1"/>
  </cols>
  <sheetData>
    <row r="1" spans="1:8" ht="15.75" customHeight="1" x14ac:dyDescent="0.25">
      <c r="A1" s="164"/>
      <c r="B1" s="164"/>
      <c r="C1" s="164"/>
      <c r="D1" s="164"/>
      <c r="E1" s="164"/>
      <c r="F1" s="164"/>
      <c r="G1" s="164"/>
    </row>
    <row r="2" spans="1:8" ht="15.75" customHeight="1" x14ac:dyDescent="0.25">
      <c r="A2" s="17"/>
      <c r="B2" s="17"/>
      <c r="C2" s="47"/>
      <c r="D2" s="17"/>
      <c r="E2" s="17"/>
      <c r="F2" s="17"/>
      <c r="G2" s="17"/>
    </row>
    <row r="3" spans="1:8" ht="15.75" customHeight="1" x14ac:dyDescent="0.25">
      <c r="A3" s="17"/>
      <c r="B3" s="17"/>
      <c r="C3" s="46"/>
      <c r="D3" s="17"/>
      <c r="E3" s="17"/>
      <c r="F3" s="17"/>
      <c r="G3" s="17"/>
    </row>
    <row r="4" spans="1:8" ht="15.75" customHeight="1" x14ac:dyDescent="0.25">
      <c r="A4" s="17"/>
      <c r="B4" s="17"/>
      <c r="C4" s="46"/>
      <c r="D4" s="17"/>
      <c r="E4" s="17"/>
      <c r="F4" s="17"/>
      <c r="G4" s="17"/>
    </row>
    <row r="5" spans="1:8" ht="15.75" customHeight="1" x14ac:dyDescent="0.25">
      <c r="A5" s="17"/>
      <c r="B5" s="17"/>
      <c r="C5" s="17"/>
      <c r="D5" s="17"/>
      <c r="E5" s="17"/>
      <c r="F5" s="17"/>
      <c r="G5" s="17"/>
    </row>
    <row r="6" spans="1:8" ht="15" customHeight="1" x14ac:dyDescent="0.25">
      <c r="A6" s="166" t="s">
        <v>290</v>
      </c>
      <c r="B6" s="166"/>
      <c r="C6" s="165" t="s">
        <v>50</v>
      </c>
      <c r="D6" s="165"/>
      <c r="E6" s="165"/>
      <c r="F6" s="165"/>
      <c r="G6" s="165"/>
    </row>
    <row r="7" spans="1:8" ht="15" customHeight="1" x14ac:dyDescent="0.25">
      <c r="A7" s="166" t="s">
        <v>291</v>
      </c>
      <c r="B7" s="166"/>
      <c r="C7" s="165" t="s">
        <v>321</v>
      </c>
      <c r="D7" s="165"/>
      <c r="E7" s="165"/>
      <c r="F7" s="165"/>
      <c r="G7" s="165"/>
    </row>
    <row r="9" spans="1:8" ht="15.75" x14ac:dyDescent="0.25">
      <c r="A9" s="164" t="s">
        <v>329</v>
      </c>
      <c r="B9" s="164"/>
      <c r="C9" s="164"/>
      <c r="D9" s="164"/>
      <c r="E9" s="164"/>
      <c r="F9" s="164"/>
      <c r="G9" s="164"/>
    </row>
    <row r="10" spans="1:8" ht="18.75" thickBot="1" x14ac:dyDescent="0.3">
      <c r="A10" s="1"/>
      <c r="B10" s="1"/>
      <c r="C10" s="2"/>
      <c r="D10" s="3"/>
      <c r="E10" s="161"/>
      <c r="F10" s="162"/>
      <c r="G10" s="162"/>
    </row>
    <row r="11" spans="1:8" ht="24.75" customHeight="1" thickBot="1" x14ac:dyDescent="0.3">
      <c r="A11" s="39" t="s">
        <v>0</v>
      </c>
      <c r="B11" s="40" t="s">
        <v>284</v>
      </c>
      <c r="C11" s="41" t="s">
        <v>5</v>
      </c>
      <c r="D11" s="41" t="s">
        <v>285</v>
      </c>
      <c r="E11" s="42" t="s">
        <v>286</v>
      </c>
      <c r="F11" s="43" t="s">
        <v>287</v>
      </c>
      <c r="G11" s="44" t="s">
        <v>288</v>
      </c>
      <c r="H11" s="45" t="s">
        <v>289</v>
      </c>
    </row>
    <row r="12" spans="1:8" x14ac:dyDescent="0.25">
      <c r="A12" s="4"/>
      <c r="B12" s="4"/>
      <c r="C12" s="5"/>
      <c r="D12" s="6"/>
      <c r="E12" s="28"/>
      <c r="F12" s="18"/>
      <c r="G12" s="19"/>
      <c r="H12" s="19"/>
    </row>
    <row r="13" spans="1:8" ht="18.75" customHeight="1" x14ac:dyDescent="0.25">
      <c r="A13" s="31" t="s">
        <v>281</v>
      </c>
      <c r="B13" s="32"/>
      <c r="C13" s="33" t="s">
        <v>305</v>
      </c>
      <c r="D13" s="34"/>
      <c r="E13" s="35"/>
      <c r="F13" s="36"/>
      <c r="G13" s="37"/>
      <c r="H13" s="38"/>
    </row>
    <row r="14" spans="1:8" ht="49.5" customHeight="1" x14ac:dyDescent="0.25">
      <c r="A14" s="75" t="s">
        <v>51</v>
      </c>
      <c r="B14" s="148" t="s">
        <v>244</v>
      </c>
      <c r="C14" s="149" t="s">
        <v>233</v>
      </c>
      <c r="D14" s="149" t="s">
        <v>6</v>
      </c>
      <c r="E14" s="150">
        <v>1</v>
      </c>
      <c r="F14" s="151"/>
      <c r="G14" s="152"/>
      <c r="H14" s="153"/>
    </row>
    <row r="15" spans="1:8" ht="24" customHeight="1" x14ac:dyDescent="0.25">
      <c r="A15" s="7" t="s">
        <v>52</v>
      </c>
      <c r="B15" s="7" t="s">
        <v>118</v>
      </c>
      <c r="C15" s="8" t="s">
        <v>10</v>
      </c>
      <c r="D15" s="8" t="s">
        <v>1</v>
      </c>
      <c r="E15" s="29">
        <v>12.5</v>
      </c>
      <c r="F15" s="20"/>
      <c r="G15" s="21"/>
      <c r="H15" s="14"/>
    </row>
    <row r="16" spans="1:8" ht="43.5" customHeight="1" x14ac:dyDescent="0.25">
      <c r="A16" s="7" t="s">
        <v>188</v>
      </c>
      <c r="B16" s="7" t="s">
        <v>119</v>
      </c>
      <c r="C16" s="8" t="s">
        <v>120</v>
      </c>
      <c r="D16" s="8" t="s">
        <v>9</v>
      </c>
      <c r="E16" s="29">
        <v>9</v>
      </c>
      <c r="F16" s="20"/>
      <c r="G16" s="21"/>
      <c r="H16" s="14"/>
    </row>
    <row r="17" spans="1:9" ht="43.5" customHeight="1" x14ac:dyDescent="0.25">
      <c r="A17" s="7" t="s">
        <v>192</v>
      </c>
      <c r="B17" s="7"/>
      <c r="C17" s="145" t="s">
        <v>324</v>
      </c>
      <c r="D17" s="8" t="s">
        <v>180</v>
      </c>
      <c r="E17" s="29">
        <v>1</v>
      </c>
      <c r="F17" s="146"/>
      <c r="G17" s="21"/>
      <c r="H17" s="14"/>
      <c r="I17" s="147"/>
    </row>
    <row r="18" spans="1:9" x14ac:dyDescent="0.25">
      <c r="A18" s="10"/>
      <c r="B18" s="10"/>
      <c r="C18" s="11"/>
      <c r="D18" s="6"/>
      <c r="E18" s="29"/>
      <c r="F18" s="22"/>
      <c r="G18" s="23"/>
      <c r="H18" s="14"/>
    </row>
    <row r="19" spans="1:9" ht="18.75" customHeight="1" x14ac:dyDescent="0.25">
      <c r="A19" s="31" t="s">
        <v>282</v>
      </c>
      <c r="B19" s="32"/>
      <c r="C19" s="33" t="s">
        <v>306</v>
      </c>
      <c r="D19" s="34"/>
      <c r="E19" s="35"/>
      <c r="F19" s="36"/>
      <c r="G19" s="37"/>
      <c r="H19" s="38"/>
    </row>
    <row r="20" spans="1:9" x14ac:dyDescent="0.25">
      <c r="A20" s="7" t="s">
        <v>53</v>
      </c>
      <c r="B20" s="7" t="s">
        <v>247</v>
      </c>
      <c r="C20" s="8" t="s">
        <v>248</v>
      </c>
      <c r="D20" s="8" t="s">
        <v>1</v>
      </c>
      <c r="E20" s="29">
        <v>82</v>
      </c>
      <c r="F20" s="20"/>
      <c r="G20" s="21"/>
      <c r="H20" s="14"/>
    </row>
    <row r="21" spans="1:9" ht="25.5" x14ac:dyDescent="0.25">
      <c r="A21" s="7" t="s">
        <v>54</v>
      </c>
      <c r="B21" s="7" t="s">
        <v>121</v>
      </c>
      <c r="C21" s="8" t="s">
        <v>122</v>
      </c>
      <c r="D21" s="8" t="s">
        <v>1</v>
      </c>
      <c r="E21" s="29">
        <v>20</v>
      </c>
      <c r="F21" s="20"/>
      <c r="G21" s="21"/>
      <c r="H21" s="14"/>
    </row>
    <row r="22" spans="1:9" ht="24" customHeight="1" x14ac:dyDescent="0.25">
      <c r="A22" s="7" t="s">
        <v>55</v>
      </c>
      <c r="B22" s="75" t="s">
        <v>123</v>
      </c>
      <c r="C22" s="149" t="s">
        <v>14</v>
      </c>
      <c r="D22" s="149" t="s">
        <v>1</v>
      </c>
      <c r="E22" s="150">
        <v>3</v>
      </c>
      <c r="F22" s="151"/>
      <c r="G22" s="152"/>
      <c r="H22" s="153"/>
    </row>
    <row r="23" spans="1:9" x14ac:dyDescent="0.25">
      <c r="A23" s="7" t="s">
        <v>232</v>
      </c>
      <c r="B23" s="15" t="s">
        <v>236</v>
      </c>
      <c r="C23" s="8" t="s">
        <v>237</v>
      </c>
      <c r="D23" s="8" t="s">
        <v>7</v>
      </c>
      <c r="E23" s="30">
        <v>2</v>
      </c>
      <c r="F23" s="20"/>
      <c r="G23" s="24"/>
      <c r="H23" s="14"/>
    </row>
    <row r="24" spans="1:9" x14ac:dyDescent="0.25">
      <c r="A24" s="7" t="s">
        <v>240</v>
      </c>
      <c r="B24" s="15" t="s">
        <v>238</v>
      </c>
      <c r="C24" s="8" t="s">
        <v>239</v>
      </c>
      <c r="D24" s="8" t="s">
        <v>1</v>
      </c>
      <c r="E24" s="30">
        <v>7.5</v>
      </c>
      <c r="F24" s="20"/>
      <c r="G24" s="24"/>
      <c r="H24" s="14"/>
    </row>
    <row r="25" spans="1:9" x14ac:dyDescent="0.25">
      <c r="A25" s="7" t="s">
        <v>241</v>
      </c>
      <c r="B25" s="16" t="s">
        <v>242</v>
      </c>
      <c r="C25" s="8" t="s">
        <v>243</v>
      </c>
      <c r="D25" s="8" t="s">
        <v>1</v>
      </c>
      <c r="E25" s="30">
        <v>7.5</v>
      </c>
      <c r="F25" s="20"/>
      <c r="G25" s="24"/>
      <c r="H25" s="14"/>
    </row>
    <row r="26" spans="1:9" x14ac:dyDescent="0.25">
      <c r="A26" s="10"/>
      <c r="B26" s="10"/>
      <c r="C26" s="11"/>
      <c r="D26" s="6"/>
      <c r="E26" s="29"/>
      <c r="F26" s="22"/>
      <c r="G26" s="23"/>
      <c r="H26" s="14"/>
    </row>
    <row r="27" spans="1:9" ht="18.75" customHeight="1" x14ac:dyDescent="0.25">
      <c r="A27" s="31" t="s">
        <v>283</v>
      </c>
      <c r="B27" s="32"/>
      <c r="C27" s="33" t="s">
        <v>307</v>
      </c>
      <c r="D27" s="34"/>
      <c r="E27" s="35"/>
      <c r="F27" s="36"/>
      <c r="G27" s="37"/>
      <c r="H27" s="38"/>
    </row>
    <row r="28" spans="1:9" ht="25.5" x14ac:dyDescent="0.25">
      <c r="A28" s="75" t="s">
        <v>56</v>
      </c>
      <c r="B28" s="75" t="s">
        <v>213</v>
      </c>
      <c r="C28" s="149" t="s">
        <v>214</v>
      </c>
      <c r="D28" s="154" t="s">
        <v>180</v>
      </c>
      <c r="E28" s="150">
        <v>1</v>
      </c>
      <c r="F28" s="155"/>
      <c r="G28" s="152"/>
      <c r="H28" s="153"/>
    </row>
    <row r="29" spans="1:9" ht="25.5" x14ac:dyDescent="0.25">
      <c r="A29" s="75" t="s">
        <v>57</v>
      </c>
      <c r="B29" s="75" t="s">
        <v>124</v>
      </c>
      <c r="C29" s="149" t="s">
        <v>11</v>
      </c>
      <c r="D29" s="149" t="s">
        <v>1</v>
      </c>
      <c r="E29" s="150">
        <v>160</v>
      </c>
      <c r="F29" s="151"/>
      <c r="G29" s="152"/>
      <c r="H29" s="153"/>
    </row>
    <row r="30" spans="1:9" ht="25.5" x14ac:dyDescent="0.25">
      <c r="A30" s="75" t="s">
        <v>58</v>
      </c>
      <c r="B30" s="7" t="s">
        <v>185</v>
      </c>
      <c r="C30" s="8" t="s">
        <v>186</v>
      </c>
      <c r="D30" s="8" t="s">
        <v>7</v>
      </c>
      <c r="E30" s="29">
        <v>4.5600000000000005</v>
      </c>
      <c r="F30" s="20"/>
      <c r="G30" s="21"/>
      <c r="H30" s="14"/>
    </row>
    <row r="31" spans="1:9" ht="31.5" customHeight="1" x14ac:dyDescent="0.25">
      <c r="A31" s="75" t="s">
        <v>59</v>
      </c>
      <c r="B31" s="7" t="s">
        <v>125</v>
      </c>
      <c r="C31" s="8" t="s">
        <v>12</v>
      </c>
      <c r="D31" s="8" t="s">
        <v>7</v>
      </c>
      <c r="E31" s="29">
        <v>53.6</v>
      </c>
      <c r="F31" s="20"/>
      <c r="G31" s="21"/>
      <c r="H31" s="14"/>
    </row>
    <row r="32" spans="1:9" ht="33.75" customHeight="1" x14ac:dyDescent="0.25">
      <c r="A32" s="75" t="s">
        <v>60</v>
      </c>
      <c r="B32" s="75" t="s">
        <v>126</v>
      </c>
      <c r="C32" s="149" t="s">
        <v>30</v>
      </c>
      <c r="D32" s="149" t="s">
        <v>4</v>
      </c>
      <c r="E32" s="150">
        <v>12</v>
      </c>
      <c r="F32" s="151"/>
      <c r="G32" s="152"/>
      <c r="H32" s="153"/>
    </row>
    <row r="33" spans="1:8" ht="33.75" customHeight="1" x14ac:dyDescent="0.25">
      <c r="A33" s="75" t="s">
        <v>61</v>
      </c>
      <c r="B33" s="75" t="s">
        <v>127</v>
      </c>
      <c r="C33" s="149" t="s">
        <v>31</v>
      </c>
      <c r="D33" s="149" t="s">
        <v>4</v>
      </c>
      <c r="E33" s="150">
        <v>150</v>
      </c>
      <c r="F33" s="151"/>
      <c r="G33" s="152"/>
      <c r="H33" s="153"/>
    </row>
    <row r="34" spans="1:8" ht="33.75" customHeight="1" x14ac:dyDescent="0.25">
      <c r="A34" s="75" t="s">
        <v>62</v>
      </c>
      <c r="B34" s="7" t="s">
        <v>128</v>
      </c>
      <c r="C34" s="8" t="s">
        <v>38</v>
      </c>
      <c r="D34" s="8" t="s">
        <v>6</v>
      </c>
      <c r="E34" s="29">
        <v>5</v>
      </c>
      <c r="F34" s="20"/>
      <c r="G34" s="21"/>
      <c r="H34" s="14"/>
    </row>
    <row r="35" spans="1:8" ht="33.75" customHeight="1" x14ac:dyDescent="0.25">
      <c r="A35" s="75" t="s">
        <v>183</v>
      </c>
      <c r="B35" s="7" t="s">
        <v>129</v>
      </c>
      <c r="C35" s="8" t="s">
        <v>37</v>
      </c>
      <c r="D35" s="8" t="s">
        <v>6</v>
      </c>
      <c r="E35" s="29">
        <v>7</v>
      </c>
      <c r="F35" s="20"/>
      <c r="G35" s="21"/>
      <c r="H35" s="14"/>
    </row>
    <row r="36" spans="1:8" ht="31.5" customHeight="1" x14ac:dyDescent="0.25">
      <c r="A36" s="75" t="s">
        <v>184</v>
      </c>
      <c r="B36" s="7" t="s">
        <v>130</v>
      </c>
      <c r="C36" s="8" t="s">
        <v>13</v>
      </c>
      <c r="D36" s="8" t="s">
        <v>7</v>
      </c>
      <c r="E36" s="29">
        <v>37.5</v>
      </c>
      <c r="F36" s="20"/>
      <c r="G36" s="21"/>
      <c r="H36" s="14"/>
    </row>
    <row r="37" spans="1:8" ht="31.5" customHeight="1" x14ac:dyDescent="0.25">
      <c r="A37" s="75" t="s">
        <v>202</v>
      </c>
      <c r="B37" s="7" t="s">
        <v>245</v>
      </c>
      <c r="C37" s="8" t="s">
        <v>246</v>
      </c>
      <c r="D37" s="8" t="s">
        <v>4</v>
      </c>
      <c r="E37" s="29">
        <v>87.5</v>
      </c>
      <c r="F37" s="20"/>
      <c r="G37" s="21"/>
      <c r="H37" s="14"/>
    </row>
    <row r="38" spans="1:8" ht="31.5" customHeight="1" x14ac:dyDescent="0.25">
      <c r="A38" s="75" t="s">
        <v>299</v>
      </c>
      <c r="B38" s="7" t="s">
        <v>191</v>
      </c>
      <c r="C38" s="8" t="s">
        <v>190</v>
      </c>
      <c r="D38" s="8" t="s">
        <v>4</v>
      </c>
      <c r="E38" s="29">
        <v>225</v>
      </c>
      <c r="F38" s="20"/>
      <c r="G38" s="21"/>
      <c r="H38" s="14"/>
    </row>
    <row r="39" spans="1:8" ht="31.5" customHeight="1" x14ac:dyDescent="0.25">
      <c r="A39" s="75" t="s">
        <v>300</v>
      </c>
      <c r="B39" s="7" t="s">
        <v>187</v>
      </c>
      <c r="C39" s="8" t="s">
        <v>189</v>
      </c>
      <c r="D39" s="8" t="s">
        <v>1</v>
      </c>
      <c r="E39" s="29">
        <v>140</v>
      </c>
      <c r="F39" s="20"/>
      <c r="G39" s="21"/>
      <c r="H39" s="14"/>
    </row>
    <row r="40" spans="1:8" ht="31.5" customHeight="1" x14ac:dyDescent="0.25">
      <c r="A40" s="75" t="s">
        <v>301</v>
      </c>
      <c r="B40" s="7" t="s">
        <v>194</v>
      </c>
      <c r="C40" s="8" t="s">
        <v>193</v>
      </c>
      <c r="D40" s="8" t="s">
        <v>6</v>
      </c>
      <c r="E40" s="22">
        <v>14</v>
      </c>
      <c r="F40" s="20"/>
      <c r="G40" s="21"/>
      <c r="H40" s="14"/>
    </row>
    <row r="41" spans="1:8" ht="31.5" customHeight="1" x14ac:dyDescent="0.25">
      <c r="A41" s="75" t="s">
        <v>302</v>
      </c>
      <c r="B41" s="7" t="s">
        <v>159</v>
      </c>
      <c r="C41" s="8" t="s">
        <v>36</v>
      </c>
      <c r="D41" s="8" t="s">
        <v>4</v>
      </c>
      <c r="E41" s="29">
        <v>180</v>
      </c>
      <c r="F41" s="20"/>
      <c r="G41" s="21"/>
      <c r="H41" s="14"/>
    </row>
    <row r="42" spans="1:8" ht="31.5" customHeight="1" x14ac:dyDescent="0.25">
      <c r="A42" s="75" t="s">
        <v>210</v>
      </c>
      <c r="B42" s="7" t="s">
        <v>219</v>
      </c>
      <c r="C42" s="8" t="s">
        <v>220</v>
      </c>
      <c r="D42" s="8" t="s">
        <v>1</v>
      </c>
      <c r="E42" s="29">
        <v>200</v>
      </c>
      <c r="F42" s="20"/>
      <c r="G42" s="21"/>
      <c r="H42" s="14"/>
    </row>
    <row r="43" spans="1:8" ht="31.5" customHeight="1" x14ac:dyDescent="0.25">
      <c r="A43" s="75" t="s">
        <v>211</v>
      </c>
      <c r="B43" s="7" t="s">
        <v>221</v>
      </c>
      <c r="C43" s="8" t="s">
        <v>222</v>
      </c>
      <c r="D43" s="8" t="s">
        <v>1</v>
      </c>
      <c r="E43" s="29">
        <v>200</v>
      </c>
      <c r="F43" s="20"/>
      <c r="G43" s="21"/>
      <c r="H43" s="14"/>
    </row>
    <row r="44" spans="1:8" ht="31.5" customHeight="1" x14ac:dyDescent="0.25">
      <c r="A44" s="75" t="s">
        <v>212</v>
      </c>
      <c r="B44" s="7" t="s">
        <v>223</v>
      </c>
      <c r="C44" s="8" t="s">
        <v>224</v>
      </c>
      <c r="D44" s="8" t="s">
        <v>1</v>
      </c>
      <c r="E44" s="29">
        <v>200</v>
      </c>
      <c r="F44" s="20"/>
      <c r="G44" s="21"/>
      <c r="H44" s="14"/>
    </row>
    <row r="45" spans="1:8" ht="31.5" customHeight="1" x14ac:dyDescent="0.25">
      <c r="A45" s="75" t="s">
        <v>229</v>
      </c>
      <c r="B45" s="7" t="s">
        <v>225</v>
      </c>
      <c r="C45" s="8" t="s">
        <v>226</v>
      </c>
      <c r="D45" s="8" t="s">
        <v>1</v>
      </c>
      <c r="E45" s="29">
        <v>20</v>
      </c>
      <c r="F45" s="20"/>
      <c r="G45" s="21"/>
      <c r="H45" s="14"/>
    </row>
    <row r="46" spans="1:8" ht="31.5" customHeight="1" x14ac:dyDescent="0.25">
      <c r="A46" s="75" t="s">
        <v>230</v>
      </c>
      <c r="B46" s="7" t="s">
        <v>227</v>
      </c>
      <c r="C46" s="8" t="s">
        <v>228</v>
      </c>
      <c r="D46" s="8" t="s">
        <v>1</v>
      </c>
      <c r="E46" s="29">
        <v>100</v>
      </c>
      <c r="F46" s="20"/>
      <c r="G46" s="21"/>
      <c r="H46" s="14"/>
    </row>
    <row r="47" spans="1:8" ht="31.5" customHeight="1" x14ac:dyDescent="0.25">
      <c r="A47" s="75" t="s">
        <v>231</v>
      </c>
      <c r="B47" s="7" t="s">
        <v>249</v>
      </c>
      <c r="C47" s="8" t="s">
        <v>250</v>
      </c>
      <c r="D47" s="8" t="s">
        <v>1</v>
      </c>
      <c r="E47" s="29">
        <v>1800</v>
      </c>
      <c r="F47" s="20"/>
      <c r="G47" s="21"/>
      <c r="H47" s="14"/>
    </row>
    <row r="48" spans="1:8" ht="23.25" customHeight="1" x14ac:dyDescent="0.25">
      <c r="A48" s="75" t="s">
        <v>325</v>
      </c>
      <c r="B48" s="7" t="s">
        <v>279</v>
      </c>
      <c r="C48" s="8" t="s">
        <v>280</v>
      </c>
      <c r="D48" s="8" t="s">
        <v>6</v>
      </c>
      <c r="E48" s="29">
        <v>3</v>
      </c>
      <c r="F48" s="20"/>
      <c r="G48" s="21"/>
      <c r="H48" s="14"/>
    </row>
    <row r="49" spans="1:8" ht="18.75" customHeight="1" x14ac:dyDescent="0.25">
      <c r="A49" s="31" t="s">
        <v>296</v>
      </c>
      <c r="B49" s="32"/>
      <c r="C49" s="33" t="s">
        <v>308</v>
      </c>
      <c r="D49" s="34"/>
      <c r="E49" s="35"/>
      <c r="F49" s="36"/>
      <c r="G49" s="37"/>
      <c r="H49" s="38"/>
    </row>
    <row r="50" spans="1:8" ht="33.75" customHeight="1" x14ac:dyDescent="0.25">
      <c r="A50" s="7" t="s">
        <v>63</v>
      </c>
      <c r="B50" s="7" t="s">
        <v>131</v>
      </c>
      <c r="C50" s="8" t="s">
        <v>16</v>
      </c>
      <c r="D50" s="8" t="s">
        <v>6</v>
      </c>
      <c r="E50" s="29">
        <v>1</v>
      </c>
      <c r="F50" s="20"/>
      <c r="G50" s="21"/>
      <c r="H50" s="14"/>
    </row>
    <row r="51" spans="1:8" ht="33.75" customHeight="1" x14ac:dyDescent="0.25">
      <c r="A51" s="7" t="s">
        <v>64</v>
      </c>
      <c r="B51" s="7" t="s">
        <v>132</v>
      </c>
      <c r="C51" s="8" t="s">
        <v>17</v>
      </c>
      <c r="D51" s="8" t="s">
        <v>6</v>
      </c>
      <c r="E51" s="29">
        <v>2</v>
      </c>
      <c r="F51" s="20"/>
      <c r="G51" s="21"/>
      <c r="H51" s="14"/>
    </row>
    <row r="52" spans="1:8" ht="25.5" x14ac:dyDescent="0.25">
      <c r="A52" s="7" t="s">
        <v>65</v>
      </c>
      <c r="B52" s="7" t="s">
        <v>133</v>
      </c>
      <c r="C52" s="8" t="s">
        <v>18</v>
      </c>
      <c r="D52" s="8" t="s">
        <v>6</v>
      </c>
      <c r="E52" s="29">
        <v>1</v>
      </c>
      <c r="F52" s="20"/>
      <c r="G52" s="21"/>
      <c r="H52" s="14"/>
    </row>
    <row r="53" spans="1:8" ht="25.5" x14ac:dyDescent="0.25">
      <c r="A53" s="7" t="s">
        <v>66</v>
      </c>
      <c r="B53" s="7" t="s">
        <v>134</v>
      </c>
      <c r="C53" s="8" t="s">
        <v>19</v>
      </c>
      <c r="D53" s="8" t="s">
        <v>6</v>
      </c>
      <c r="E53" s="29">
        <v>5</v>
      </c>
      <c r="F53" s="20"/>
      <c r="G53" s="21"/>
      <c r="H53" s="14"/>
    </row>
    <row r="54" spans="1:8" ht="33.75" customHeight="1" x14ac:dyDescent="0.25">
      <c r="A54" s="7" t="s">
        <v>67</v>
      </c>
      <c r="B54" s="7" t="s">
        <v>135</v>
      </c>
      <c r="C54" s="8" t="s">
        <v>20</v>
      </c>
      <c r="D54" s="8" t="s">
        <v>6</v>
      </c>
      <c r="E54" s="29">
        <v>79</v>
      </c>
      <c r="F54" s="20"/>
      <c r="G54" s="21"/>
      <c r="H54" s="14"/>
    </row>
    <row r="55" spans="1:8" ht="33.75" customHeight="1" x14ac:dyDescent="0.25">
      <c r="A55" s="7" t="s">
        <v>68</v>
      </c>
      <c r="B55" s="7" t="s">
        <v>138</v>
      </c>
      <c r="C55" s="8" t="s">
        <v>21</v>
      </c>
      <c r="D55" s="8" t="s">
        <v>6</v>
      </c>
      <c r="E55" s="29">
        <v>174</v>
      </c>
      <c r="F55" s="20"/>
      <c r="G55" s="21"/>
      <c r="H55" s="14"/>
    </row>
    <row r="56" spans="1:8" ht="33.75" customHeight="1" x14ac:dyDescent="0.25">
      <c r="A56" s="7" t="s">
        <v>69</v>
      </c>
      <c r="B56" s="7" t="s">
        <v>139</v>
      </c>
      <c r="C56" s="8" t="s">
        <v>22</v>
      </c>
      <c r="D56" s="8" t="s">
        <v>6</v>
      </c>
      <c r="E56" s="29">
        <v>8</v>
      </c>
      <c r="F56" s="20"/>
      <c r="G56" s="21"/>
      <c r="H56" s="14"/>
    </row>
    <row r="57" spans="1:8" ht="33.75" customHeight="1" x14ac:dyDescent="0.25">
      <c r="A57" s="7" t="s">
        <v>70</v>
      </c>
      <c r="B57" s="7" t="s">
        <v>136</v>
      </c>
      <c r="C57" s="8" t="s">
        <v>23</v>
      </c>
      <c r="D57" s="8" t="s">
        <v>6</v>
      </c>
      <c r="E57" s="29">
        <v>27</v>
      </c>
      <c r="F57" s="20"/>
      <c r="G57" s="21"/>
      <c r="H57" s="14"/>
    </row>
    <row r="58" spans="1:8" ht="33.75" customHeight="1" x14ac:dyDescent="0.25">
      <c r="A58" s="7" t="s">
        <v>71</v>
      </c>
      <c r="B58" s="7" t="s">
        <v>137</v>
      </c>
      <c r="C58" s="8" t="s">
        <v>24</v>
      </c>
      <c r="D58" s="8" t="s">
        <v>6</v>
      </c>
      <c r="E58" s="29">
        <v>9</v>
      </c>
      <c r="F58" s="20"/>
      <c r="G58" s="21"/>
      <c r="H58" s="14"/>
    </row>
    <row r="59" spans="1:8" ht="33.75" customHeight="1" x14ac:dyDescent="0.25">
      <c r="A59" s="7" t="s">
        <v>72</v>
      </c>
      <c r="B59" s="7" t="s">
        <v>140</v>
      </c>
      <c r="C59" s="8" t="s">
        <v>25</v>
      </c>
      <c r="D59" s="8" t="s">
        <v>6</v>
      </c>
      <c r="E59" s="29">
        <v>7</v>
      </c>
      <c r="F59" s="20"/>
      <c r="G59" s="21"/>
      <c r="H59" s="14"/>
    </row>
    <row r="60" spans="1:8" ht="33.75" customHeight="1" x14ac:dyDescent="0.25">
      <c r="A60" s="7" t="s">
        <v>73</v>
      </c>
      <c r="B60" s="7" t="s">
        <v>141</v>
      </c>
      <c r="C60" s="8" t="s">
        <v>142</v>
      </c>
      <c r="D60" s="8" t="s">
        <v>6</v>
      </c>
      <c r="E60" s="29">
        <v>3</v>
      </c>
      <c r="F60" s="20"/>
      <c r="G60" s="21"/>
      <c r="H60" s="14"/>
    </row>
    <row r="61" spans="1:8" ht="33.75" customHeight="1" x14ac:dyDescent="0.25">
      <c r="A61" s="7" t="s">
        <v>74</v>
      </c>
      <c r="B61" s="7" t="s">
        <v>143</v>
      </c>
      <c r="C61" s="8" t="s">
        <v>144</v>
      </c>
      <c r="D61" s="8" t="s">
        <v>6</v>
      </c>
      <c r="E61" s="29">
        <v>12</v>
      </c>
      <c r="F61" s="20"/>
      <c r="G61" s="21"/>
      <c r="H61" s="14"/>
    </row>
    <row r="62" spans="1:8" ht="33.75" customHeight="1" x14ac:dyDescent="0.25">
      <c r="A62" s="7" t="s">
        <v>75</v>
      </c>
      <c r="B62" s="7" t="s">
        <v>145</v>
      </c>
      <c r="C62" s="8" t="s">
        <v>146</v>
      </c>
      <c r="D62" s="8" t="s">
        <v>6</v>
      </c>
      <c r="E62" s="29">
        <v>12</v>
      </c>
      <c r="F62" s="20"/>
      <c r="G62" s="21"/>
      <c r="H62" s="14"/>
    </row>
    <row r="63" spans="1:8" ht="33.75" customHeight="1" x14ac:dyDescent="0.25">
      <c r="A63" s="7" t="s">
        <v>76</v>
      </c>
      <c r="B63" s="7" t="s">
        <v>147</v>
      </c>
      <c r="C63" s="8" t="s">
        <v>148</v>
      </c>
      <c r="D63" s="8" t="s">
        <v>6</v>
      </c>
      <c r="E63" s="29">
        <v>2</v>
      </c>
      <c r="F63" s="20"/>
      <c r="G63" s="21"/>
      <c r="H63" s="14"/>
    </row>
    <row r="64" spans="1:8" ht="33.75" customHeight="1" x14ac:dyDescent="0.25">
      <c r="A64" s="7" t="s">
        <v>77</v>
      </c>
      <c r="B64" s="75" t="s">
        <v>149</v>
      </c>
      <c r="C64" s="149" t="s">
        <v>26</v>
      </c>
      <c r="D64" s="149" t="s">
        <v>4</v>
      </c>
      <c r="E64" s="150">
        <v>2000</v>
      </c>
      <c r="F64" s="151"/>
      <c r="G64" s="152"/>
      <c r="H64" s="153"/>
    </row>
    <row r="65" spans="1:8" ht="33.75" customHeight="1" x14ac:dyDescent="0.25">
      <c r="A65" s="7" t="s">
        <v>78</v>
      </c>
      <c r="B65" s="75" t="s">
        <v>150</v>
      </c>
      <c r="C65" s="149" t="s">
        <v>27</v>
      </c>
      <c r="D65" s="149" t="s">
        <v>4</v>
      </c>
      <c r="E65" s="150">
        <v>65</v>
      </c>
      <c r="F65" s="151"/>
      <c r="G65" s="152"/>
      <c r="H65" s="153"/>
    </row>
    <row r="66" spans="1:8" ht="33.75" customHeight="1" x14ac:dyDescent="0.25">
      <c r="A66" s="7" t="s">
        <v>79</v>
      </c>
      <c r="B66" s="75" t="s">
        <v>151</v>
      </c>
      <c r="C66" s="149" t="s">
        <v>28</v>
      </c>
      <c r="D66" s="149" t="s">
        <v>4</v>
      </c>
      <c r="E66" s="150">
        <v>340</v>
      </c>
      <c r="F66" s="151"/>
      <c r="G66" s="152"/>
      <c r="H66" s="153"/>
    </row>
    <row r="67" spans="1:8" ht="33.75" customHeight="1" x14ac:dyDescent="0.25">
      <c r="A67" s="7" t="s">
        <v>80</v>
      </c>
      <c r="B67" s="75" t="s">
        <v>152</v>
      </c>
      <c r="C67" s="149" t="s">
        <v>29</v>
      </c>
      <c r="D67" s="149" t="s">
        <v>4</v>
      </c>
      <c r="E67" s="150">
        <v>8</v>
      </c>
      <c r="F67" s="151"/>
      <c r="G67" s="152"/>
      <c r="H67" s="153"/>
    </row>
    <row r="68" spans="1:8" ht="33.75" customHeight="1" x14ac:dyDescent="0.25">
      <c r="A68" s="7" t="s">
        <v>81</v>
      </c>
      <c r="B68" s="75" t="s">
        <v>153</v>
      </c>
      <c r="C68" s="149" t="s">
        <v>32</v>
      </c>
      <c r="D68" s="149" t="s">
        <v>4</v>
      </c>
      <c r="E68" s="150">
        <v>20</v>
      </c>
      <c r="F68" s="151"/>
      <c r="G68" s="152"/>
      <c r="H68" s="153"/>
    </row>
    <row r="69" spans="1:8" ht="33.75" customHeight="1" x14ac:dyDescent="0.25">
      <c r="A69" s="7" t="s">
        <v>82</v>
      </c>
      <c r="B69" s="75" t="s">
        <v>154</v>
      </c>
      <c r="C69" s="149" t="s">
        <v>33</v>
      </c>
      <c r="D69" s="149" t="s">
        <v>4</v>
      </c>
      <c r="E69" s="150">
        <v>1600</v>
      </c>
      <c r="F69" s="151"/>
      <c r="G69" s="152"/>
      <c r="H69" s="153"/>
    </row>
    <row r="70" spans="1:8" ht="33.75" customHeight="1" x14ac:dyDescent="0.25">
      <c r="A70" s="7" t="s">
        <v>83</v>
      </c>
      <c r="B70" s="75" t="s">
        <v>155</v>
      </c>
      <c r="C70" s="149" t="s">
        <v>34</v>
      </c>
      <c r="D70" s="149" t="s">
        <v>4</v>
      </c>
      <c r="E70" s="150">
        <v>440</v>
      </c>
      <c r="F70" s="151"/>
      <c r="G70" s="152"/>
      <c r="H70" s="153"/>
    </row>
    <row r="71" spans="1:8" ht="33.75" customHeight="1" x14ac:dyDescent="0.25">
      <c r="A71" s="7" t="s">
        <v>84</v>
      </c>
      <c r="B71" s="75" t="s">
        <v>156</v>
      </c>
      <c r="C71" s="149" t="s">
        <v>35</v>
      </c>
      <c r="D71" s="149" t="s">
        <v>4</v>
      </c>
      <c r="E71" s="150">
        <v>130</v>
      </c>
      <c r="F71" s="151"/>
      <c r="G71" s="152"/>
      <c r="H71" s="153"/>
    </row>
    <row r="72" spans="1:8" ht="33.75" customHeight="1" x14ac:dyDescent="0.25">
      <c r="A72" s="7" t="s">
        <v>85</v>
      </c>
      <c r="B72" s="7" t="s">
        <v>206</v>
      </c>
      <c r="C72" s="8" t="s">
        <v>205</v>
      </c>
      <c r="D72" s="8" t="s">
        <v>4</v>
      </c>
      <c r="E72" s="29">
        <v>50</v>
      </c>
      <c r="F72" s="20"/>
      <c r="G72" s="21"/>
      <c r="H72" s="14"/>
    </row>
    <row r="73" spans="1:8" ht="33.75" customHeight="1" x14ac:dyDescent="0.25">
      <c r="A73" s="7" t="s">
        <v>86</v>
      </c>
      <c r="B73" s="7" t="s">
        <v>207</v>
      </c>
      <c r="C73" s="8" t="s">
        <v>204</v>
      </c>
      <c r="D73" s="8" t="s">
        <v>4</v>
      </c>
      <c r="E73" s="29">
        <v>70</v>
      </c>
      <c r="F73" s="20"/>
      <c r="G73" s="21"/>
      <c r="H73" s="14"/>
    </row>
    <row r="74" spans="1:8" ht="33.75" customHeight="1" x14ac:dyDescent="0.25">
      <c r="A74" s="7" t="s">
        <v>87</v>
      </c>
      <c r="B74" s="7" t="s">
        <v>209</v>
      </c>
      <c r="C74" s="8" t="s">
        <v>208</v>
      </c>
      <c r="D74" s="8" t="s">
        <v>4</v>
      </c>
      <c r="E74" s="29">
        <v>250</v>
      </c>
      <c r="F74" s="20"/>
      <c r="G74" s="21"/>
      <c r="H74" s="14"/>
    </row>
    <row r="75" spans="1:8" ht="33.75" customHeight="1" x14ac:dyDescent="0.25">
      <c r="A75" s="7" t="s">
        <v>88</v>
      </c>
      <c r="B75" s="7" t="s">
        <v>203</v>
      </c>
      <c r="C75" s="8" t="s">
        <v>251</v>
      </c>
      <c r="D75" s="8" t="s">
        <v>4</v>
      </c>
      <c r="E75" s="29">
        <v>120</v>
      </c>
      <c r="F75" s="20"/>
      <c r="G75" s="21"/>
      <c r="H75" s="14"/>
    </row>
    <row r="76" spans="1:8" ht="33.75" customHeight="1" x14ac:dyDescent="0.25">
      <c r="A76" s="7" t="s">
        <v>89</v>
      </c>
      <c r="B76" s="75" t="s">
        <v>157</v>
      </c>
      <c r="C76" s="149" t="s">
        <v>254</v>
      </c>
      <c r="D76" s="149" t="s">
        <v>4</v>
      </c>
      <c r="E76" s="150">
        <v>7100</v>
      </c>
      <c r="F76" s="151"/>
      <c r="G76" s="152"/>
      <c r="H76" s="153"/>
    </row>
    <row r="77" spans="1:8" ht="33.75" customHeight="1" x14ac:dyDescent="0.25">
      <c r="A77" s="7" t="s">
        <v>90</v>
      </c>
      <c r="B77" s="75" t="s">
        <v>258</v>
      </c>
      <c r="C77" s="149" t="s">
        <v>259</v>
      </c>
      <c r="D77" s="149" t="s">
        <v>4</v>
      </c>
      <c r="E77" s="150">
        <v>250</v>
      </c>
      <c r="F77" s="151"/>
      <c r="G77" s="152"/>
      <c r="H77" s="153"/>
    </row>
    <row r="78" spans="1:8" ht="33.75" customHeight="1" x14ac:dyDescent="0.25">
      <c r="A78" s="7" t="s">
        <v>91</v>
      </c>
      <c r="B78" s="75" t="s">
        <v>260</v>
      </c>
      <c r="C78" s="149" t="s">
        <v>261</v>
      </c>
      <c r="D78" s="149" t="s">
        <v>4</v>
      </c>
      <c r="E78" s="150">
        <v>840</v>
      </c>
      <c r="F78" s="151"/>
      <c r="G78" s="152"/>
      <c r="H78" s="153"/>
    </row>
    <row r="79" spans="1:8" ht="33.75" customHeight="1" x14ac:dyDescent="0.25">
      <c r="A79" s="7" t="s">
        <v>92</v>
      </c>
      <c r="B79" s="75" t="s">
        <v>252</v>
      </c>
      <c r="C79" s="149" t="s">
        <v>195</v>
      </c>
      <c r="D79" s="149" t="s">
        <v>4</v>
      </c>
      <c r="E79" s="150">
        <v>9700</v>
      </c>
      <c r="F79" s="151"/>
      <c r="G79" s="152"/>
      <c r="H79" s="153"/>
    </row>
    <row r="80" spans="1:8" ht="33.75" customHeight="1" x14ac:dyDescent="0.25">
      <c r="A80" s="7" t="s">
        <v>93</v>
      </c>
      <c r="B80" s="75" t="s">
        <v>253</v>
      </c>
      <c r="C80" s="149" t="s">
        <v>196</v>
      </c>
      <c r="D80" s="149" t="s">
        <v>4</v>
      </c>
      <c r="E80" s="150">
        <v>300</v>
      </c>
      <c r="F80" s="151"/>
      <c r="G80" s="152"/>
      <c r="H80" s="153"/>
    </row>
    <row r="81" spans="1:8" ht="33.75" customHeight="1" x14ac:dyDescent="0.25">
      <c r="A81" s="7" t="s">
        <v>94</v>
      </c>
      <c r="B81" s="75" t="s">
        <v>158</v>
      </c>
      <c r="C81" s="149" t="s">
        <v>255</v>
      </c>
      <c r="D81" s="149" t="s">
        <v>4</v>
      </c>
      <c r="E81" s="150">
        <v>570</v>
      </c>
      <c r="F81" s="151"/>
      <c r="G81" s="152"/>
      <c r="H81" s="153"/>
    </row>
    <row r="82" spans="1:8" ht="33.75" customHeight="1" x14ac:dyDescent="0.25">
      <c r="A82" s="7" t="s">
        <v>95</v>
      </c>
      <c r="B82" s="75" t="s">
        <v>256</v>
      </c>
      <c r="C82" s="149" t="s">
        <v>257</v>
      </c>
      <c r="D82" s="149" t="s">
        <v>4</v>
      </c>
      <c r="E82" s="150">
        <v>860</v>
      </c>
      <c r="F82" s="151"/>
      <c r="G82" s="152"/>
      <c r="H82" s="153"/>
    </row>
    <row r="83" spans="1:8" ht="33.75" customHeight="1" x14ac:dyDescent="0.25">
      <c r="A83" s="7" t="s">
        <v>96</v>
      </c>
      <c r="B83" s="7" t="s">
        <v>258</v>
      </c>
      <c r="C83" s="8" t="s">
        <v>259</v>
      </c>
      <c r="D83" s="8" t="s">
        <v>4</v>
      </c>
      <c r="E83" s="29">
        <v>900</v>
      </c>
      <c r="F83" s="20"/>
      <c r="G83" s="21"/>
      <c r="H83" s="14"/>
    </row>
    <row r="84" spans="1:8" ht="33.75" customHeight="1" x14ac:dyDescent="0.25">
      <c r="A84" s="7" t="s">
        <v>97</v>
      </c>
      <c r="B84" s="75" t="s">
        <v>159</v>
      </c>
      <c r="C84" s="149" t="s">
        <v>36</v>
      </c>
      <c r="D84" s="149" t="s">
        <v>4</v>
      </c>
      <c r="E84" s="150">
        <v>20</v>
      </c>
      <c r="F84" s="151"/>
      <c r="G84" s="152"/>
      <c r="H84" s="153"/>
    </row>
    <row r="85" spans="1:8" ht="33.75" customHeight="1" x14ac:dyDescent="0.25">
      <c r="A85" s="7" t="s">
        <v>98</v>
      </c>
      <c r="B85" s="75" t="s">
        <v>268</v>
      </c>
      <c r="C85" s="149" t="s">
        <v>269</v>
      </c>
      <c r="D85" s="149" t="s">
        <v>4</v>
      </c>
      <c r="E85" s="150">
        <v>760</v>
      </c>
      <c r="F85" s="151"/>
      <c r="G85" s="152"/>
      <c r="H85" s="153"/>
    </row>
    <row r="86" spans="1:8" ht="33.75" customHeight="1" x14ac:dyDescent="0.25">
      <c r="A86" s="7" t="s">
        <v>99</v>
      </c>
      <c r="B86" s="75" t="s">
        <v>272</v>
      </c>
      <c r="C86" s="149" t="s">
        <v>273</v>
      </c>
      <c r="D86" s="149" t="s">
        <v>4</v>
      </c>
      <c r="E86" s="150">
        <v>509.99999999999994</v>
      </c>
      <c r="F86" s="151"/>
      <c r="G86" s="152"/>
      <c r="H86" s="153"/>
    </row>
    <row r="87" spans="1:8" ht="33.75" customHeight="1" x14ac:dyDescent="0.25">
      <c r="A87" s="7" t="s">
        <v>100</v>
      </c>
      <c r="B87" s="75" t="s">
        <v>264</v>
      </c>
      <c r="C87" s="149" t="s">
        <v>265</v>
      </c>
      <c r="D87" s="149" t="s">
        <v>4</v>
      </c>
      <c r="E87" s="150">
        <v>460</v>
      </c>
      <c r="F87" s="151"/>
      <c r="G87" s="152"/>
      <c r="H87" s="153"/>
    </row>
    <row r="88" spans="1:8" ht="33.75" customHeight="1" x14ac:dyDescent="0.25">
      <c r="A88" s="7" t="s">
        <v>101</v>
      </c>
      <c r="B88" s="75" t="s">
        <v>270</v>
      </c>
      <c r="C88" s="149" t="s">
        <v>271</v>
      </c>
      <c r="D88" s="149" t="s">
        <v>4</v>
      </c>
      <c r="E88" s="150">
        <v>340</v>
      </c>
      <c r="F88" s="151"/>
      <c r="G88" s="152"/>
      <c r="H88" s="153"/>
    </row>
    <row r="89" spans="1:8" ht="33.75" customHeight="1" x14ac:dyDescent="0.25">
      <c r="A89" s="7" t="s">
        <v>102</v>
      </c>
      <c r="B89" s="75" t="s">
        <v>262</v>
      </c>
      <c r="C89" s="149" t="s">
        <v>263</v>
      </c>
      <c r="D89" s="149" t="s">
        <v>4</v>
      </c>
      <c r="E89" s="150">
        <v>670</v>
      </c>
      <c r="F89" s="151"/>
      <c r="G89" s="152"/>
      <c r="H89" s="153"/>
    </row>
    <row r="90" spans="1:8" ht="33.75" customHeight="1" x14ac:dyDescent="0.25">
      <c r="A90" s="7" t="s">
        <v>103</v>
      </c>
      <c r="B90" s="75" t="s">
        <v>266</v>
      </c>
      <c r="C90" s="149" t="s">
        <v>267</v>
      </c>
      <c r="D90" s="149" t="s">
        <v>4</v>
      </c>
      <c r="E90" s="150">
        <v>350</v>
      </c>
      <c r="F90" s="151"/>
      <c r="G90" s="152"/>
      <c r="H90" s="153"/>
    </row>
    <row r="91" spans="1:8" ht="33.75" customHeight="1" x14ac:dyDescent="0.25">
      <c r="A91" s="7" t="s">
        <v>104</v>
      </c>
      <c r="B91" s="7" t="s">
        <v>160</v>
      </c>
      <c r="C91" s="8" t="s">
        <v>39</v>
      </c>
      <c r="D91" s="8" t="s">
        <v>8</v>
      </c>
      <c r="E91" s="29">
        <v>34</v>
      </c>
      <c r="F91" s="20"/>
      <c r="G91" s="21"/>
      <c r="H91" s="14"/>
    </row>
    <row r="92" spans="1:8" ht="33.75" customHeight="1" x14ac:dyDescent="0.25">
      <c r="A92" s="7" t="s">
        <v>105</v>
      </c>
      <c r="B92" s="7" t="s">
        <v>161</v>
      </c>
      <c r="C92" s="8" t="s">
        <v>40</v>
      </c>
      <c r="D92" s="8" t="s">
        <v>8</v>
      </c>
      <c r="E92" s="29">
        <v>219</v>
      </c>
      <c r="F92" s="20"/>
      <c r="G92" s="21"/>
      <c r="H92" s="14"/>
    </row>
    <row r="93" spans="1:8" ht="33.75" customHeight="1" x14ac:dyDescent="0.25">
      <c r="A93" s="7" t="s">
        <v>106</v>
      </c>
      <c r="B93" s="7" t="s">
        <v>162</v>
      </c>
      <c r="C93" s="8" t="s">
        <v>41</v>
      </c>
      <c r="D93" s="8" t="s">
        <v>8</v>
      </c>
      <c r="E93" s="29">
        <v>253</v>
      </c>
      <c r="F93" s="20"/>
      <c r="G93" s="21"/>
      <c r="H93" s="14"/>
    </row>
    <row r="94" spans="1:8" ht="33.75" customHeight="1" x14ac:dyDescent="0.25">
      <c r="A94" s="7" t="s">
        <v>107</v>
      </c>
      <c r="B94" s="7" t="s">
        <v>163</v>
      </c>
      <c r="C94" s="8" t="s">
        <v>42</v>
      </c>
      <c r="D94" s="8" t="s">
        <v>8</v>
      </c>
      <c r="E94" s="29">
        <v>18</v>
      </c>
      <c r="F94" s="20"/>
      <c r="G94" s="21"/>
      <c r="H94" s="14"/>
    </row>
    <row r="95" spans="1:8" ht="33.75" customHeight="1" x14ac:dyDescent="0.25">
      <c r="A95" s="7" t="s">
        <v>108</v>
      </c>
      <c r="B95" s="7" t="s">
        <v>164</v>
      </c>
      <c r="C95" s="8" t="s">
        <v>43</v>
      </c>
      <c r="D95" s="8" t="s">
        <v>8</v>
      </c>
      <c r="E95" s="29">
        <v>21</v>
      </c>
      <c r="F95" s="20"/>
      <c r="G95" s="21"/>
      <c r="H95" s="14"/>
    </row>
    <row r="96" spans="1:8" ht="33.75" customHeight="1" x14ac:dyDescent="0.25">
      <c r="A96" s="7" t="s">
        <v>109</v>
      </c>
      <c r="B96" s="7" t="s">
        <v>165</v>
      </c>
      <c r="C96" s="8" t="s">
        <v>44</v>
      </c>
      <c r="D96" s="8" t="s">
        <v>8</v>
      </c>
      <c r="E96" s="29">
        <v>1</v>
      </c>
      <c r="F96" s="20"/>
      <c r="G96" s="21"/>
      <c r="H96" s="14"/>
    </row>
    <row r="97" spans="1:8" ht="33.75" customHeight="1" x14ac:dyDescent="0.25">
      <c r="A97" s="7" t="s">
        <v>110</v>
      </c>
      <c r="B97" s="7" t="s">
        <v>166</v>
      </c>
      <c r="C97" s="8" t="s">
        <v>45</v>
      </c>
      <c r="D97" s="8" t="s">
        <v>8</v>
      </c>
      <c r="E97" s="29">
        <v>61</v>
      </c>
      <c r="F97" s="20"/>
      <c r="G97" s="21"/>
      <c r="H97" s="14"/>
    </row>
    <row r="98" spans="1:8" ht="33.75" customHeight="1" x14ac:dyDescent="0.25">
      <c r="A98" s="7" t="s">
        <v>111</v>
      </c>
      <c r="B98" s="7" t="s">
        <v>167</v>
      </c>
      <c r="C98" s="8" t="s">
        <v>46</v>
      </c>
      <c r="D98" s="8" t="s">
        <v>8</v>
      </c>
      <c r="E98" s="29">
        <v>76</v>
      </c>
      <c r="F98" s="20"/>
      <c r="G98" s="21"/>
      <c r="H98" s="14"/>
    </row>
    <row r="99" spans="1:8" ht="33.75" customHeight="1" x14ac:dyDescent="0.25">
      <c r="A99" s="7" t="s">
        <v>112</v>
      </c>
      <c r="B99" s="7" t="s">
        <v>168</v>
      </c>
      <c r="C99" s="8" t="s">
        <v>47</v>
      </c>
      <c r="D99" s="8" t="s">
        <v>6</v>
      </c>
      <c r="E99" s="29">
        <v>538</v>
      </c>
      <c r="F99" s="20"/>
      <c r="G99" s="21"/>
      <c r="H99" s="14"/>
    </row>
    <row r="100" spans="1:8" ht="33.75" customHeight="1" x14ac:dyDescent="0.25">
      <c r="A100" s="7" t="s">
        <v>113</v>
      </c>
      <c r="B100" s="7" t="s">
        <v>169</v>
      </c>
      <c r="C100" s="8" t="s">
        <v>48</v>
      </c>
      <c r="D100" s="8" t="s">
        <v>6</v>
      </c>
      <c r="E100" s="29">
        <v>218</v>
      </c>
      <c r="F100" s="20"/>
      <c r="G100" s="21"/>
      <c r="H100" s="14"/>
    </row>
    <row r="101" spans="1:8" ht="33.75" customHeight="1" x14ac:dyDescent="0.25">
      <c r="A101" s="7" t="s">
        <v>114</v>
      </c>
      <c r="B101" s="7" t="s">
        <v>170</v>
      </c>
      <c r="C101" s="8" t="s">
        <v>49</v>
      </c>
      <c r="D101" s="8" t="s">
        <v>6</v>
      </c>
      <c r="E101" s="29">
        <v>557</v>
      </c>
      <c r="F101" s="20"/>
      <c r="G101" s="21"/>
      <c r="H101" s="14"/>
    </row>
    <row r="102" spans="1:8" ht="33.75" customHeight="1" x14ac:dyDescent="0.25">
      <c r="A102" s="7" t="s">
        <v>197</v>
      </c>
      <c r="B102" s="75" t="s">
        <v>274</v>
      </c>
      <c r="C102" s="149" t="s">
        <v>275</v>
      </c>
      <c r="D102" s="149" t="s">
        <v>6</v>
      </c>
      <c r="E102" s="150">
        <v>940</v>
      </c>
      <c r="F102" s="151"/>
      <c r="G102" s="152"/>
      <c r="H102" s="153"/>
    </row>
    <row r="103" spans="1:8" ht="33.75" customHeight="1" x14ac:dyDescent="0.25">
      <c r="A103" s="7" t="s">
        <v>198</v>
      </c>
      <c r="B103" s="7" t="s">
        <v>171</v>
      </c>
      <c r="C103" s="8" t="s">
        <v>172</v>
      </c>
      <c r="D103" s="8" t="s">
        <v>6</v>
      </c>
      <c r="E103" s="29">
        <v>100</v>
      </c>
      <c r="F103" s="20"/>
      <c r="G103" s="21"/>
      <c r="H103" s="14"/>
    </row>
    <row r="104" spans="1:8" ht="25.5" x14ac:dyDescent="0.25">
      <c r="A104" s="7" t="s">
        <v>199</v>
      </c>
      <c r="B104" s="75" t="s">
        <v>173</v>
      </c>
      <c r="C104" s="149" t="s">
        <v>276</v>
      </c>
      <c r="D104" s="149" t="s">
        <v>6</v>
      </c>
      <c r="E104" s="150">
        <v>450</v>
      </c>
      <c r="F104" s="151"/>
      <c r="G104" s="152"/>
      <c r="H104" s="153"/>
    </row>
    <row r="105" spans="1:8" ht="25.5" x14ac:dyDescent="0.25">
      <c r="A105" s="7" t="s">
        <v>200</v>
      </c>
      <c r="B105" s="75" t="s">
        <v>174</v>
      </c>
      <c r="C105" s="149" t="s">
        <v>277</v>
      </c>
      <c r="D105" s="149" t="s">
        <v>6</v>
      </c>
      <c r="E105" s="150">
        <v>54</v>
      </c>
      <c r="F105" s="151"/>
      <c r="G105" s="152"/>
      <c r="H105" s="153"/>
    </row>
    <row r="106" spans="1:8" ht="25.5" x14ac:dyDescent="0.25">
      <c r="A106" s="7" t="s">
        <v>201</v>
      </c>
      <c r="B106" s="7" t="s">
        <v>234</v>
      </c>
      <c r="C106" s="8" t="s">
        <v>235</v>
      </c>
      <c r="D106" s="8" t="s">
        <v>6</v>
      </c>
      <c r="E106" s="29">
        <v>54</v>
      </c>
      <c r="F106" s="20"/>
      <c r="G106" s="21"/>
      <c r="H106" s="14"/>
    </row>
    <row r="107" spans="1:8" ht="25.5" x14ac:dyDescent="0.25">
      <c r="A107" s="7" t="s">
        <v>216</v>
      </c>
      <c r="B107" s="7" t="s">
        <v>175</v>
      </c>
      <c r="C107" s="8" t="s">
        <v>278</v>
      </c>
      <c r="D107" s="8" t="s">
        <v>6</v>
      </c>
      <c r="E107" s="29">
        <v>46</v>
      </c>
      <c r="F107" s="20"/>
      <c r="G107" s="21"/>
      <c r="H107" s="14"/>
    </row>
    <row r="108" spans="1:8" ht="25.5" x14ac:dyDescent="0.25">
      <c r="A108" s="7" t="s">
        <v>217</v>
      </c>
      <c r="B108" s="7" t="s">
        <v>176</v>
      </c>
      <c r="C108" s="8" t="s">
        <v>177</v>
      </c>
      <c r="D108" s="8" t="s">
        <v>6</v>
      </c>
      <c r="E108" s="29">
        <v>40</v>
      </c>
      <c r="F108" s="20"/>
      <c r="G108" s="21"/>
      <c r="H108" s="14"/>
    </row>
    <row r="109" spans="1:8" x14ac:dyDescent="0.25">
      <c r="A109" s="7"/>
      <c r="B109" s="7"/>
      <c r="C109" s="12"/>
      <c r="D109" s="13"/>
      <c r="E109" s="29"/>
      <c r="F109" s="22"/>
      <c r="G109" s="21"/>
      <c r="H109" s="14"/>
    </row>
    <row r="110" spans="1:8" ht="18.75" customHeight="1" x14ac:dyDescent="0.25">
      <c r="A110" s="31" t="s">
        <v>297</v>
      </c>
      <c r="B110" s="32"/>
      <c r="C110" s="33" t="s">
        <v>309</v>
      </c>
      <c r="D110" s="34"/>
      <c r="E110" s="35"/>
      <c r="F110" s="36"/>
      <c r="G110" s="37"/>
      <c r="H110" s="38"/>
    </row>
    <row r="111" spans="1:8" ht="25.5" x14ac:dyDescent="0.25">
      <c r="A111" s="7" t="s">
        <v>115</v>
      </c>
      <c r="B111" s="7" t="s">
        <v>178</v>
      </c>
      <c r="C111" s="8" t="s">
        <v>15</v>
      </c>
      <c r="D111" s="8" t="s">
        <v>6</v>
      </c>
      <c r="E111" s="29">
        <v>36</v>
      </c>
      <c r="F111" s="20"/>
      <c r="G111" s="21"/>
      <c r="H111" s="14"/>
    </row>
    <row r="112" spans="1:8" ht="114.75" x14ac:dyDescent="0.25">
      <c r="A112" s="7" t="s">
        <v>116</v>
      </c>
      <c r="B112" s="7"/>
      <c r="C112" s="8" t="s">
        <v>218</v>
      </c>
      <c r="D112" s="9" t="s">
        <v>180</v>
      </c>
      <c r="E112" s="29">
        <v>1</v>
      </c>
      <c r="F112" s="22"/>
      <c r="G112" s="21"/>
      <c r="H112" s="14"/>
    </row>
    <row r="113" spans="1:12" ht="76.5" x14ac:dyDescent="0.25">
      <c r="A113" s="7" t="s">
        <v>181</v>
      </c>
      <c r="B113" s="7"/>
      <c r="C113" s="8" t="s">
        <v>179</v>
      </c>
      <c r="D113" s="9" t="s">
        <v>180</v>
      </c>
      <c r="E113" s="29">
        <v>1</v>
      </c>
      <c r="F113" s="22"/>
      <c r="G113" s="21"/>
      <c r="H113" s="14"/>
    </row>
    <row r="114" spans="1:12" x14ac:dyDescent="0.25">
      <c r="A114" s="10"/>
      <c r="B114" s="10"/>
      <c r="C114" s="11"/>
      <c r="D114" s="6"/>
      <c r="E114" s="29"/>
      <c r="F114" s="22"/>
      <c r="G114" s="23"/>
      <c r="H114" s="14"/>
    </row>
    <row r="115" spans="1:12" ht="18.75" customHeight="1" x14ac:dyDescent="0.25">
      <c r="A115" s="31" t="s">
        <v>298</v>
      </c>
      <c r="B115" s="32"/>
      <c r="C115" s="33" t="s">
        <v>310</v>
      </c>
      <c r="D115" s="34"/>
      <c r="E115" s="35"/>
      <c r="F115" s="36"/>
      <c r="G115" s="37"/>
      <c r="H115" s="38"/>
      <c r="L115" t="s">
        <v>322</v>
      </c>
    </row>
    <row r="116" spans="1:12" ht="24" customHeight="1" x14ac:dyDescent="0.25">
      <c r="A116" s="7" t="s">
        <v>117</v>
      </c>
      <c r="B116" s="7" t="s">
        <v>182</v>
      </c>
      <c r="C116" s="8" t="s">
        <v>2</v>
      </c>
      <c r="D116" s="8" t="s">
        <v>1</v>
      </c>
      <c r="E116" s="29">
        <v>2456</v>
      </c>
      <c r="F116" s="20"/>
      <c r="G116" s="21"/>
      <c r="H116" s="14"/>
    </row>
    <row r="117" spans="1:12" x14ac:dyDescent="0.25">
      <c r="A117" s="10"/>
      <c r="B117" s="10"/>
      <c r="C117" s="11"/>
      <c r="D117" s="6"/>
      <c r="E117" s="29"/>
      <c r="F117" s="22"/>
      <c r="G117" s="23"/>
      <c r="H117" s="14"/>
    </row>
    <row r="118" spans="1:12" ht="18.75" customHeight="1" x14ac:dyDescent="0.25">
      <c r="A118" s="163" t="s">
        <v>303</v>
      </c>
      <c r="B118" s="163"/>
      <c r="C118" s="163"/>
      <c r="D118" s="163"/>
      <c r="E118" s="163"/>
      <c r="F118" s="163"/>
      <c r="G118" s="72"/>
      <c r="H118" s="73"/>
    </row>
    <row r="119" spans="1:12" ht="18.75" customHeight="1" x14ac:dyDescent="0.25">
      <c r="A119" s="163" t="s">
        <v>304</v>
      </c>
      <c r="B119" s="163"/>
      <c r="C119" s="163"/>
      <c r="D119" s="163"/>
      <c r="E119" s="163"/>
      <c r="F119" s="74">
        <v>0.25</v>
      </c>
      <c r="G119" s="72"/>
      <c r="H119" s="73"/>
    </row>
    <row r="120" spans="1:12" ht="18.75" customHeight="1" x14ac:dyDescent="0.25">
      <c r="A120" s="163" t="s">
        <v>215</v>
      </c>
      <c r="B120" s="163"/>
      <c r="C120" s="163"/>
      <c r="D120" s="163"/>
      <c r="E120" s="163"/>
      <c r="F120" s="163"/>
      <c r="G120" s="72"/>
      <c r="H120" s="73"/>
    </row>
    <row r="121" spans="1:12" ht="23.25" customHeight="1" x14ac:dyDescent="0.25">
      <c r="G121" s="26"/>
    </row>
    <row r="122" spans="1:12" ht="23.25" customHeight="1" x14ac:dyDescent="0.25">
      <c r="G122" s="26"/>
    </row>
    <row r="123" spans="1:12" ht="23.25" customHeight="1" x14ac:dyDescent="0.25">
      <c r="G123" s="26"/>
    </row>
  </sheetData>
  <mergeCells count="10">
    <mergeCell ref="E10:G10"/>
    <mergeCell ref="A118:F118"/>
    <mergeCell ref="A119:E119"/>
    <mergeCell ref="A120:F120"/>
    <mergeCell ref="A1:G1"/>
    <mergeCell ref="C6:G6"/>
    <mergeCell ref="C7:G7"/>
    <mergeCell ref="A9:G9"/>
    <mergeCell ref="A6:B6"/>
    <mergeCell ref="A7:B7"/>
  </mergeCells>
  <printOptions horizontalCentered="1"/>
  <pageMargins left="0.51181102362204722" right="0.51181102362204722" top="0.78740157480314965" bottom="0.78740157480314965" header="0.31496062992125984" footer="0.31496062992125984"/>
  <pageSetup paperSize="9" scale="52"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Normal="100" workbookViewId="0">
      <selection activeCell="G15" sqref="G15"/>
    </sheetView>
  </sheetViews>
  <sheetFormatPr defaultRowHeight="15" x14ac:dyDescent="0.25"/>
  <cols>
    <col min="2" max="2" width="5.7109375" bestFit="1" customWidth="1"/>
    <col min="3" max="3" width="58.5703125" style="27" customWidth="1"/>
    <col min="4" max="4" width="16.5703125" bestFit="1" customWidth="1"/>
  </cols>
  <sheetData>
    <row r="1" spans="1:4" x14ac:dyDescent="0.25">
      <c r="A1" s="48"/>
      <c r="B1" s="49"/>
      <c r="C1" s="50"/>
      <c r="D1" s="51"/>
    </row>
    <row r="2" spans="1:4" ht="18" x14ac:dyDescent="0.25">
      <c r="A2" s="52"/>
      <c r="B2" s="53"/>
      <c r="C2" s="54"/>
      <c r="D2" s="55"/>
    </row>
    <row r="3" spans="1:4" x14ac:dyDescent="0.25">
      <c r="A3" s="52"/>
      <c r="B3" s="56"/>
      <c r="C3" s="57"/>
      <c r="D3" s="58"/>
    </row>
    <row r="4" spans="1:4" x14ac:dyDescent="0.25">
      <c r="A4" s="52"/>
      <c r="B4" s="56"/>
      <c r="C4" s="57"/>
      <c r="D4" s="58"/>
    </row>
    <row r="5" spans="1:4" x14ac:dyDescent="0.25">
      <c r="A5" s="48"/>
      <c r="B5" s="49"/>
      <c r="C5" s="57"/>
      <c r="D5" s="59"/>
    </row>
    <row r="6" spans="1:4" ht="25.5" customHeight="1" x14ac:dyDescent="0.25">
      <c r="A6" s="167" t="str">
        <f>[1]Planilha!A6</f>
        <v>Objeto:</v>
      </c>
      <c r="B6" s="167"/>
      <c r="C6" s="168" t="str">
        <f>'CF_R0-Calculado'!C6:G6</f>
        <v>Execução de reforma e ampliação elétrica, inclusive materiais e equipamentos.</v>
      </c>
      <c r="D6" s="168"/>
    </row>
    <row r="7" spans="1:4" ht="15.75" x14ac:dyDescent="0.25">
      <c r="A7" s="167" t="str">
        <f>[1]Planilha!A7</f>
        <v xml:space="preserve">Local:                    </v>
      </c>
      <c r="B7" s="167"/>
      <c r="C7" s="171" t="str">
        <f>'CF_R0-Calculado'!C7:G7</f>
        <v>Rua da Consolação, 717 - São Paulo - SP</v>
      </c>
      <c r="D7" s="171"/>
    </row>
    <row r="8" spans="1:4" ht="15.75" x14ac:dyDescent="0.25">
      <c r="A8" s="60"/>
      <c r="B8" s="60"/>
      <c r="C8" s="61"/>
      <c r="D8" s="62"/>
    </row>
    <row r="9" spans="1:4" x14ac:dyDescent="0.25">
      <c r="A9" s="172"/>
      <c r="B9" s="172"/>
      <c r="C9" s="172"/>
      <c r="D9" s="172"/>
    </row>
    <row r="10" spans="1:4" ht="15.75" x14ac:dyDescent="0.25">
      <c r="A10" s="63"/>
      <c r="B10" s="64"/>
      <c r="C10" s="65"/>
      <c r="D10" s="59"/>
    </row>
    <row r="11" spans="1:4" ht="15.75" x14ac:dyDescent="0.25">
      <c r="A11" s="52"/>
      <c r="B11" s="66"/>
      <c r="C11" s="67" t="s">
        <v>292</v>
      </c>
      <c r="D11" s="55"/>
    </row>
    <row r="12" spans="1:4" ht="16.5" thickBot="1" x14ac:dyDescent="0.3">
      <c r="A12" s="52"/>
      <c r="B12" s="66"/>
      <c r="C12" s="67"/>
      <c r="D12" s="55"/>
    </row>
    <row r="13" spans="1:4" ht="16.5" thickBot="1" x14ac:dyDescent="0.3">
      <c r="A13" s="52"/>
      <c r="B13" s="68" t="s">
        <v>293</v>
      </c>
      <c r="C13" s="69" t="s">
        <v>294</v>
      </c>
      <c r="D13" s="70" t="s">
        <v>295</v>
      </c>
    </row>
    <row r="14" spans="1:4" x14ac:dyDescent="0.25">
      <c r="A14" s="52"/>
      <c r="B14" s="137" t="s">
        <v>281</v>
      </c>
      <c r="C14" s="138" t="str">
        <f>VLOOKUP(B14,'CF_R0-Calculado'!$1:$1048576,3,FALSE)</f>
        <v>Serviços iniciais</v>
      </c>
      <c r="D14" s="139">
        <f>VLOOKUP(B14,'CF_R0-Calculado'!$1:$1048576,7,FALSE)</f>
        <v>0</v>
      </c>
    </row>
    <row r="15" spans="1:4" x14ac:dyDescent="0.25">
      <c r="A15" s="52"/>
      <c r="B15" s="140" t="s">
        <v>282</v>
      </c>
      <c r="C15" s="138" t="str">
        <f>VLOOKUP(B15,'CF_R0-Calculado'!$1:$1048576,3,FALSE)</f>
        <v>Cabine de entrada</v>
      </c>
      <c r="D15" s="139">
        <f>VLOOKUP(B15,'CF_R0-Calculado'!$1:$1048576,7,FALSE)</f>
        <v>0</v>
      </c>
    </row>
    <row r="16" spans="1:4" x14ac:dyDescent="0.25">
      <c r="A16" s="52"/>
      <c r="B16" s="140" t="s">
        <v>283</v>
      </c>
      <c r="C16" s="138" t="str">
        <f>VLOOKUP(B16,'CF_R0-Calculado'!$1:$1048576,3,FALSE)</f>
        <v>Infraestrutura externa / interna</v>
      </c>
      <c r="D16" s="139">
        <f>VLOOKUP(B16,'CF_R0-Calculado'!$1:$1048576,7,FALSE)</f>
        <v>0</v>
      </c>
    </row>
    <row r="17" spans="1:7" x14ac:dyDescent="0.25">
      <c r="A17" s="52"/>
      <c r="B17" s="140" t="s">
        <v>296</v>
      </c>
      <c r="C17" s="138" t="str">
        <f>VLOOKUP(B17,'CF_R0-Calculado'!$1:$1048576,3,FALSE)</f>
        <v>Instalações elétricas</v>
      </c>
      <c r="D17" s="139">
        <f>VLOOKUP(B17,'CF_R0-Calculado'!$1:$1048576,7,FALSE)</f>
        <v>0</v>
      </c>
    </row>
    <row r="18" spans="1:7" x14ac:dyDescent="0.25">
      <c r="A18" s="52"/>
      <c r="B18" s="140" t="s">
        <v>297</v>
      </c>
      <c r="C18" s="138" t="str">
        <f>VLOOKUP(B18,'CF_R0-Calculado'!$1:$1048576,3,FALSE)</f>
        <v>Quadro de distribuição</v>
      </c>
      <c r="D18" s="139">
        <f>VLOOKUP(B18,'CF_R0-Calculado'!$1:$1048576,7,FALSE)</f>
        <v>0</v>
      </c>
    </row>
    <row r="19" spans="1:7" x14ac:dyDescent="0.25">
      <c r="A19" s="52"/>
      <c r="B19" s="140" t="s">
        <v>298</v>
      </c>
      <c r="C19" s="138" t="str">
        <f>VLOOKUP(B19,'CF_R0-Calculado'!$1:$1048576,3,FALSE)</f>
        <v>Serviços complementares</v>
      </c>
      <c r="D19" s="139">
        <f>VLOOKUP(B19,'CF_R0-Calculado'!$1:$1048576,7,FALSE)</f>
        <v>0</v>
      </c>
    </row>
    <row r="20" spans="1:7" ht="15.75" thickBot="1" x14ac:dyDescent="0.3">
      <c r="A20" s="52"/>
      <c r="B20" s="141"/>
      <c r="C20" s="138"/>
      <c r="D20" s="139"/>
    </row>
    <row r="21" spans="1:7" s="52" customFormat="1" ht="15.75" x14ac:dyDescent="0.25">
      <c r="B21" s="173" t="s">
        <v>311</v>
      </c>
      <c r="C21" s="174"/>
      <c r="D21" s="142">
        <f>SUM(D6:D20)</f>
        <v>0</v>
      </c>
    </row>
    <row r="22" spans="1:7" s="52" customFormat="1" ht="15.75" x14ac:dyDescent="0.25">
      <c r="B22" s="175" t="s">
        <v>323</v>
      </c>
      <c r="C22" s="176"/>
      <c r="D22" s="143">
        <f>ROUND(D21*0.25,2)</f>
        <v>0</v>
      </c>
    </row>
    <row r="23" spans="1:7" s="52" customFormat="1" ht="16.5" thickBot="1" x14ac:dyDescent="0.3">
      <c r="B23" s="169" t="s">
        <v>3</v>
      </c>
      <c r="C23" s="170"/>
      <c r="D23" s="144">
        <f>D21+D22</f>
        <v>0</v>
      </c>
    </row>
    <row r="24" spans="1:7" x14ac:dyDescent="0.25">
      <c r="E24" s="71"/>
      <c r="F24" s="71"/>
      <c r="G24" s="71"/>
    </row>
    <row r="25" spans="1:7" x14ac:dyDescent="0.25">
      <c r="E25" s="71"/>
      <c r="F25" s="71"/>
      <c r="G25" s="71"/>
    </row>
    <row r="26" spans="1:7" x14ac:dyDescent="0.25">
      <c r="E26" s="71"/>
      <c r="F26" s="71"/>
      <c r="G26" s="71"/>
    </row>
    <row r="27" spans="1:7" x14ac:dyDescent="0.25">
      <c r="E27" s="71"/>
      <c r="F27" s="71"/>
      <c r="G27" s="71"/>
    </row>
    <row r="28" spans="1:7" x14ac:dyDescent="0.25">
      <c r="E28" s="71"/>
      <c r="F28" s="71"/>
      <c r="G28" s="71"/>
    </row>
  </sheetData>
  <mergeCells count="8">
    <mergeCell ref="A6:B6"/>
    <mergeCell ref="C6:D6"/>
    <mergeCell ref="B23:C23"/>
    <mergeCell ref="A7:B7"/>
    <mergeCell ref="C7:D7"/>
    <mergeCell ref="A9:D9"/>
    <mergeCell ref="B21:C21"/>
    <mergeCell ref="B22:C22"/>
  </mergeCells>
  <pageMargins left="0.511811024" right="0.511811024" top="0.78740157499999996" bottom="0.78740157499999996" header="0.31496062000000002" footer="0.31496062000000002"/>
  <pageSetup paperSize="9"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30"/>
  <sheetViews>
    <sheetView zoomScale="82" zoomScaleNormal="82" workbookViewId="0">
      <selection activeCell="B2" sqref="B2:B4"/>
    </sheetView>
  </sheetViews>
  <sheetFormatPr defaultRowHeight="15" x14ac:dyDescent="0.25"/>
  <cols>
    <col min="1" max="1" width="12.5703125" style="52" customWidth="1"/>
    <col min="2" max="2" width="52.5703125" style="66" customWidth="1"/>
    <col min="3" max="3" width="23.140625" style="79" bestFit="1" customWidth="1"/>
    <col min="4" max="12" width="20.7109375" style="66" customWidth="1"/>
    <col min="13" max="13" width="22" style="66" bestFit="1" customWidth="1"/>
    <col min="14" max="21" width="20.7109375" style="66" customWidth="1"/>
    <col min="22" max="253" width="9.140625" style="52"/>
    <col min="254" max="254" width="12.5703125" style="52" customWidth="1"/>
    <col min="255" max="255" width="52.5703125" style="52" customWidth="1"/>
    <col min="256" max="256" width="23.140625" style="52" bestFit="1" customWidth="1"/>
    <col min="257" max="268" width="20.7109375" style="52" customWidth="1"/>
    <col min="269" max="269" width="22" style="52" bestFit="1" customWidth="1"/>
    <col min="270" max="277" width="20.7109375" style="52" customWidth="1"/>
    <col min="278" max="509" width="9.140625" style="52"/>
    <col min="510" max="510" width="12.5703125" style="52" customWidth="1"/>
    <col min="511" max="511" width="52.5703125" style="52" customWidth="1"/>
    <col min="512" max="512" width="23.140625" style="52" bestFit="1" customWidth="1"/>
    <col min="513" max="524" width="20.7109375" style="52" customWidth="1"/>
    <col min="525" max="525" width="22" style="52" bestFit="1" customWidth="1"/>
    <col min="526" max="533" width="20.7109375" style="52" customWidth="1"/>
    <col min="534" max="765" width="9.140625" style="52"/>
    <col min="766" max="766" width="12.5703125" style="52" customWidth="1"/>
    <col min="767" max="767" width="52.5703125" style="52" customWidth="1"/>
    <col min="768" max="768" width="23.140625" style="52" bestFit="1" customWidth="1"/>
    <col min="769" max="780" width="20.7109375" style="52" customWidth="1"/>
    <col min="781" max="781" width="22" style="52" bestFit="1" customWidth="1"/>
    <col min="782" max="789" width="20.7109375" style="52" customWidth="1"/>
    <col min="790" max="1021" width="9.140625" style="52"/>
    <col min="1022" max="1022" width="12.5703125" style="52" customWidth="1"/>
    <col min="1023" max="1023" width="52.5703125" style="52" customWidth="1"/>
    <col min="1024" max="1024" width="23.140625" style="52" bestFit="1" customWidth="1"/>
    <col min="1025" max="1036" width="20.7109375" style="52" customWidth="1"/>
    <col min="1037" max="1037" width="22" style="52" bestFit="1" customWidth="1"/>
    <col min="1038" max="1045" width="20.7109375" style="52" customWidth="1"/>
    <col min="1046" max="1277" width="9.140625" style="52"/>
    <col min="1278" max="1278" width="12.5703125" style="52" customWidth="1"/>
    <col min="1279" max="1279" width="52.5703125" style="52" customWidth="1"/>
    <col min="1280" max="1280" width="23.140625" style="52" bestFit="1" customWidth="1"/>
    <col min="1281" max="1292" width="20.7109375" style="52" customWidth="1"/>
    <col min="1293" max="1293" width="22" style="52" bestFit="1" customWidth="1"/>
    <col min="1294" max="1301" width="20.7109375" style="52" customWidth="1"/>
    <col min="1302" max="1533" width="9.140625" style="52"/>
    <col min="1534" max="1534" width="12.5703125" style="52" customWidth="1"/>
    <col min="1535" max="1535" width="52.5703125" style="52" customWidth="1"/>
    <col min="1536" max="1536" width="23.140625" style="52" bestFit="1" customWidth="1"/>
    <col min="1537" max="1548" width="20.7109375" style="52" customWidth="1"/>
    <col min="1549" max="1549" width="22" style="52" bestFit="1" customWidth="1"/>
    <col min="1550" max="1557" width="20.7109375" style="52" customWidth="1"/>
    <col min="1558" max="1789" width="9.140625" style="52"/>
    <col min="1790" max="1790" width="12.5703125" style="52" customWidth="1"/>
    <col min="1791" max="1791" width="52.5703125" style="52" customWidth="1"/>
    <col min="1792" max="1792" width="23.140625" style="52" bestFit="1" customWidth="1"/>
    <col min="1793" max="1804" width="20.7109375" style="52" customWidth="1"/>
    <col min="1805" max="1805" width="22" style="52" bestFit="1" customWidth="1"/>
    <col min="1806" max="1813" width="20.7109375" style="52" customWidth="1"/>
    <col min="1814" max="2045" width="9.140625" style="52"/>
    <col min="2046" max="2046" width="12.5703125" style="52" customWidth="1"/>
    <col min="2047" max="2047" width="52.5703125" style="52" customWidth="1"/>
    <col min="2048" max="2048" width="23.140625" style="52" bestFit="1" customWidth="1"/>
    <col min="2049" max="2060" width="20.7109375" style="52" customWidth="1"/>
    <col min="2061" max="2061" width="22" style="52" bestFit="1" customWidth="1"/>
    <col min="2062" max="2069" width="20.7109375" style="52" customWidth="1"/>
    <col min="2070" max="2301" width="9.140625" style="52"/>
    <col min="2302" max="2302" width="12.5703125" style="52" customWidth="1"/>
    <col min="2303" max="2303" width="52.5703125" style="52" customWidth="1"/>
    <col min="2304" max="2304" width="23.140625" style="52" bestFit="1" customWidth="1"/>
    <col min="2305" max="2316" width="20.7109375" style="52" customWidth="1"/>
    <col min="2317" max="2317" width="22" style="52" bestFit="1" customWidth="1"/>
    <col min="2318" max="2325" width="20.7109375" style="52" customWidth="1"/>
    <col min="2326" max="2557" width="9.140625" style="52"/>
    <col min="2558" max="2558" width="12.5703125" style="52" customWidth="1"/>
    <col min="2559" max="2559" width="52.5703125" style="52" customWidth="1"/>
    <col min="2560" max="2560" width="23.140625" style="52" bestFit="1" customWidth="1"/>
    <col min="2561" max="2572" width="20.7109375" style="52" customWidth="1"/>
    <col min="2573" max="2573" width="22" style="52" bestFit="1" customWidth="1"/>
    <col min="2574" max="2581" width="20.7109375" style="52" customWidth="1"/>
    <col min="2582" max="2813" width="9.140625" style="52"/>
    <col min="2814" max="2814" width="12.5703125" style="52" customWidth="1"/>
    <col min="2815" max="2815" width="52.5703125" style="52" customWidth="1"/>
    <col min="2816" max="2816" width="23.140625" style="52" bestFit="1" customWidth="1"/>
    <col min="2817" max="2828" width="20.7109375" style="52" customWidth="1"/>
    <col min="2829" max="2829" width="22" style="52" bestFit="1" customWidth="1"/>
    <col min="2830" max="2837" width="20.7109375" style="52" customWidth="1"/>
    <col min="2838" max="3069" width="9.140625" style="52"/>
    <col min="3070" max="3070" width="12.5703125" style="52" customWidth="1"/>
    <col min="3071" max="3071" width="52.5703125" style="52" customWidth="1"/>
    <col min="3072" max="3072" width="23.140625" style="52" bestFit="1" customWidth="1"/>
    <col min="3073" max="3084" width="20.7109375" style="52" customWidth="1"/>
    <col min="3085" max="3085" width="22" style="52" bestFit="1" customWidth="1"/>
    <col min="3086" max="3093" width="20.7109375" style="52" customWidth="1"/>
    <col min="3094" max="3325" width="9.140625" style="52"/>
    <col min="3326" max="3326" width="12.5703125" style="52" customWidth="1"/>
    <col min="3327" max="3327" width="52.5703125" style="52" customWidth="1"/>
    <col min="3328" max="3328" width="23.140625" style="52" bestFit="1" customWidth="1"/>
    <col min="3329" max="3340" width="20.7109375" style="52" customWidth="1"/>
    <col min="3341" max="3341" width="22" style="52" bestFit="1" customWidth="1"/>
    <col min="3342" max="3349" width="20.7109375" style="52" customWidth="1"/>
    <col min="3350" max="3581" width="9.140625" style="52"/>
    <col min="3582" max="3582" width="12.5703125" style="52" customWidth="1"/>
    <col min="3583" max="3583" width="52.5703125" style="52" customWidth="1"/>
    <col min="3584" max="3584" width="23.140625" style="52" bestFit="1" customWidth="1"/>
    <col min="3585" max="3596" width="20.7109375" style="52" customWidth="1"/>
    <col min="3597" max="3597" width="22" style="52" bestFit="1" customWidth="1"/>
    <col min="3598" max="3605" width="20.7109375" style="52" customWidth="1"/>
    <col min="3606" max="3837" width="9.140625" style="52"/>
    <col min="3838" max="3838" width="12.5703125" style="52" customWidth="1"/>
    <col min="3839" max="3839" width="52.5703125" style="52" customWidth="1"/>
    <col min="3840" max="3840" width="23.140625" style="52" bestFit="1" customWidth="1"/>
    <col min="3841" max="3852" width="20.7109375" style="52" customWidth="1"/>
    <col min="3853" max="3853" width="22" style="52" bestFit="1" customWidth="1"/>
    <col min="3854" max="3861" width="20.7109375" style="52" customWidth="1"/>
    <col min="3862" max="4093" width="9.140625" style="52"/>
    <col min="4094" max="4094" width="12.5703125" style="52" customWidth="1"/>
    <col min="4095" max="4095" width="52.5703125" style="52" customWidth="1"/>
    <col min="4096" max="4096" width="23.140625" style="52" bestFit="1" customWidth="1"/>
    <col min="4097" max="4108" width="20.7109375" style="52" customWidth="1"/>
    <col min="4109" max="4109" width="22" style="52" bestFit="1" customWidth="1"/>
    <col min="4110" max="4117" width="20.7109375" style="52" customWidth="1"/>
    <col min="4118" max="4349" width="9.140625" style="52"/>
    <col min="4350" max="4350" width="12.5703125" style="52" customWidth="1"/>
    <col min="4351" max="4351" width="52.5703125" style="52" customWidth="1"/>
    <col min="4352" max="4352" width="23.140625" style="52" bestFit="1" customWidth="1"/>
    <col min="4353" max="4364" width="20.7109375" style="52" customWidth="1"/>
    <col min="4365" max="4365" width="22" style="52" bestFit="1" customWidth="1"/>
    <col min="4366" max="4373" width="20.7109375" style="52" customWidth="1"/>
    <col min="4374" max="4605" width="9.140625" style="52"/>
    <col min="4606" max="4606" width="12.5703125" style="52" customWidth="1"/>
    <col min="4607" max="4607" width="52.5703125" style="52" customWidth="1"/>
    <col min="4608" max="4608" width="23.140625" style="52" bestFit="1" customWidth="1"/>
    <col min="4609" max="4620" width="20.7109375" style="52" customWidth="1"/>
    <col min="4621" max="4621" width="22" style="52" bestFit="1" customWidth="1"/>
    <col min="4622" max="4629" width="20.7109375" style="52" customWidth="1"/>
    <col min="4630" max="4861" width="9.140625" style="52"/>
    <col min="4862" max="4862" width="12.5703125" style="52" customWidth="1"/>
    <col min="4863" max="4863" width="52.5703125" style="52" customWidth="1"/>
    <col min="4864" max="4864" width="23.140625" style="52" bestFit="1" customWidth="1"/>
    <col min="4865" max="4876" width="20.7109375" style="52" customWidth="1"/>
    <col min="4877" max="4877" width="22" style="52" bestFit="1" customWidth="1"/>
    <col min="4878" max="4885" width="20.7109375" style="52" customWidth="1"/>
    <col min="4886" max="5117" width="9.140625" style="52"/>
    <col min="5118" max="5118" width="12.5703125" style="52" customWidth="1"/>
    <col min="5119" max="5119" width="52.5703125" style="52" customWidth="1"/>
    <col min="5120" max="5120" width="23.140625" style="52" bestFit="1" customWidth="1"/>
    <col min="5121" max="5132" width="20.7109375" style="52" customWidth="1"/>
    <col min="5133" max="5133" width="22" style="52" bestFit="1" customWidth="1"/>
    <col min="5134" max="5141" width="20.7109375" style="52" customWidth="1"/>
    <col min="5142" max="5373" width="9.140625" style="52"/>
    <col min="5374" max="5374" width="12.5703125" style="52" customWidth="1"/>
    <col min="5375" max="5375" width="52.5703125" style="52" customWidth="1"/>
    <col min="5376" max="5376" width="23.140625" style="52" bestFit="1" customWidth="1"/>
    <col min="5377" max="5388" width="20.7109375" style="52" customWidth="1"/>
    <col min="5389" max="5389" width="22" style="52" bestFit="1" customWidth="1"/>
    <col min="5390" max="5397" width="20.7109375" style="52" customWidth="1"/>
    <col min="5398" max="5629" width="9.140625" style="52"/>
    <col min="5630" max="5630" width="12.5703125" style="52" customWidth="1"/>
    <col min="5631" max="5631" width="52.5703125" style="52" customWidth="1"/>
    <col min="5632" max="5632" width="23.140625" style="52" bestFit="1" customWidth="1"/>
    <col min="5633" max="5644" width="20.7109375" style="52" customWidth="1"/>
    <col min="5645" max="5645" width="22" style="52" bestFit="1" customWidth="1"/>
    <col min="5646" max="5653" width="20.7109375" style="52" customWidth="1"/>
    <col min="5654" max="5885" width="9.140625" style="52"/>
    <col min="5886" max="5886" width="12.5703125" style="52" customWidth="1"/>
    <col min="5887" max="5887" width="52.5703125" style="52" customWidth="1"/>
    <col min="5888" max="5888" width="23.140625" style="52" bestFit="1" customWidth="1"/>
    <col min="5889" max="5900" width="20.7109375" style="52" customWidth="1"/>
    <col min="5901" max="5901" width="22" style="52" bestFit="1" customWidth="1"/>
    <col min="5902" max="5909" width="20.7109375" style="52" customWidth="1"/>
    <col min="5910" max="6141" width="9.140625" style="52"/>
    <col min="6142" max="6142" width="12.5703125" style="52" customWidth="1"/>
    <col min="6143" max="6143" width="52.5703125" style="52" customWidth="1"/>
    <col min="6144" max="6144" width="23.140625" style="52" bestFit="1" customWidth="1"/>
    <col min="6145" max="6156" width="20.7109375" style="52" customWidth="1"/>
    <col min="6157" max="6157" width="22" style="52" bestFit="1" customWidth="1"/>
    <col min="6158" max="6165" width="20.7109375" style="52" customWidth="1"/>
    <col min="6166" max="6397" width="9.140625" style="52"/>
    <col min="6398" max="6398" width="12.5703125" style="52" customWidth="1"/>
    <col min="6399" max="6399" width="52.5703125" style="52" customWidth="1"/>
    <col min="6400" max="6400" width="23.140625" style="52" bestFit="1" customWidth="1"/>
    <col min="6401" max="6412" width="20.7109375" style="52" customWidth="1"/>
    <col min="6413" max="6413" width="22" style="52" bestFit="1" customWidth="1"/>
    <col min="6414" max="6421" width="20.7109375" style="52" customWidth="1"/>
    <col min="6422" max="6653" width="9.140625" style="52"/>
    <col min="6654" max="6654" width="12.5703125" style="52" customWidth="1"/>
    <col min="6655" max="6655" width="52.5703125" style="52" customWidth="1"/>
    <col min="6656" max="6656" width="23.140625" style="52" bestFit="1" customWidth="1"/>
    <col min="6657" max="6668" width="20.7109375" style="52" customWidth="1"/>
    <col min="6669" max="6669" width="22" style="52" bestFit="1" customWidth="1"/>
    <col min="6670" max="6677" width="20.7109375" style="52" customWidth="1"/>
    <col min="6678" max="6909" width="9.140625" style="52"/>
    <col min="6910" max="6910" width="12.5703125" style="52" customWidth="1"/>
    <col min="6911" max="6911" width="52.5703125" style="52" customWidth="1"/>
    <col min="6912" max="6912" width="23.140625" style="52" bestFit="1" customWidth="1"/>
    <col min="6913" max="6924" width="20.7109375" style="52" customWidth="1"/>
    <col min="6925" max="6925" width="22" style="52" bestFit="1" customWidth="1"/>
    <col min="6926" max="6933" width="20.7109375" style="52" customWidth="1"/>
    <col min="6934" max="7165" width="9.140625" style="52"/>
    <col min="7166" max="7166" width="12.5703125" style="52" customWidth="1"/>
    <col min="7167" max="7167" width="52.5703125" style="52" customWidth="1"/>
    <col min="7168" max="7168" width="23.140625" style="52" bestFit="1" customWidth="1"/>
    <col min="7169" max="7180" width="20.7109375" style="52" customWidth="1"/>
    <col min="7181" max="7181" width="22" style="52" bestFit="1" customWidth="1"/>
    <col min="7182" max="7189" width="20.7109375" style="52" customWidth="1"/>
    <col min="7190" max="7421" width="9.140625" style="52"/>
    <col min="7422" max="7422" width="12.5703125" style="52" customWidth="1"/>
    <col min="7423" max="7423" width="52.5703125" style="52" customWidth="1"/>
    <col min="7424" max="7424" width="23.140625" style="52" bestFit="1" customWidth="1"/>
    <col min="7425" max="7436" width="20.7109375" style="52" customWidth="1"/>
    <col min="7437" max="7437" width="22" style="52" bestFit="1" customWidth="1"/>
    <col min="7438" max="7445" width="20.7109375" style="52" customWidth="1"/>
    <col min="7446" max="7677" width="9.140625" style="52"/>
    <col min="7678" max="7678" width="12.5703125" style="52" customWidth="1"/>
    <col min="7679" max="7679" width="52.5703125" style="52" customWidth="1"/>
    <col min="7680" max="7680" width="23.140625" style="52" bestFit="1" customWidth="1"/>
    <col min="7681" max="7692" width="20.7109375" style="52" customWidth="1"/>
    <col min="7693" max="7693" width="22" style="52" bestFit="1" customWidth="1"/>
    <col min="7694" max="7701" width="20.7109375" style="52" customWidth="1"/>
    <col min="7702" max="7933" width="9.140625" style="52"/>
    <col min="7934" max="7934" width="12.5703125" style="52" customWidth="1"/>
    <col min="7935" max="7935" width="52.5703125" style="52" customWidth="1"/>
    <col min="7936" max="7936" width="23.140625" style="52" bestFit="1" customWidth="1"/>
    <col min="7937" max="7948" width="20.7109375" style="52" customWidth="1"/>
    <col min="7949" max="7949" width="22" style="52" bestFit="1" customWidth="1"/>
    <col min="7950" max="7957" width="20.7109375" style="52" customWidth="1"/>
    <col min="7958" max="8189" width="9.140625" style="52"/>
    <col min="8190" max="8190" width="12.5703125" style="52" customWidth="1"/>
    <col min="8191" max="8191" width="52.5703125" style="52" customWidth="1"/>
    <col min="8192" max="8192" width="23.140625" style="52" bestFit="1" customWidth="1"/>
    <col min="8193" max="8204" width="20.7109375" style="52" customWidth="1"/>
    <col min="8205" max="8205" width="22" style="52" bestFit="1" customWidth="1"/>
    <col min="8206" max="8213" width="20.7109375" style="52" customWidth="1"/>
    <col min="8214" max="8445" width="9.140625" style="52"/>
    <col min="8446" max="8446" width="12.5703125" style="52" customWidth="1"/>
    <col min="8447" max="8447" width="52.5703125" style="52" customWidth="1"/>
    <col min="8448" max="8448" width="23.140625" style="52" bestFit="1" customWidth="1"/>
    <col min="8449" max="8460" width="20.7109375" style="52" customWidth="1"/>
    <col min="8461" max="8461" width="22" style="52" bestFit="1" customWidth="1"/>
    <col min="8462" max="8469" width="20.7109375" style="52" customWidth="1"/>
    <col min="8470" max="8701" width="9.140625" style="52"/>
    <col min="8702" max="8702" width="12.5703125" style="52" customWidth="1"/>
    <col min="8703" max="8703" width="52.5703125" style="52" customWidth="1"/>
    <col min="8704" max="8704" width="23.140625" style="52" bestFit="1" customWidth="1"/>
    <col min="8705" max="8716" width="20.7109375" style="52" customWidth="1"/>
    <col min="8717" max="8717" width="22" style="52" bestFit="1" customWidth="1"/>
    <col min="8718" max="8725" width="20.7109375" style="52" customWidth="1"/>
    <col min="8726" max="8957" width="9.140625" style="52"/>
    <col min="8958" max="8958" width="12.5703125" style="52" customWidth="1"/>
    <col min="8959" max="8959" width="52.5703125" style="52" customWidth="1"/>
    <col min="8960" max="8960" width="23.140625" style="52" bestFit="1" customWidth="1"/>
    <col min="8961" max="8972" width="20.7109375" style="52" customWidth="1"/>
    <col min="8973" max="8973" width="22" style="52" bestFit="1" customWidth="1"/>
    <col min="8974" max="8981" width="20.7109375" style="52" customWidth="1"/>
    <col min="8982" max="9213" width="9.140625" style="52"/>
    <col min="9214" max="9214" width="12.5703125" style="52" customWidth="1"/>
    <col min="9215" max="9215" width="52.5703125" style="52" customWidth="1"/>
    <col min="9216" max="9216" width="23.140625" style="52" bestFit="1" customWidth="1"/>
    <col min="9217" max="9228" width="20.7109375" style="52" customWidth="1"/>
    <col min="9229" max="9229" width="22" style="52" bestFit="1" customWidth="1"/>
    <col min="9230" max="9237" width="20.7109375" style="52" customWidth="1"/>
    <col min="9238" max="9469" width="9.140625" style="52"/>
    <col min="9470" max="9470" width="12.5703125" style="52" customWidth="1"/>
    <col min="9471" max="9471" width="52.5703125" style="52" customWidth="1"/>
    <col min="9472" max="9472" width="23.140625" style="52" bestFit="1" customWidth="1"/>
    <col min="9473" max="9484" width="20.7109375" style="52" customWidth="1"/>
    <col min="9485" max="9485" width="22" style="52" bestFit="1" customWidth="1"/>
    <col min="9486" max="9493" width="20.7109375" style="52" customWidth="1"/>
    <col min="9494" max="9725" width="9.140625" style="52"/>
    <col min="9726" max="9726" width="12.5703125" style="52" customWidth="1"/>
    <col min="9727" max="9727" width="52.5703125" style="52" customWidth="1"/>
    <col min="9728" max="9728" width="23.140625" style="52" bestFit="1" customWidth="1"/>
    <col min="9729" max="9740" width="20.7109375" style="52" customWidth="1"/>
    <col min="9741" max="9741" width="22" style="52" bestFit="1" customWidth="1"/>
    <col min="9742" max="9749" width="20.7109375" style="52" customWidth="1"/>
    <col min="9750" max="9981" width="9.140625" style="52"/>
    <col min="9982" max="9982" width="12.5703125" style="52" customWidth="1"/>
    <col min="9983" max="9983" width="52.5703125" style="52" customWidth="1"/>
    <col min="9984" max="9984" width="23.140625" style="52" bestFit="1" customWidth="1"/>
    <col min="9985" max="9996" width="20.7109375" style="52" customWidth="1"/>
    <col min="9997" max="9997" width="22" style="52" bestFit="1" customWidth="1"/>
    <col min="9998" max="10005" width="20.7109375" style="52" customWidth="1"/>
    <col min="10006" max="10237" width="9.140625" style="52"/>
    <col min="10238" max="10238" width="12.5703125" style="52" customWidth="1"/>
    <col min="10239" max="10239" width="52.5703125" style="52" customWidth="1"/>
    <col min="10240" max="10240" width="23.140625" style="52" bestFit="1" customWidth="1"/>
    <col min="10241" max="10252" width="20.7109375" style="52" customWidth="1"/>
    <col min="10253" max="10253" width="22" style="52" bestFit="1" customWidth="1"/>
    <col min="10254" max="10261" width="20.7109375" style="52" customWidth="1"/>
    <col min="10262" max="10493" width="9.140625" style="52"/>
    <col min="10494" max="10494" width="12.5703125" style="52" customWidth="1"/>
    <col min="10495" max="10495" width="52.5703125" style="52" customWidth="1"/>
    <col min="10496" max="10496" width="23.140625" style="52" bestFit="1" customWidth="1"/>
    <col min="10497" max="10508" width="20.7109375" style="52" customWidth="1"/>
    <col min="10509" max="10509" width="22" style="52" bestFit="1" customWidth="1"/>
    <col min="10510" max="10517" width="20.7109375" style="52" customWidth="1"/>
    <col min="10518" max="10749" width="9.140625" style="52"/>
    <col min="10750" max="10750" width="12.5703125" style="52" customWidth="1"/>
    <col min="10751" max="10751" width="52.5703125" style="52" customWidth="1"/>
    <col min="10752" max="10752" width="23.140625" style="52" bestFit="1" customWidth="1"/>
    <col min="10753" max="10764" width="20.7109375" style="52" customWidth="1"/>
    <col min="10765" max="10765" width="22" style="52" bestFit="1" customWidth="1"/>
    <col min="10766" max="10773" width="20.7109375" style="52" customWidth="1"/>
    <col min="10774" max="11005" width="9.140625" style="52"/>
    <col min="11006" max="11006" width="12.5703125" style="52" customWidth="1"/>
    <col min="11007" max="11007" width="52.5703125" style="52" customWidth="1"/>
    <col min="11008" max="11008" width="23.140625" style="52" bestFit="1" customWidth="1"/>
    <col min="11009" max="11020" width="20.7109375" style="52" customWidth="1"/>
    <col min="11021" max="11021" width="22" style="52" bestFit="1" customWidth="1"/>
    <col min="11022" max="11029" width="20.7109375" style="52" customWidth="1"/>
    <col min="11030" max="11261" width="9.140625" style="52"/>
    <col min="11262" max="11262" width="12.5703125" style="52" customWidth="1"/>
    <col min="11263" max="11263" width="52.5703125" style="52" customWidth="1"/>
    <col min="11264" max="11264" width="23.140625" style="52" bestFit="1" customWidth="1"/>
    <col min="11265" max="11276" width="20.7109375" style="52" customWidth="1"/>
    <col min="11277" max="11277" width="22" style="52" bestFit="1" customWidth="1"/>
    <col min="11278" max="11285" width="20.7109375" style="52" customWidth="1"/>
    <col min="11286" max="11517" width="9.140625" style="52"/>
    <col min="11518" max="11518" width="12.5703125" style="52" customWidth="1"/>
    <col min="11519" max="11519" width="52.5703125" style="52" customWidth="1"/>
    <col min="11520" max="11520" width="23.140625" style="52" bestFit="1" customWidth="1"/>
    <col min="11521" max="11532" width="20.7109375" style="52" customWidth="1"/>
    <col min="11533" max="11533" width="22" style="52" bestFit="1" customWidth="1"/>
    <col min="11534" max="11541" width="20.7109375" style="52" customWidth="1"/>
    <col min="11542" max="11773" width="9.140625" style="52"/>
    <col min="11774" max="11774" width="12.5703125" style="52" customWidth="1"/>
    <col min="11775" max="11775" width="52.5703125" style="52" customWidth="1"/>
    <col min="11776" max="11776" width="23.140625" style="52" bestFit="1" customWidth="1"/>
    <col min="11777" max="11788" width="20.7109375" style="52" customWidth="1"/>
    <col min="11789" max="11789" width="22" style="52" bestFit="1" customWidth="1"/>
    <col min="11790" max="11797" width="20.7109375" style="52" customWidth="1"/>
    <col min="11798" max="12029" width="9.140625" style="52"/>
    <col min="12030" max="12030" width="12.5703125" style="52" customWidth="1"/>
    <col min="12031" max="12031" width="52.5703125" style="52" customWidth="1"/>
    <col min="12032" max="12032" width="23.140625" style="52" bestFit="1" customWidth="1"/>
    <col min="12033" max="12044" width="20.7109375" style="52" customWidth="1"/>
    <col min="12045" max="12045" width="22" style="52" bestFit="1" customWidth="1"/>
    <col min="12046" max="12053" width="20.7109375" style="52" customWidth="1"/>
    <col min="12054" max="12285" width="9.140625" style="52"/>
    <col min="12286" max="12286" width="12.5703125" style="52" customWidth="1"/>
    <col min="12287" max="12287" width="52.5703125" style="52" customWidth="1"/>
    <col min="12288" max="12288" width="23.140625" style="52" bestFit="1" customWidth="1"/>
    <col min="12289" max="12300" width="20.7109375" style="52" customWidth="1"/>
    <col min="12301" max="12301" width="22" style="52" bestFit="1" customWidth="1"/>
    <col min="12302" max="12309" width="20.7109375" style="52" customWidth="1"/>
    <col min="12310" max="12541" width="9.140625" style="52"/>
    <col min="12542" max="12542" width="12.5703125" style="52" customWidth="1"/>
    <col min="12543" max="12543" width="52.5703125" style="52" customWidth="1"/>
    <col min="12544" max="12544" width="23.140625" style="52" bestFit="1" customWidth="1"/>
    <col min="12545" max="12556" width="20.7109375" style="52" customWidth="1"/>
    <col min="12557" max="12557" width="22" style="52" bestFit="1" customWidth="1"/>
    <col min="12558" max="12565" width="20.7109375" style="52" customWidth="1"/>
    <col min="12566" max="12797" width="9.140625" style="52"/>
    <col min="12798" max="12798" width="12.5703125" style="52" customWidth="1"/>
    <col min="12799" max="12799" width="52.5703125" style="52" customWidth="1"/>
    <col min="12800" max="12800" width="23.140625" style="52" bestFit="1" customWidth="1"/>
    <col min="12801" max="12812" width="20.7109375" style="52" customWidth="1"/>
    <col min="12813" max="12813" width="22" style="52" bestFit="1" customWidth="1"/>
    <col min="12814" max="12821" width="20.7109375" style="52" customWidth="1"/>
    <col min="12822" max="13053" width="9.140625" style="52"/>
    <col min="13054" max="13054" width="12.5703125" style="52" customWidth="1"/>
    <col min="13055" max="13055" width="52.5703125" style="52" customWidth="1"/>
    <col min="13056" max="13056" width="23.140625" style="52" bestFit="1" customWidth="1"/>
    <col min="13057" max="13068" width="20.7109375" style="52" customWidth="1"/>
    <col min="13069" max="13069" width="22" style="52" bestFit="1" customWidth="1"/>
    <col min="13070" max="13077" width="20.7109375" style="52" customWidth="1"/>
    <col min="13078" max="13309" width="9.140625" style="52"/>
    <col min="13310" max="13310" width="12.5703125" style="52" customWidth="1"/>
    <col min="13311" max="13311" width="52.5703125" style="52" customWidth="1"/>
    <col min="13312" max="13312" width="23.140625" style="52" bestFit="1" customWidth="1"/>
    <col min="13313" max="13324" width="20.7109375" style="52" customWidth="1"/>
    <col min="13325" max="13325" width="22" style="52" bestFit="1" customWidth="1"/>
    <col min="13326" max="13333" width="20.7109375" style="52" customWidth="1"/>
    <col min="13334" max="13565" width="9.140625" style="52"/>
    <col min="13566" max="13566" width="12.5703125" style="52" customWidth="1"/>
    <col min="13567" max="13567" width="52.5703125" style="52" customWidth="1"/>
    <col min="13568" max="13568" width="23.140625" style="52" bestFit="1" customWidth="1"/>
    <col min="13569" max="13580" width="20.7109375" style="52" customWidth="1"/>
    <col min="13581" max="13581" width="22" style="52" bestFit="1" customWidth="1"/>
    <col min="13582" max="13589" width="20.7109375" style="52" customWidth="1"/>
    <col min="13590" max="13821" width="9.140625" style="52"/>
    <col min="13822" max="13822" width="12.5703125" style="52" customWidth="1"/>
    <col min="13823" max="13823" width="52.5703125" style="52" customWidth="1"/>
    <col min="13824" max="13824" width="23.140625" style="52" bestFit="1" customWidth="1"/>
    <col min="13825" max="13836" width="20.7109375" style="52" customWidth="1"/>
    <col min="13837" max="13837" width="22" style="52" bestFit="1" customWidth="1"/>
    <col min="13838" max="13845" width="20.7109375" style="52" customWidth="1"/>
    <col min="13846" max="14077" width="9.140625" style="52"/>
    <col min="14078" max="14078" width="12.5703125" style="52" customWidth="1"/>
    <col min="14079" max="14079" width="52.5703125" style="52" customWidth="1"/>
    <col min="14080" max="14080" width="23.140625" style="52" bestFit="1" customWidth="1"/>
    <col min="14081" max="14092" width="20.7109375" style="52" customWidth="1"/>
    <col min="14093" max="14093" width="22" style="52" bestFit="1" customWidth="1"/>
    <col min="14094" max="14101" width="20.7109375" style="52" customWidth="1"/>
    <col min="14102" max="14333" width="9.140625" style="52"/>
    <col min="14334" max="14334" width="12.5703125" style="52" customWidth="1"/>
    <col min="14335" max="14335" width="52.5703125" style="52" customWidth="1"/>
    <col min="14336" max="14336" width="23.140625" style="52" bestFit="1" customWidth="1"/>
    <col min="14337" max="14348" width="20.7109375" style="52" customWidth="1"/>
    <col min="14349" max="14349" width="22" style="52" bestFit="1" customWidth="1"/>
    <col min="14350" max="14357" width="20.7109375" style="52" customWidth="1"/>
    <col min="14358" max="14589" width="9.140625" style="52"/>
    <col min="14590" max="14590" width="12.5703125" style="52" customWidth="1"/>
    <col min="14591" max="14591" width="52.5703125" style="52" customWidth="1"/>
    <col min="14592" max="14592" width="23.140625" style="52" bestFit="1" customWidth="1"/>
    <col min="14593" max="14604" width="20.7109375" style="52" customWidth="1"/>
    <col min="14605" max="14605" width="22" style="52" bestFit="1" customWidth="1"/>
    <col min="14606" max="14613" width="20.7109375" style="52" customWidth="1"/>
    <col min="14614" max="14845" width="9.140625" style="52"/>
    <col min="14846" max="14846" width="12.5703125" style="52" customWidth="1"/>
    <col min="14847" max="14847" width="52.5703125" style="52" customWidth="1"/>
    <col min="14848" max="14848" width="23.140625" style="52" bestFit="1" customWidth="1"/>
    <col min="14849" max="14860" width="20.7109375" style="52" customWidth="1"/>
    <col min="14861" max="14861" width="22" style="52" bestFit="1" customWidth="1"/>
    <col min="14862" max="14869" width="20.7109375" style="52" customWidth="1"/>
    <col min="14870" max="15101" width="9.140625" style="52"/>
    <col min="15102" max="15102" width="12.5703125" style="52" customWidth="1"/>
    <col min="15103" max="15103" width="52.5703125" style="52" customWidth="1"/>
    <col min="15104" max="15104" width="23.140625" style="52" bestFit="1" customWidth="1"/>
    <col min="15105" max="15116" width="20.7109375" style="52" customWidth="1"/>
    <col min="15117" max="15117" width="22" style="52" bestFit="1" customWidth="1"/>
    <col min="15118" max="15125" width="20.7109375" style="52" customWidth="1"/>
    <col min="15126" max="15357" width="9.140625" style="52"/>
    <col min="15358" max="15358" width="12.5703125" style="52" customWidth="1"/>
    <col min="15359" max="15359" width="52.5703125" style="52" customWidth="1"/>
    <col min="15360" max="15360" width="23.140625" style="52" bestFit="1" customWidth="1"/>
    <col min="15361" max="15372" width="20.7109375" style="52" customWidth="1"/>
    <col min="15373" max="15373" width="22" style="52" bestFit="1" customWidth="1"/>
    <col min="15374" max="15381" width="20.7109375" style="52" customWidth="1"/>
    <col min="15382" max="15613" width="9.140625" style="52"/>
    <col min="15614" max="15614" width="12.5703125" style="52" customWidth="1"/>
    <col min="15615" max="15615" width="52.5703125" style="52" customWidth="1"/>
    <col min="15616" max="15616" width="23.140625" style="52" bestFit="1" customWidth="1"/>
    <col min="15617" max="15628" width="20.7109375" style="52" customWidth="1"/>
    <col min="15629" max="15629" width="22" style="52" bestFit="1" customWidth="1"/>
    <col min="15630" max="15637" width="20.7109375" style="52" customWidth="1"/>
    <col min="15638" max="15869" width="9.140625" style="52"/>
    <col min="15870" max="15870" width="12.5703125" style="52" customWidth="1"/>
    <col min="15871" max="15871" width="52.5703125" style="52" customWidth="1"/>
    <col min="15872" max="15872" width="23.140625" style="52" bestFit="1" customWidth="1"/>
    <col min="15873" max="15884" width="20.7109375" style="52" customWidth="1"/>
    <col min="15885" max="15885" width="22" style="52" bestFit="1" customWidth="1"/>
    <col min="15886" max="15893" width="20.7109375" style="52" customWidth="1"/>
    <col min="15894" max="16125" width="9.140625" style="52"/>
    <col min="16126" max="16126" width="12.5703125" style="52" customWidth="1"/>
    <col min="16127" max="16127" width="52.5703125" style="52" customWidth="1"/>
    <col min="16128" max="16128" width="23.140625" style="52" bestFit="1" customWidth="1"/>
    <col min="16129" max="16140" width="20.7109375" style="52" customWidth="1"/>
    <col min="16141" max="16141" width="22" style="52" bestFit="1" customWidth="1"/>
    <col min="16142" max="16149" width="20.7109375" style="52" customWidth="1"/>
    <col min="16150" max="16384" width="9.140625" style="52"/>
  </cols>
  <sheetData>
    <row r="2" spans="1:22" ht="18" x14ac:dyDescent="0.25">
      <c r="B2" s="54"/>
      <c r="C2" s="76"/>
      <c r="D2" s="77"/>
      <c r="E2" s="77"/>
      <c r="F2" s="77"/>
      <c r="G2" s="77"/>
      <c r="H2" s="77"/>
      <c r="I2" s="77"/>
      <c r="J2" s="77"/>
      <c r="K2" s="77"/>
      <c r="L2" s="77"/>
      <c r="M2" s="77"/>
      <c r="N2" s="77"/>
      <c r="O2" s="77"/>
      <c r="P2" s="77"/>
      <c r="Q2" s="77"/>
      <c r="R2" s="77"/>
      <c r="S2" s="77"/>
      <c r="T2" s="77"/>
      <c r="U2" s="77"/>
    </row>
    <row r="3" spans="1:22" x14ac:dyDescent="0.25">
      <c r="B3" s="57"/>
      <c r="C3" s="78"/>
      <c r="D3" s="56"/>
      <c r="E3" s="56"/>
      <c r="F3" s="56"/>
      <c r="G3" s="56"/>
      <c r="H3" s="56"/>
      <c r="I3" s="56"/>
      <c r="J3" s="56"/>
      <c r="K3" s="56"/>
      <c r="L3" s="56"/>
      <c r="M3" s="56"/>
      <c r="N3" s="56"/>
      <c r="O3" s="56"/>
      <c r="P3" s="56"/>
      <c r="Q3" s="56"/>
      <c r="R3" s="56"/>
      <c r="S3" s="56"/>
      <c r="T3" s="56"/>
      <c r="U3" s="56"/>
    </row>
    <row r="4" spans="1:22" x14ac:dyDescent="0.25">
      <c r="B4" s="57"/>
      <c r="C4" s="78"/>
      <c r="D4" s="56"/>
      <c r="E4" s="56"/>
      <c r="F4" s="56"/>
      <c r="G4" s="56"/>
      <c r="H4" s="56"/>
      <c r="I4" s="56"/>
      <c r="J4" s="56"/>
      <c r="K4" s="56"/>
      <c r="L4" s="56"/>
      <c r="M4" s="56"/>
      <c r="N4" s="56"/>
      <c r="O4" s="56"/>
      <c r="P4" s="56"/>
      <c r="Q4" s="56"/>
      <c r="R4" s="56"/>
      <c r="S4" s="56"/>
      <c r="T4" s="56"/>
      <c r="U4" s="56"/>
    </row>
    <row r="6" spans="1:22" ht="15.75" x14ac:dyDescent="0.25">
      <c r="A6" s="80" t="s">
        <v>312</v>
      </c>
      <c r="B6" s="81" t="str">
        <f>Resumo!C6</f>
        <v>Execução de reforma e ampliação elétrica, inclusive materiais e equipamentos.</v>
      </c>
      <c r="C6" s="81"/>
      <c r="D6" s="81"/>
      <c r="E6" s="82"/>
      <c r="I6" s="82"/>
      <c r="J6" s="82"/>
      <c r="K6" s="82"/>
      <c r="L6" s="82"/>
      <c r="M6" s="82"/>
      <c r="N6" s="82"/>
      <c r="O6" s="82"/>
      <c r="P6" s="82"/>
      <c r="Q6" s="82"/>
      <c r="R6" s="82"/>
      <c r="S6" s="82"/>
      <c r="T6" s="82"/>
      <c r="U6" s="82"/>
    </row>
    <row r="7" spans="1:22" ht="15.75" x14ac:dyDescent="0.25">
      <c r="A7" s="83" t="s">
        <v>313</v>
      </c>
      <c r="B7" s="81" t="str">
        <f>Resumo!C7</f>
        <v>Rua da Consolação, 717 - São Paulo - SP</v>
      </c>
      <c r="C7" s="81"/>
      <c r="D7" s="81"/>
      <c r="E7" s="82"/>
      <c r="I7" s="82"/>
      <c r="J7" s="82"/>
      <c r="K7" s="82"/>
      <c r="L7" s="82"/>
      <c r="M7" s="82"/>
      <c r="N7" s="82"/>
      <c r="O7" s="82"/>
      <c r="P7" s="82"/>
      <c r="Q7" s="82"/>
      <c r="R7" s="82"/>
      <c r="S7" s="82"/>
      <c r="T7" s="82"/>
      <c r="U7" s="82"/>
    </row>
    <row r="8" spans="1:22" ht="15.75" x14ac:dyDescent="0.25">
      <c r="A8" s="83"/>
      <c r="B8" s="84"/>
      <c r="C8" s="85"/>
      <c r="D8" s="86"/>
      <c r="E8" s="86"/>
      <c r="F8" s="86"/>
      <c r="G8" s="86"/>
      <c r="H8" s="86"/>
      <c r="I8" s="86"/>
      <c r="J8" s="86"/>
      <c r="K8" s="86"/>
      <c r="L8" s="86"/>
      <c r="M8" s="86"/>
      <c r="N8" s="86"/>
      <c r="O8" s="86"/>
      <c r="P8" s="86"/>
      <c r="Q8" s="86"/>
      <c r="R8" s="86"/>
      <c r="S8" s="86"/>
      <c r="T8" s="86"/>
      <c r="U8" s="86"/>
    </row>
    <row r="9" spans="1:22" ht="15.75" thickBot="1" x14ac:dyDescent="0.3"/>
    <row r="10" spans="1:22" ht="16.5" customHeight="1" x14ac:dyDescent="0.25">
      <c r="A10" s="87" t="s">
        <v>293</v>
      </c>
      <c r="B10" s="88" t="s">
        <v>294</v>
      </c>
      <c r="C10" s="89" t="s">
        <v>295</v>
      </c>
      <c r="D10" s="90" t="s">
        <v>314</v>
      </c>
      <c r="E10" s="91" t="s">
        <v>315</v>
      </c>
      <c r="F10" s="91" t="s">
        <v>316</v>
      </c>
      <c r="G10" s="91" t="s">
        <v>317</v>
      </c>
      <c r="H10" s="91" t="s">
        <v>318</v>
      </c>
      <c r="I10" s="91" t="s">
        <v>319</v>
      </c>
      <c r="J10" s="91" t="s">
        <v>326</v>
      </c>
      <c r="K10" s="91" t="s">
        <v>327</v>
      </c>
      <c r="L10" s="91" t="s">
        <v>328</v>
      </c>
      <c r="M10" s="92" t="s">
        <v>320</v>
      </c>
      <c r="N10" s="93"/>
      <c r="O10" s="93"/>
      <c r="P10" s="93"/>
      <c r="Q10" s="93"/>
      <c r="R10" s="93"/>
      <c r="S10" s="93"/>
      <c r="T10" s="93"/>
      <c r="U10" s="94"/>
    </row>
    <row r="11" spans="1:22" ht="16.5" customHeight="1" x14ac:dyDescent="0.25">
      <c r="A11" s="177" t="str">
        <f>[2]resumo!B13</f>
        <v>1.0</v>
      </c>
      <c r="B11" s="179" t="str">
        <f>VLOOKUP(A11,'CF_R0-Calculado'!$1:$1048576,3,FALSE)</f>
        <v>Serviços iniciais</v>
      </c>
      <c r="C11" s="181">
        <f>VLOOKUP(A11,'CF_R0-Calculado'!$1:$1048576,7,FALSE)</f>
        <v>0</v>
      </c>
      <c r="D11" s="95">
        <v>0.12</v>
      </c>
      <c r="E11" s="95">
        <v>0.11</v>
      </c>
      <c r="F11" s="95">
        <v>0.11</v>
      </c>
      <c r="G11" s="95">
        <v>0.11</v>
      </c>
      <c r="H11" s="95">
        <v>0.11</v>
      </c>
      <c r="I11" s="95">
        <v>0.11</v>
      </c>
      <c r="J11" s="95">
        <v>0.11</v>
      </c>
      <c r="K11" s="95">
        <v>0.11</v>
      </c>
      <c r="L11" s="95">
        <v>0.11</v>
      </c>
      <c r="M11" s="97">
        <f>SUM(D11:L11)</f>
        <v>0.99999999999999989</v>
      </c>
      <c r="N11" s="98"/>
      <c r="O11" s="98"/>
      <c r="P11" s="98"/>
      <c r="Q11" s="98"/>
      <c r="R11" s="98"/>
      <c r="S11" s="98"/>
      <c r="T11" s="98"/>
      <c r="U11" s="99"/>
    </row>
    <row r="12" spans="1:22" ht="16.5" customHeight="1" x14ac:dyDescent="0.25">
      <c r="A12" s="178"/>
      <c r="B12" s="180"/>
      <c r="C12" s="182"/>
      <c r="D12" s="100">
        <f>$C$11*D11</f>
        <v>0</v>
      </c>
      <c r="E12" s="100">
        <f t="shared" ref="E12:L12" si="0">$C$11*E11</f>
        <v>0</v>
      </c>
      <c r="F12" s="100">
        <f t="shared" si="0"/>
        <v>0</v>
      </c>
      <c r="G12" s="100">
        <f t="shared" si="0"/>
        <v>0</v>
      </c>
      <c r="H12" s="100">
        <f t="shared" si="0"/>
        <v>0</v>
      </c>
      <c r="I12" s="100">
        <f t="shared" si="0"/>
        <v>0</v>
      </c>
      <c r="J12" s="100">
        <f t="shared" si="0"/>
        <v>0</v>
      </c>
      <c r="K12" s="100">
        <f t="shared" si="0"/>
        <v>0</v>
      </c>
      <c r="L12" s="100">
        <f t="shared" si="0"/>
        <v>0</v>
      </c>
      <c r="M12" s="101">
        <f>SUM(D12:L12)</f>
        <v>0</v>
      </c>
      <c r="N12" s="102"/>
      <c r="O12" s="102"/>
      <c r="P12" s="102"/>
      <c r="Q12" s="102"/>
      <c r="R12" s="102"/>
      <c r="S12" s="102"/>
      <c r="T12" s="102"/>
      <c r="U12" s="103"/>
      <c r="V12" s="104"/>
    </row>
    <row r="13" spans="1:22" ht="16.5" customHeight="1" x14ac:dyDescent="0.25">
      <c r="A13" s="177" t="str">
        <f>[2]resumo!B14</f>
        <v>2.0</v>
      </c>
      <c r="B13" s="179" t="str">
        <f>VLOOKUP(A13,'CF_R0-Calculado'!$1:$1048576,3,FALSE)</f>
        <v>Cabine de entrada</v>
      </c>
      <c r="C13" s="181">
        <f>VLOOKUP(A13,'CF_R0-Calculado'!$1:$1048576,7,FALSE)</f>
        <v>0</v>
      </c>
      <c r="D13" s="105">
        <v>0.34</v>
      </c>
      <c r="E13" s="106">
        <v>0.33</v>
      </c>
      <c r="F13" s="106">
        <v>0.33</v>
      </c>
      <c r="G13" s="108"/>
      <c r="H13" s="108"/>
      <c r="I13" s="108"/>
      <c r="J13" s="100"/>
      <c r="K13" s="100"/>
      <c r="L13" s="100"/>
      <c r="M13" s="97">
        <f t="shared" ref="M13:M14" si="1">SUM(D13:I13)</f>
        <v>1</v>
      </c>
      <c r="N13" s="98"/>
      <c r="O13" s="98"/>
      <c r="P13" s="98"/>
      <c r="Q13" s="98"/>
      <c r="R13" s="98"/>
      <c r="S13" s="98"/>
      <c r="T13" s="98"/>
      <c r="U13" s="107"/>
    </row>
    <row r="14" spans="1:22" ht="16.5" customHeight="1" x14ac:dyDescent="0.25">
      <c r="A14" s="178"/>
      <c r="B14" s="180"/>
      <c r="C14" s="182"/>
      <c r="D14" s="108">
        <f>D13*$C$13</f>
        <v>0</v>
      </c>
      <c r="E14" s="108">
        <f t="shared" ref="E14:F14" si="2">E13*$C$13</f>
        <v>0</v>
      </c>
      <c r="F14" s="108">
        <f t="shared" si="2"/>
        <v>0</v>
      </c>
      <c r="G14" s="108"/>
      <c r="H14" s="108"/>
      <c r="I14" s="108"/>
      <c r="J14" s="100"/>
      <c r="K14" s="100"/>
      <c r="L14" s="100"/>
      <c r="M14" s="101">
        <f t="shared" si="1"/>
        <v>0</v>
      </c>
      <c r="N14" s="102"/>
      <c r="O14" s="102"/>
      <c r="P14" s="102"/>
      <c r="Q14" s="102"/>
      <c r="R14" s="102"/>
      <c r="S14" s="102"/>
      <c r="T14" s="102"/>
      <c r="U14" s="103"/>
    </row>
    <row r="15" spans="1:22" ht="16.5" customHeight="1" x14ac:dyDescent="0.25">
      <c r="A15" s="177" t="str">
        <f>[2]resumo!B15</f>
        <v>3.0</v>
      </c>
      <c r="B15" s="179" t="str">
        <f>VLOOKUP(A15,'CF_R0-Calculado'!$1:$1048576,3,FALSE)</f>
        <v>Infraestrutura externa / interna</v>
      </c>
      <c r="C15" s="181">
        <f>VLOOKUP(A15,'CF_R0-Calculado'!$1:$1048576,7,FALSE)</f>
        <v>0</v>
      </c>
      <c r="D15" s="108"/>
      <c r="E15" s="96">
        <v>0.17</v>
      </c>
      <c r="F15" s="96">
        <v>0.17</v>
      </c>
      <c r="G15" s="96">
        <v>0.17</v>
      </c>
      <c r="H15" s="96">
        <v>0.17</v>
      </c>
      <c r="I15" s="96">
        <v>0.16</v>
      </c>
      <c r="J15" s="96">
        <v>0.16</v>
      </c>
      <c r="K15" s="100"/>
      <c r="L15" s="100"/>
      <c r="M15" s="159">
        <f>SUM(D15:L15)</f>
        <v>1</v>
      </c>
      <c r="N15" s="98"/>
      <c r="O15" s="98"/>
      <c r="P15" s="98"/>
      <c r="Q15" s="98"/>
      <c r="R15" s="98"/>
      <c r="S15" s="98"/>
      <c r="T15" s="98"/>
      <c r="U15" s="107"/>
    </row>
    <row r="16" spans="1:22" ht="16.5" customHeight="1" x14ac:dyDescent="0.25">
      <c r="A16" s="178"/>
      <c r="B16" s="180"/>
      <c r="C16" s="182"/>
      <c r="D16" s="108"/>
      <c r="E16" s="108">
        <f t="shared" ref="E16:J16" si="3">$C$15*E15</f>
        <v>0</v>
      </c>
      <c r="F16" s="108">
        <f t="shared" si="3"/>
        <v>0</v>
      </c>
      <c r="G16" s="108">
        <f t="shared" si="3"/>
        <v>0</v>
      </c>
      <c r="H16" s="108">
        <f t="shared" si="3"/>
        <v>0</v>
      </c>
      <c r="I16" s="108">
        <f t="shared" si="3"/>
        <v>0</v>
      </c>
      <c r="J16" s="108">
        <f t="shared" si="3"/>
        <v>0</v>
      </c>
      <c r="K16" s="100"/>
      <c r="L16" s="100"/>
      <c r="M16" s="101">
        <f>SUM(D16:L16)</f>
        <v>0</v>
      </c>
      <c r="N16" s="102"/>
      <c r="O16" s="102"/>
      <c r="P16" s="102"/>
      <c r="Q16" s="102"/>
      <c r="R16" s="102"/>
      <c r="S16" s="102"/>
      <c r="T16" s="102"/>
      <c r="U16" s="103"/>
    </row>
    <row r="17" spans="1:22" ht="16.5" customHeight="1" x14ac:dyDescent="0.25">
      <c r="A17" s="177" t="str">
        <f>[2]resumo!B16</f>
        <v>4.0</v>
      </c>
      <c r="B17" s="179" t="str">
        <f>VLOOKUP(A17,'CF_R0-Calculado'!$1:$1048576,3,FALSE)</f>
        <v>Instalações elétricas</v>
      </c>
      <c r="C17" s="181">
        <f>VLOOKUP(A17,'CF_R0-Calculado'!$1:$1048576,7,FALSE)</f>
        <v>0</v>
      </c>
      <c r="D17" s="111"/>
      <c r="E17" s="111"/>
      <c r="F17" s="106">
        <v>0.2</v>
      </c>
      <c r="G17" s="106">
        <v>0.2</v>
      </c>
      <c r="H17" s="106">
        <v>0.2</v>
      </c>
      <c r="I17" s="106">
        <v>0.2</v>
      </c>
      <c r="J17" s="106">
        <v>0.2</v>
      </c>
      <c r="K17" s="156"/>
      <c r="L17" s="156"/>
      <c r="M17" s="97">
        <f>SUM(D17:J17)</f>
        <v>1</v>
      </c>
      <c r="N17" s="110"/>
      <c r="O17" s="110"/>
      <c r="P17" s="110"/>
      <c r="Q17" s="110"/>
      <c r="R17" s="110"/>
      <c r="S17" s="110"/>
      <c r="T17" s="110"/>
      <c r="U17" s="107"/>
    </row>
    <row r="18" spans="1:22" ht="16.5" customHeight="1" x14ac:dyDescent="0.25">
      <c r="A18" s="178"/>
      <c r="B18" s="180"/>
      <c r="C18" s="182"/>
      <c r="D18" s="111"/>
      <c r="E18" s="111"/>
      <c r="F18" s="111">
        <f t="shared" ref="F18:J18" si="4">$C$17*F17</f>
        <v>0</v>
      </c>
      <c r="G18" s="111">
        <f t="shared" si="4"/>
        <v>0</v>
      </c>
      <c r="H18" s="111">
        <f t="shared" si="4"/>
        <v>0</v>
      </c>
      <c r="I18" s="111">
        <f t="shared" si="4"/>
        <v>0</v>
      </c>
      <c r="J18" s="111">
        <f t="shared" si="4"/>
        <v>0</v>
      </c>
      <c r="K18" s="156"/>
      <c r="L18" s="156"/>
      <c r="M18" s="101">
        <f>SUM(D18:L18)</f>
        <v>0</v>
      </c>
      <c r="N18" s="112"/>
      <c r="O18" s="112"/>
      <c r="P18" s="112"/>
      <c r="Q18" s="112"/>
      <c r="R18" s="112"/>
      <c r="S18" s="112"/>
      <c r="T18" s="112"/>
      <c r="U18" s="103"/>
    </row>
    <row r="19" spans="1:22" ht="16.5" customHeight="1" x14ac:dyDescent="0.25">
      <c r="A19" s="177" t="str">
        <f>[2]resumo!B17</f>
        <v>5.0</v>
      </c>
      <c r="B19" s="179" t="str">
        <f>VLOOKUP(A19,'CF_R0-Calculado'!$1:$1048576,3,FALSE)</f>
        <v>Quadro de distribuição</v>
      </c>
      <c r="C19" s="181">
        <f>VLOOKUP(A19,'CF_R0-Calculado'!$1:$1048576,7,FALSE)</f>
        <v>0</v>
      </c>
      <c r="D19" s="109"/>
      <c r="E19" s="109"/>
      <c r="F19" s="96">
        <v>0.3</v>
      </c>
      <c r="G19" s="96">
        <v>0.3</v>
      </c>
      <c r="H19" s="96">
        <v>0.1</v>
      </c>
      <c r="I19" s="96">
        <v>0.1</v>
      </c>
      <c r="J19" s="96">
        <v>0.1</v>
      </c>
      <c r="K19" s="96">
        <v>0.1</v>
      </c>
      <c r="L19" s="160"/>
      <c r="M19" s="97">
        <f>SUM(D19:L19)</f>
        <v>0.99999999999999989</v>
      </c>
      <c r="N19" s="113"/>
      <c r="O19" s="113"/>
      <c r="P19" s="113"/>
      <c r="Q19" s="113"/>
      <c r="R19" s="113"/>
      <c r="S19" s="113"/>
      <c r="T19" s="113"/>
      <c r="U19" s="107"/>
    </row>
    <row r="20" spans="1:22" ht="16.5" customHeight="1" x14ac:dyDescent="0.25">
      <c r="A20" s="178"/>
      <c r="B20" s="180"/>
      <c r="C20" s="182"/>
      <c r="D20" s="109"/>
      <c r="E20" s="109"/>
      <c r="F20" s="111">
        <f>$C$19*F19</f>
        <v>0</v>
      </c>
      <c r="G20" s="111">
        <f>$C$19*G19</f>
        <v>0</v>
      </c>
      <c r="H20" s="111">
        <f>$C$19*H19</f>
        <v>0</v>
      </c>
      <c r="I20" s="111">
        <f>$C$19*I19</f>
        <v>0</v>
      </c>
      <c r="J20" s="111">
        <f t="shared" ref="J20:L20" si="5">$C$19*J19</f>
        <v>0</v>
      </c>
      <c r="K20" s="111">
        <f t="shared" si="5"/>
        <v>0</v>
      </c>
      <c r="L20" s="111">
        <f t="shared" si="5"/>
        <v>0</v>
      </c>
      <c r="M20" s="101">
        <f>SUM(D20:L20)</f>
        <v>0</v>
      </c>
      <c r="N20" s="112"/>
      <c r="O20" s="112"/>
      <c r="P20" s="112"/>
      <c r="Q20" s="112"/>
      <c r="R20" s="112"/>
      <c r="S20" s="112"/>
      <c r="T20" s="112"/>
      <c r="U20" s="103"/>
    </row>
    <row r="21" spans="1:22" ht="16.5" customHeight="1" x14ac:dyDescent="0.25">
      <c r="A21" s="177" t="str">
        <f>[2]resumo!B18</f>
        <v>6.0</v>
      </c>
      <c r="B21" s="179" t="str">
        <f>VLOOKUP(A21,'CF_R0-Calculado'!$1:$1048576,3,FALSE)</f>
        <v>Serviços complementares</v>
      </c>
      <c r="C21" s="181">
        <f>VLOOKUP(A21,'CF_R0-Calculado'!$1:$1048576,7,FALSE)</f>
        <v>0</v>
      </c>
      <c r="D21" s="109"/>
      <c r="E21" s="109"/>
      <c r="F21" s="109"/>
      <c r="G21" s="109"/>
      <c r="H21" s="158"/>
      <c r="I21" s="158"/>
      <c r="J21" s="158"/>
      <c r="K21" s="106">
        <v>0.5</v>
      </c>
      <c r="L21" s="157">
        <v>0.5</v>
      </c>
      <c r="M21" s="97">
        <f>SUM(K21:L21)</f>
        <v>1</v>
      </c>
      <c r="N21" s="113"/>
      <c r="O21" s="113"/>
      <c r="P21" s="113"/>
      <c r="Q21" s="113"/>
      <c r="R21" s="113"/>
      <c r="S21" s="113"/>
      <c r="T21" s="113"/>
      <c r="U21" s="107"/>
    </row>
    <row r="22" spans="1:22" ht="16.5" customHeight="1" thickBot="1" x14ac:dyDescent="0.3">
      <c r="A22" s="178"/>
      <c r="B22" s="180"/>
      <c r="C22" s="182"/>
      <c r="D22" s="109"/>
      <c r="E22" s="109"/>
      <c r="F22" s="109"/>
      <c r="G22" s="109"/>
      <c r="H22" s="111"/>
      <c r="I22" s="111"/>
      <c r="J22" s="156"/>
      <c r="K22" s="111">
        <f>C21*K21</f>
        <v>0</v>
      </c>
      <c r="L22" s="111">
        <f>C21*L21</f>
        <v>0</v>
      </c>
      <c r="M22" s="101">
        <f>SUM(K22:L22)</f>
        <v>0</v>
      </c>
      <c r="N22" s="112"/>
      <c r="O22" s="112"/>
      <c r="P22" s="112"/>
      <c r="Q22" s="112"/>
      <c r="R22" s="112"/>
      <c r="S22" s="112"/>
      <c r="T22" s="112"/>
      <c r="U22" s="103"/>
    </row>
    <row r="23" spans="1:22" ht="16.5" customHeight="1" x14ac:dyDescent="0.25">
      <c r="A23" s="184" t="s">
        <v>311</v>
      </c>
      <c r="B23" s="185"/>
      <c r="C23" s="114">
        <f>SUM(C11:C22)</f>
        <v>0</v>
      </c>
      <c r="D23" s="115">
        <f>D22++D20+D18+D16+D14+D12</f>
        <v>0</v>
      </c>
      <c r="E23" s="115">
        <f t="shared" ref="E23:L23" si="6">E22++E20+E18+E16+E14+E12</f>
        <v>0</v>
      </c>
      <c r="F23" s="115">
        <f t="shared" si="6"/>
        <v>0</v>
      </c>
      <c r="G23" s="115">
        <f t="shared" si="6"/>
        <v>0</v>
      </c>
      <c r="H23" s="115">
        <f t="shared" si="6"/>
        <v>0</v>
      </c>
      <c r="I23" s="115">
        <f t="shared" si="6"/>
        <v>0</v>
      </c>
      <c r="J23" s="115">
        <f t="shared" si="6"/>
        <v>0</v>
      </c>
      <c r="K23" s="115">
        <f t="shared" si="6"/>
        <v>0</v>
      </c>
      <c r="L23" s="115">
        <f t="shared" si="6"/>
        <v>0</v>
      </c>
      <c r="M23" s="116">
        <f>M22+M20+M18+M16+M14+M12</f>
        <v>0</v>
      </c>
      <c r="N23" s="117"/>
      <c r="O23" s="117"/>
      <c r="P23" s="117"/>
      <c r="Q23" s="117"/>
      <c r="R23" s="117"/>
      <c r="S23" s="117"/>
      <c r="T23" s="117"/>
      <c r="U23" s="118"/>
    </row>
    <row r="24" spans="1:22" ht="16.5" customHeight="1" x14ac:dyDescent="0.25">
      <c r="A24" s="175" t="s">
        <v>323</v>
      </c>
      <c r="B24" s="186"/>
      <c r="C24" s="119">
        <f>C23*0.25</f>
        <v>0</v>
      </c>
      <c r="D24" s="120">
        <f>D23*0.25</f>
        <v>0</v>
      </c>
      <c r="E24" s="120">
        <f t="shared" ref="E24:L24" si="7">E23*0.25</f>
        <v>0</v>
      </c>
      <c r="F24" s="120">
        <f t="shared" si="7"/>
        <v>0</v>
      </c>
      <c r="G24" s="120">
        <f t="shared" si="7"/>
        <v>0</v>
      </c>
      <c r="H24" s="120">
        <f t="shared" si="7"/>
        <v>0</v>
      </c>
      <c r="I24" s="120">
        <f t="shared" si="7"/>
        <v>0</v>
      </c>
      <c r="J24" s="120">
        <f t="shared" si="7"/>
        <v>0</v>
      </c>
      <c r="K24" s="120">
        <f t="shared" si="7"/>
        <v>0</v>
      </c>
      <c r="L24" s="120">
        <f t="shared" si="7"/>
        <v>0</v>
      </c>
      <c r="M24" s="121">
        <f>M23*0.25</f>
        <v>0</v>
      </c>
      <c r="N24" s="122"/>
      <c r="O24" s="122"/>
      <c r="P24" s="122"/>
      <c r="Q24" s="122"/>
      <c r="R24" s="122"/>
      <c r="S24" s="122"/>
      <c r="T24" s="122"/>
      <c r="U24" s="123"/>
    </row>
    <row r="25" spans="1:22" s="130" customFormat="1" ht="16.5" customHeight="1" thickBot="1" x14ac:dyDescent="0.3">
      <c r="A25" s="187" t="s">
        <v>3</v>
      </c>
      <c r="B25" s="188"/>
      <c r="C25" s="124">
        <f>C23+C24</f>
        <v>0</v>
      </c>
      <c r="D25" s="125">
        <f>SUM(D23:D24)</f>
        <v>0</v>
      </c>
      <c r="E25" s="125">
        <f t="shared" ref="E25:L25" si="8">SUM(E23:E24)</f>
        <v>0</v>
      </c>
      <c r="F25" s="125">
        <f t="shared" si="8"/>
        <v>0</v>
      </c>
      <c r="G25" s="125">
        <f t="shared" si="8"/>
        <v>0</v>
      </c>
      <c r="H25" s="125">
        <f t="shared" si="8"/>
        <v>0</v>
      </c>
      <c r="I25" s="125">
        <f t="shared" si="8"/>
        <v>0</v>
      </c>
      <c r="J25" s="125">
        <f t="shared" si="8"/>
        <v>0</v>
      </c>
      <c r="K25" s="125">
        <f t="shared" si="8"/>
        <v>0</v>
      </c>
      <c r="L25" s="125">
        <f t="shared" si="8"/>
        <v>0</v>
      </c>
      <c r="M25" s="126">
        <f>SUM(M23:M24)</f>
        <v>0</v>
      </c>
      <c r="N25" s="127"/>
      <c r="O25" s="127"/>
      <c r="P25" s="127"/>
      <c r="Q25" s="127"/>
      <c r="R25" s="127"/>
      <c r="S25" s="127"/>
      <c r="T25" s="127"/>
      <c r="U25" s="128"/>
      <c r="V25" s="129"/>
    </row>
    <row r="26" spans="1:22" ht="16.5" customHeight="1" x14ac:dyDescent="0.25">
      <c r="A26" s="183"/>
      <c r="B26" s="183"/>
      <c r="C26" s="131"/>
      <c r="D26" s="132"/>
      <c r="E26" s="132"/>
      <c r="F26" s="132"/>
      <c r="G26" s="132"/>
      <c r="H26" s="132"/>
      <c r="I26" s="132"/>
      <c r="J26" s="132"/>
      <c r="K26" s="132"/>
      <c r="L26" s="132"/>
      <c r="M26" s="133"/>
      <c r="N26" s="127"/>
      <c r="O26" s="127"/>
      <c r="P26" s="127"/>
      <c r="Q26" s="127"/>
      <c r="R26" s="127"/>
      <c r="S26" s="127"/>
      <c r="T26" s="127"/>
      <c r="U26" s="93"/>
    </row>
    <row r="27" spans="1:22" ht="15.75" x14ac:dyDescent="0.25">
      <c r="D27" s="134"/>
      <c r="E27" s="134"/>
      <c r="F27" s="134"/>
      <c r="G27" s="134"/>
      <c r="H27" s="134"/>
      <c r="I27" s="134"/>
      <c r="J27" s="134"/>
      <c r="K27" s="134"/>
      <c r="L27" s="134"/>
      <c r="M27" s="133"/>
      <c r="N27" s="93"/>
      <c r="O27" s="93"/>
      <c r="P27" s="93"/>
      <c r="Q27" s="93"/>
      <c r="R27" s="93"/>
      <c r="S27" s="93"/>
      <c r="T27" s="93"/>
      <c r="U27" s="135"/>
    </row>
    <row r="28" spans="1:22" x14ac:dyDescent="0.25">
      <c r="D28" s="132"/>
      <c r="E28" s="132"/>
      <c r="F28" s="132"/>
      <c r="G28" s="132"/>
      <c r="H28" s="132"/>
      <c r="I28" s="132"/>
      <c r="J28" s="132"/>
      <c r="K28" s="132"/>
      <c r="L28" s="132"/>
      <c r="M28" s="93"/>
      <c r="N28" s="93"/>
      <c r="O28" s="93"/>
      <c r="P28" s="93"/>
      <c r="Q28" s="93"/>
      <c r="R28" s="93"/>
      <c r="S28" s="93"/>
      <c r="T28" s="93"/>
      <c r="U28" s="136"/>
    </row>
    <row r="29" spans="1:22" x14ac:dyDescent="0.25">
      <c r="D29" s="134"/>
      <c r="E29" s="134"/>
      <c r="F29" s="134"/>
      <c r="G29" s="134"/>
      <c r="H29" s="134"/>
      <c r="I29" s="134"/>
      <c r="J29" s="134"/>
      <c r="K29" s="134"/>
      <c r="L29" s="134"/>
      <c r="M29" s="93"/>
      <c r="N29" s="93"/>
      <c r="O29" s="93"/>
      <c r="P29" s="93"/>
      <c r="Q29" s="93"/>
      <c r="R29" s="93"/>
      <c r="S29" s="93"/>
      <c r="T29" s="93"/>
      <c r="U29" s="93"/>
    </row>
    <row r="30" spans="1:22" x14ac:dyDescent="0.25">
      <c r="D30" s="93"/>
      <c r="E30" s="93"/>
      <c r="F30" s="93"/>
      <c r="G30" s="93"/>
      <c r="H30" s="93"/>
      <c r="I30" s="93"/>
      <c r="J30" s="93"/>
      <c r="K30" s="93"/>
      <c r="L30" s="93"/>
      <c r="M30" s="93"/>
      <c r="N30" s="93"/>
      <c r="O30" s="93"/>
      <c r="P30" s="93"/>
      <c r="Q30" s="93"/>
      <c r="R30" s="93"/>
      <c r="S30" s="93"/>
      <c r="T30" s="93"/>
      <c r="U30" s="93"/>
    </row>
  </sheetData>
  <mergeCells count="22">
    <mergeCell ref="A26:B26"/>
    <mergeCell ref="A23:B23"/>
    <mergeCell ref="A24:B24"/>
    <mergeCell ref="A25:B25"/>
    <mergeCell ref="A19:A20"/>
    <mergeCell ref="B19:B20"/>
    <mergeCell ref="C19:C20"/>
    <mergeCell ref="A21:A22"/>
    <mergeCell ref="B21:B22"/>
    <mergeCell ref="C21:C22"/>
    <mergeCell ref="A15:A16"/>
    <mergeCell ref="B15:B16"/>
    <mergeCell ref="C15:C16"/>
    <mergeCell ref="A17:A18"/>
    <mergeCell ref="B17:B18"/>
    <mergeCell ref="C17:C18"/>
    <mergeCell ref="A11:A12"/>
    <mergeCell ref="B11:B12"/>
    <mergeCell ref="C11:C12"/>
    <mergeCell ref="A13:A14"/>
    <mergeCell ref="B13:B14"/>
    <mergeCell ref="C13:C14"/>
  </mergeCells>
  <pageMargins left="0.51181102362204722" right="0.51181102362204722" top="0.78740157480314965" bottom="0.78740157480314965" header="0.31496062992125984" footer="0.31496062992125984"/>
  <pageSetup paperSize="9" scale="45"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CF_R0-Calculado</vt:lpstr>
      <vt:lpstr>Resumo</vt:lpstr>
      <vt:lpstr>Cronograma</vt:lpstr>
      <vt:lpstr>Resumo!Area_de_impressao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eduardo pinto silva</dc:creator>
  <cp:lastModifiedBy>Adriana Lima Conserva</cp:lastModifiedBy>
  <cp:lastPrinted>2019-02-20T12:18:22Z</cp:lastPrinted>
  <dcterms:created xsi:type="dcterms:W3CDTF">2015-05-22T17:23:30Z</dcterms:created>
  <dcterms:modified xsi:type="dcterms:W3CDTF">2019-03-14T17:51:50Z</dcterms:modified>
</cp:coreProperties>
</file>