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870" windowHeight="6495" tabRatio="599" activeTab="0"/>
  </bookViews>
  <sheets>
    <sheet name="PLANILHA" sheetId="1" r:id="rId1"/>
    <sheet name="183 Cronograma" sheetId="2" r:id="rId2"/>
    <sheet name="RESUMO" sheetId="3" r:id="rId3"/>
  </sheets>
  <definedNames>
    <definedName name="_xlnm.Print_Area" localSheetId="0">'PLANILHA'!$A$1:$G$64</definedName>
  </definedNames>
  <calcPr fullCalcOnLoad="1"/>
</workbook>
</file>

<file path=xl/sharedStrings.xml><?xml version="1.0" encoding="utf-8"?>
<sst xmlns="http://schemas.openxmlformats.org/spreadsheetml/2006/main" count="225" uniqueCount="166">
  <si>
    <t>TOTAL</t>
  </si>
  <si>
    <t>.01</t>
  </si>
  <si>
    <t>RETIRADAS E DEMOLIÇÕES</t>
  </si>
  <si>
    <t>.01.01</t>
  </si>
  <si>
    <t>.01.02</t>
  </si>
  <si>
    <t>.02</t>
  </si>
  <si>
    <t>COBERTURA</t>
  </si>
  <si>
    <t>.02.01</t>
  </si>
  <si>
    <t>.02.02</t>
  </si>
  <si>
    <t>.02.03</t>
  </si>
  <si>
    <t>.02.04</t>
  </si>
  <si>
    <t>.03</t>
  </si>
  <si>
    <t>.03.01</t>
  </si>
  <si>
    <t>.04</t>
  </si>
  <si>
    <t>.04.01</t>
  </si>
  <si>
    <t>LIMPEZA DA OBRA</t>
  </si>
  <si>
    <t>TOTAL GERAL</t>
  </si>
  <si>
    <t>.02.06</t>
  </si>
  <si>
    <t>CPOS</t>
  </si>
  <si>
    <t>UNID.</t>
  </si>
  <si>
    <t>01.17.041</t>
  </si>
  <si>
    <t>Projeto executivo de arquitetura em formato A0</t>
  </si>
  <si>
    <t>01.17.081</t>
  </si>
  <si>
    <t>Projeto executivo de instalações hidráulicas em formato A0</t>
  </si>
  <si>
    <t>02.05.202</t>
  </si>
  <si>
    <t>Andaime torre metálico (1,5 x 1,5 m) com piso metálico</t>
  </si>
  <si>
    <t>04.02.070</t>
  </si>
  <si>
    <t>Retirada de estrutura em madeira tesoura - telhas perfil qualquer</t>
  </si>
  <si>
    <t>04.03.020</t>
  </si>
  <si>
    <t>Retirada de telhamento em barro</t>
  </si>
  <si>
    <t>04.03.040</t>
  </si>
  <si>
    <t>Retirada de telhamento perfil e material qualquer, exceto barro</t>
  </si>
  <si>
    <t>04.03.080</t>
  </si>
  <si>
    <t>Retirada de cumeeira, espigão ou rufo perfil qualquer</t>
  </si>
  <si>
    <t>04.07.020</t>
  </si>
  <si>
    <t>Retirada de forro qualquer em placas ou tiras fixadas</t>
  </si>
  <si>
    <t>04.30.020</t>
  </si>
  <si>
    <t>Remoção de calha ou rufo</t>
  </si>
  <si>
    <t>05.07.050</t>
  </si>
  <si>
    <t>15.01.040</t>
  </si>
  <si>
    <t>Estrutura de madeira tesourada para telha de barro - vãos de 13,01 a 18,00 m</t>
  </si>
  <si>
    <t>15.03.030</t>
  </si>
  <si>
    <t>Fornecimento e montagem de estrutura em aço ASTM-A36, sem pintura</t>
  </si>
  <si>
    <t>15.03.150</t>
  </si>
  <si>
    <t>Fornecimento e montagem de estrutura metálica em perfil metalon, sem pintura</t>
  </si>
  <si>
    <t>16.02.020</t>
  </si>
  <si>
    <t>Telha de barro tipo francesa</t>
  </si>
  <si>
    <t>16.02.230</t>
  </si>
  <si>
    <t>Cumeeira de barro emboçado tipos: plan, romana, italiana, francesa e paulistinha</t>
  </si>
  <si>
    <t>16.13.060</t>
  </si>
  <si>
    <t>16.33.052</t>
  </si>
  <si>
    <t>Calha, rufo, afins em chapa galvanizada nº 24 - corte 0,50 m</t>
  </si>
  <si>
    <t>22.02.010</t>
  </si>
  <si>
    <t>Forro em placa de gesso liso fixo</t>
  </si>
  <si>
    <t>24.03.310</t>
  </si>
  <si>
    <t>Corrimão tubular em aço galvanizado, diâmetro 1 1/2´</t>
  </si>
  <si>
    <t>24.03.680</t>
  </si>
  <si>
    <t>Grade para piso eletrofundida, malha 30 x 100 mm, com barra de 40 x 2 mm</t>
  </si>
  <si>
    <t>33.10.030</t>
  </si>
  <si>
    <t>Tinta acrílica antimofo em massa, inclusive preparo</t>
  </si>
  <si>
    <t>37.04.290</t>
  </si>
  <si>
    <t>38.04.060</t>
  </si>
  <si>
    <t>39.03.170</t>
  </si>
  <si>
    <t>Cabo de cobre de 2,5 mm², isolamento 0,6/1 kV - isolação em PVC 70°C</t>
  </si>
  <si>
    <t>39.03.174</t>
  </si>
  <si>
    <t>Cabo de cobre de 4 mm², isolamento 0,6/1 kV - isolação em PVC 70°C.</t>
  </si>
  <si>
    <t>39.03.178</t>
  </si>
  <si>
    <t>Cabo de cobre de 6 mm², isolamento 0,6/1 kV - isolação em PVC 70°C</t>
  </si>
  <si>
    <t>41.02.562</t>
  </si>
  <si>
    <t>Lâmpada LED tubular T8 com base G13, de 3400 até 4000 Im - 36 a 40W</t>
  </si>
  <si>
    <t>41.31.040</t>
  </si>
  <si>
    <t>46.03.060</t>
  </si>
  <si>
    <t>55.01.020</t>
  </si>
  <si>
    <t>Limpeza final da obra</t>
  </si>
  <si>
    <t>.02.05</t>
  </si>
  <si>
    <t>OUTROS</t>
  </si>
  <si>
    <t>.03.02</t>
  </si>
  <si>
    <t>MEZANINO METÁLICO</t>
  </si>
  <si>
    <t>.03.03</t>
  </si>
  <si>
    <t>.02.07</t>
  </si>
  <si>
    <t>INSTALAÇÕES ELÉTRICAS</t>
  </si>
  <si>
    <t>.04.02</t>
  </si>
  <si>
    <t>.04.03</t>
  </si>
  <si>
    <t>.04.04</t>
  </si>
  <si>
    <t>.04.05</t>
  </si>
  <si>
    <t>UN</t>
  </si>
  <si>
    <t>M2</t>
  </si>
  <si>
    <t>M</t>
  </si>
  <si>
    <t>M3</t>
  </si>
  <si>
    <t>MXMES</t>
  </si>
  <si>
    <t>KG</t>
  </si>
  <si>
    <t>.05</t>
  </si>
  <si>
    <t>.05.01</t>
  </si>
  <si>
    <t>.05.02</t>
  </si>
  <si>
    <t>.05.03</t>
  </si>
  <si>
    <t>.06.01</t>
  </si>
  <si>
    <t>.06</t>
  </si>
  <si>
    <t>.07</t>
  </si>
  <si>
    <t>.07.01</t>
  </si>
  <si>
    <t>.05.04</t>
  </si>
  <si>
    <t>.05.05</t>
  </si>
  <si>
    <t>.05.06</t>
  </si>
  <si>
    <t>.01.03</t>
  </si>
  <si>
    <t>.01.04</t>
  </si>
  <si>
    <t>.01.05</t>
  </si>
  <si>
    <t>.01.06</t>
  </si>
  <si>
    <t>.01.07</t>
  </si>
  <si>
    <t>ADMINISTRAÇÃO LOCAL</t>
  </si>
  <si>
    <t>GL</t>
  </si>
  <si>
    <t>.05.07</t>
  </si>
  <si>
    <t>Eletroduto galvanizado conforme NBR13057 -  1´ com acessórios</t>
  </si>
  <si>
    <t>Remoção de entulho de obra com caçamba metálica - material volumoso e misturado por alvena</t>
  </si>
  <si>
    <t>Telhamento em chapa de aço pré-pintada com epóxi e poliéster, tipo sanduíche, espessura de</t>
  </si>
  <si>
    <t>Quadro de distribuição universal de sobrepor, para disjuntores 56 DIN / 40 Bolt-on - 225 A</t>
  </si>
  <si>
    <t>Luminária LED retangular de sobrepor com difusor translúcido, 4000 K, fluxo luminoso de 36</t>
  </si>
  <si>
    <t>Tubo de PVC rígido PxB com virola e anel de borracha, linha esgoto série reforçada ´R´. DN</t>
  </si>
  <si>
    <t>OBJETO</t>
  </si>
  <si>
    <t>UNIDADE</t>
  </si>
  <si>
    <t>LOCAL:</t>
  </si>
  <si>
    <t>LOCAL</t>
  </si>
  <si>
    <t>Itens</t>
  </si>
  <si>
    <t>Mês 1</t>
  </si>
  <si>
    <t>Mês 2</t>
  </si>
  <si>
    <t>Mês 3</t>
  </si>
  <si>
    <t>Mês 4</t>
  </si>
  <si>
    <t>Mês 5</t>
  </si>
  <si>
    <t>Mês 6</t>
  </si>
  <si>
    <t>Total</t>
  </si>
  <si>
    <t xml:space="preserve">REFORMA - COBERTURA </t>
  </si>
  <si>
    <t>RUA TENENTE PENA,      - BOM RETIRO</t>
  </si>
  <si>
    <t>Mês 7</t>
  </si>
  <si>
    <t>Mês 8</t>
  </si>
  <si>
    <t>Mês 9</t>
  </si>
  <si>
    <t>Mês 10</t>
  </si>
  <si>
    <t>Mês 11</t>
  </si>
  <si>
    <t>Mês 12</t>
  </si>
  <si>
    <t>Mês 13</t>
  </si>
  <si>
    <t>Mês 14</t>
  </si>
  <si>
    <t>Mês 15</t>
  </si>
  <si>
    <t>Mês 16</t>
  </si>
  <si>
    <t>Mês 17</t>
  </si>
  <si>
    <t>Mês 18</t>
  </si>
  <si>
    <t>CRONOGRAMA FISICO FINANCEIRO</t>
  </si>
  <si>
    <t>COMPLEXO TENENTE PENA</t>
  </si>
  <si>
    <t>GRUPO TÉCNICO DE EDIFICAÇÕES - GTE</t>
  </si>
  <si>
    <t>COORDENADORIA GERAL DA ADMINISTRAÇÃO - CGA</t>
  </si>
  <si>
    <t>PLANILHA ORÇAMENTÁRIA</t>
  </si>
  <si>
    <t>FONTE</t>
  </si>
  <si>
    <t>SECRETARIA DE ESTADO DA SAÚDE</t>
  </si>
  <si>
    <t>VALOR</t>
  </si>
  <si>
    <t>DESCRIÇÃO DOS SERVIÇOS</t>
  </si>
  <si>
    <t>RUA TENENTE PENA  -  BOM RETIRO</t>
  </si>
  <si>
    <t>UNIDADE:</t>
  </si>
  <si>
    <t>OBJETO:</t>
  </si>
  <si>
    <t>SERVIÇOS</t>
  </si>
  <si>
    <t>ITEM</t>
  </si>
  <si>
    <t>CÓDIGO</t>
  </si>
  <si>
    <t>BDI</t>
  </si>
  <si>
    <t>TOTAL - SEM BDI</t>
  </si>
  <si>
    <t>Administração local conforme Acórdão TCU 2622 - 6,23%</t>
  </si>
  <si>
    <t>PLANILHA RESUMO</t>
  </si>
  <si>
    <t>QUANT.</t>
  </si>
  <si>
    <t>MAT
MO</t>
  </si>
  <si>
    <t>BDI - xx%</t>
  </si>
  <si>
    <t>BDI - xx%%</t>
  </si>
  <si>
    <t>xx%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</si>
</sst>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Cr$&quot;#,##0_);\(&quot;Cr$&quot;#,##0\)"/>
    <numFmt numFmtId="173" formatCode="&quot;Cr$&quot;#,##0_);[Red]\(&quot;Cr$&quot;#,##0\)"/>
    <numFmt numFmtId="174" formatCode="&quot;Cr$&quot;#,##0.00_);\(&quot;Cr$&quot;#,##0.00\)"/>
    <numFmt numFmtId="175" formatCode="&quot;Cr$&quot;#,##0.00_);[Red]\(&quot;Cr$&quot;#,##0.00\)"/>
    <numFmt numFmtId="176" formatCode="_(&quot;Cr$&quot;* #,##0_);_(&quot;Cr$&quot;* \(#,##0\);_(&quot;Cr$&quot;* &quot;-&quot;_);_(@_)"/>
    <numFmt numFmtId="177" formatCode="_(&quot;Cr$&quot;* #,##0.00_);_(&quot;Cr$&quot;* \(#,##0.00\);_(&quot;Cr$&quot;* &quot;-&quot;??_);_(@_)"/>
    <numFmt numFmtId="178" formatCode="00"/>
    <numFmt numFmtId="179" formatCode="00.00"/>
    <numFmt numFmtId="180" formatCode="[$-416]dddd\,\ d&quot; de &quot;mmmm&quot; de &quot;yyyy"/>
    <numFmt numFmtId="181" formatCode="#,##0.00_ ;\-#,##0.00\ "/>
  </numFmts>
  <fonts count="49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0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color indexed="63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145">
    <xf numFmtId="4" fontId="0" fillId="0" borderId="0" xfId="0" applyAlignment="1">
      <alignment/>
    </xf>
    <xf numFmtId="4" fontId="6" fillId="0" borderId="0" xfId="0" applyFont="1" applyBorder="1" applyAlignment="1">
      <alignment horizontal="center" vertical="center"/>
    </xf>
    <xf numFmtId="4" fontId="7" fillId="0" borderId="0" xfId="0" applyNumberFormat="1" applyFont="1" applyFill="1" applyBorder="1" applyAlignment="1" applyProtection="1">
      <alignment horizontal="center" vertical="center"/>
      <protection hidden="1"/>
    </xf>
    <xf numFmtId="171" fontId="7" fillId="0" borderId="10" xfId="0" applyNumberFormat="1" applyFont="1" applyFill="1" applyBorder="1" applyAlignment="1" applyProtection="1">
      <alignment vertical="center"/>
      <protection hidden="1"/>
    </xf>
    <xf numFmtId="4" fontId="6" fillId="0" borderId="0" xfId="0" applyFont="1" applyBorder="1" applyAlignment="1" applyProtection="1">
      <alignment horizontal="center" vertical="center"/>
      <protection hidden="1"/>
    </xf>
    <xf numFmtId="4" fontId="7" fillId="0" borderId="0" xfId="0" applyFont="1" applyBorder="1" applyAlignment="1" applyProtection="1">
      <alignment horizontal="center" vertical="center"/>
      <protection hidden="1"/>
    </xf>
    <xf numFmtId="1" fontId="7" fillId="0" borderId="0" xfId="0" applyNumberFormat="1" applyFont="1" applyBorder="1" applyAlignment="1" applyProtection="1">
      <alignment vertical="center"/>
      <protection hidden="1"/>
    </xf>
    <xf numFmtId="1" fontId="7" fillId="0" borderId="0" xfId="0" applyNumberFormat="1" applyFont="1" applyFill="1" applyBorder="1" applyAlignment="1" applyProtection="1">
      <alignment vertical="center"/>
      <protection hidden="1"/>
    </xf>
    <xf numFmtId="1" fontId="7" fillId="0" borderId="10" xfId="0" applyNumberFormat="1" applyFont="1" applyBorder="1" applyAlignment="1" applyProtection="1">
      <alignment horizontal="center" vertical="center"/>
      <protection hidden="1"/>
    </xf>
    <xf numFmtId="1" fontId="7" fillId="0" borderId="0" xfId="0" applyNumberFormat="1" applyFont="1" applyBorder="1" applyAlignment="1" applyProtection="1">
      <alignment horizontal="center" vertical="center"/>
      <protection hidden="1"/>
    </xf>
    <xf numFmtId="4" fontId="7" fillId="0" borderId="0" xfId="0" applyFont="1" applyBorder="1" applyAlignment="1" applyProtection="1">
      <alignment horizontal="left" vertical="center"/>
      <protection hidden="1"/>
    </xf>
    <xf numFmtId="171" fontId="7" fillId="0" borderId="0" xfId="0" applyNumberFormat="1" applyFont="1" applyFill="1" applyBorder="1" applyAlignment="1" applyProtection="1">
      <alignment horizontal="center" vertical="center"/>
      <protection hidden="1"/>
    </xf>
    <xf numFmtId="1" fontId="7" fillId="0" borderId="0" xfId="0" applyNumberFormat="1" applyFont="1" applyAlignment="1" applyProtection="1">
      <alignment horizontal="left" vertical="center"/>
      <protection hidden="1"/>
    </xf>
    <xf numFmtId="4" fontId="6" fillId="0" borderId="0" xfId="0" applyFont="1" applyAlignment="1" applyProtection="1">
      <alignment horizontal="center" vertical="center"/>
      <protection hidden="1"/>
    </xf>
    <xf numFmtId="4" fontId="7" fillId="0" borderId="10" xfId="0" applyFont="1" applyBorder="1" applyAlignment="1" applyProtection="1">
      <alignment horizontal="center" vertical="center"/>
      <protection hidden="1"/>
    </xf>
    <xf numFmtId="4" fontId="6" fillId="0" borderId="0" xfId="0" applyFont="1" applyAlignment="1" applyProtection="1">
      <alignment vertical="center"/>
      <protection hidden="1"/>
    </xf>
    <xf numFmtId="4" fontId="7" fillId="0" borderId="0" xfId="0" applyNumberFormat="1" applyFont="1" applyFill="1" applyBorder="1" applyAlignment="1" applyProtection="1">
      <alignment horizontal="left" vertical="center"/>
      <protection hidden="1"/>
    </xf>
    <xf numFmtId="4" fontId="9" fillId="0" borderId="0" xfId="0" applyFont="1" applyAlignment="1" applyProtection="1">
      <alignment vertical="center"/>
      <protection hidden="1"/>
    </xf>
    <xf numFmtId="4" fontId="7" fillId="0" borderId="0" xfId="0" applyFont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/>
      <protection hidden="1"/>
    </xf>
    <xf numFmtId="4" fontId="7" fillId="0" borderId="0" xfId="0" applyFont="1" applyAlignment="1" applyProtection="1">
      <alignment horizontal="right" vertical="center"/>
      <protection hidden="1"/>
    </xf>
    <xf numFmtId="4" fontId="6" fillId="0" borderId="0" xfId="0" applyFont="1" applyAlignment="1" applyProtection="1">
      <alignment horizontal="right" vertical="center"/>
      <protection hidden="1"/>
    </xf>
    <xf numFmtId="4" fontId="6" fillId="33" borderId="0" xfId="0" applyFont="1" applyFill="1" applyAlignment="1" applyProtection="1">
      <alignment vertical="center"/>
      <protection hidden="1"/>
    </xf>
    <xf numFmtId="49" fontId="6" fillId="0" borderId="0" xfId="0" applyNumberFormat="1" applyFont="1" applyAlignment="1" applyProtection="1">
      <alignment horizontal="left" vertical="center"/>
      <protection hidden="1"/>
    </xf>
    <xf numFmtId="49" fontId="14" fillId="0" borderId="0" xfId="0" applyNumberFormat="1" applyFont="1" applyAlignment="1" applyProtection="1">
      <alignment horizontal="left" vertical="center"/>
      <protection hidden="1"/>
    </xf>
    <xf numFmtId="1" fontId="7" fillId="0" borderId="0" xfId="0" applyNumberFormat="1" applyFont="1" applyAlignment="1" applyProtection="1">
      <alignment vertical="center"/>
      <protection hidden="1"/>
    </xf>
    <xf numFmtId="4" fontId="7" fillId="0" borderId="0" xfId="0" applyFont="1" applyAlignment="1" applyProtection="1">
      <alignment horizontal="left" vertical="center"/>
      <protection hidden="1"/>
    </xf>
    <xf numFmtId="49" fontId="11" fillId="0" borderId="0" xfId="0" applyNumberFormat="1" applyFont="1" applyAlignment="1" applyProtection="1">
      <alignment horizontal="left" vertical="center"/>
      <protection hidden="1"/>
    </xf>
    <xf numFmtId="171" fontId="12" fillId="0" borderId="10" xfId="0" applyNumberFormat="1" applyFont="1" applyFill="1" applyBorder="1" applyAlignment="1" applyProtection="1">
      <alignment horizontal="center" vertical="center"/>
      <protection hidden="1"/>
    </xf>
    <xf numFmtId="4" fontId="6" fillId="0" borderId="10" xfId="0" applyFont="1" applyBorder="1" applyAlignment="1" applyProtection="1">
      <alignment horizontal="center" vertical="center"/>
      <protection hidden="1"/>
    </xf>
    <xf numFmtId="171" fontId="6" fillId="0" borderId="10" xfId="0" applyNumberFormat="1" applyFont="1" applyFill="1" applyBorder="1" applyAlignment="1" applyProtection="1">
      <alignment horizontal="center" vertical="center"/>
      <protection hidden="1"/>
    </xf>
    <xf numFmtId="10" fontId="6" fillId="0" borderId="10" xfId="0" applyNumberFormat="1" applyFont="1" applyFill="1" applyBorder="1" applyAlignment="1" applyProtection="1">
      <alignment horizontal="right" vertical="center"/>
      <protection hidden="1"/>
    </xf>
    <xf numFmtId="10" fontId="6" fillId="0" borderId="10" xfId="0" applyNumberFormat="1" applyFont="1" applyFill="1" applyBorder="1" applyAlignment="1" applyProtection="1">
      <alignment horizontal="center" vertical="center"/>
      <protection hidden="1"/>
    </xf>
    <xf numFmtId="9" fontId="6" fillId="0" borderId="10" xfId="0" applyNumberFormat="1" applyFont="1" applyFill="1" applyBorder="1" applyAlignment="1" applyProtection="1">
      <alignment horizontal="center" vertical="center"/>
      <protection hidden="1"/>
    </xf>
    <xf numFmtId="171" fontId="6" fillId="0" borderId="10" xfId="0" applyNumberFormat="1" applyFont="1" applyFill="1" applyBorder="1" applyAlignment="1" applyProtection="1">
      <alignment horizontal="right" vertical="center"/>
      <protection hidden="1"/>
    </xf>
    <xf numFmtId="4" fontId="6" fillId="0" borderId="10" xfId="0" applyNumberFormat="1" applyFont="1" applyFill="1" applyBorder="1" applyAlignment="1" applyProtection="1">
      <alignment horizontal="center" vertical="center"/>
      <protection hidden="1"/>
    </xf>
    <xf numFmtId="4" fontId="6" fillId="0" borderId="10" xfId="0" applyNumberFormat="1" applyFont="1" applyFill="1" applyBorder="1" applyAlignment="1" applyProtection="1">
      <alignment horizontal="right" vertical="center"/>
      <protection hidden="1"/>
    </xf>
    <xf numFmtId="4" fontId="7" fillId="0" borderId="10" xfId="0" applyNumberFormat="1" applyFont="1" applyFill="1" applyBorder="1" applyAlignment="1" applyProtection="1">
      <alignment horizontal="right" vertical="center"/>
      <protection hidden="1"/>
    </xf>
    <xf numFmtId="4" fontId="7" fillId="0" borderId="10" xfId="0" applyNumberFormat="1" applyFont="1" applyFill="1" applyBorder="1" applyAlignment="1" applyProtection="1">
      <alignment horizontal="center" vertical="center"/>
      <protection hidden="1"/>
    </xf>
    <xf numFmtId="10" fontId="6" fillId="0" borderId="0" xfId="0" applyNumberFormat="1" applyFont="1" applyFill="1" applyBorder="1" applyAlignment="1" applyProtection="1">
      <alignment horizontal="right" vertical="center"/>
      <protection hidden="1"/>
    </xf>
    <xf numFmtId="9" fontId="6" fillId="0" borderId="0" xfId="0" applyNumberFormat="1" applyFont="1" applyFill="1" applyBorder="1" applyAlignment="1" applyProtection="1">
      <alignment horizontal="center" vertical="center"/>
      <protection hidden="1"/>
    </xf>
    <xf numFmtId="171" fontId="13" fillId="0" borderId="10" xfId="0" applyNumberFormat="1" applyFont="1" applyFill="1" applyBorder="1" applyAlignment="1" applyProtection="1">
      <alignment vertical="center"/>
      <protection hidden="1"/>
    </xf>
    <xf numFmtId="4" fontId="13" fillId="0" borderId="10" xfId="0" applyFont="1" applyBorder="1" applyAlignment="1" applyProtection="1">
      <alignment horizontal="center" vertical="center"/>
      <protection hidden="1"/>
    </xf>
    <xf numFmtId="171" fontId="6" fillId="0" borderId="10" xfId="0" applyNumberFormat="1" applyFont="1" applyFill="1" applyBorder="1" applyAlignment="1" applyProtection="1">
      <alignment vertical="center"/>
      <protection hidden="1"/>
    </xf>
    <xf numFmtId="171" fontId="6" fillId="0" borderId="0" xfId="0" applyNumberFormat="1" applyFont="1" applyAlignment="1" applyProtection="1">
      <alignment vertical="center"/>
      <protection hidden="1"/>
    </xf>
    <xf numFmtId="4" fontId="7" fillId="0" borderId="0" xfId="0" applyFont="1" applyAlignment="1" applyProtection="1">
      <alignment vertical="center"/>
      <protection hidden="1"/>
    </xf>
    <xf numFmtId="1" fontId="7" fillId="33" borderId="0" xfId="0" applyNumberFormat="1" applyFont="1" applyFill="1" applyBorder="1" applyAlignment="1" applyProtection="1">
      <alignment horizontal="center" vertical="center"/>
      <protection hidden="1"/>
    </xf>
    <xf numFmtId="1" fontId="7" fillId="0" borderId="0" xfId="0" applyNumberFormat="1" applyFont="1" applyAlignment="1" applyProtection="1">
      <alignment horizontal="center" vertical="center"/>
      <protection hidden="1"/>
    </xf>
    <xf numFmtId="171" fontId="7" fillId="0" borderId="0" xfId="0" applyNumberFormat="1" applyFont="1" applyAlignment="1" applyProtection="1">
      <alignment vertical="center"/>
      <protection hidden="1"/>
    </xf>
    <xf numFmtId="4" fontId="6" fillId="0" borderId="10" xfId="0" applyFont="1" applyBorder="1" applyAlignment="1">
      <alignment horizontal="center" vertical="center"/>
    </xf>
    <xf numFmtId="4" fontId="6" fillId="0" borderId="0" xfId="0" applyFont="1" applyAlignment="1">
      <alignment horizontal="center" vertical="center"/>
    </xf>
    <xf numFmtId="4" fontId="6" fillId="0" borderId="0" xfId="0" applyFont="1" applyFill="1" applyBorder="1" applyAlignment="1">
      <alignment horizontal="center" vertical="center"/>
    </xf>
    <xf numFmtId="4" fontId="6" fillId="34" borderId="10" xfId="0" applyFont="1" applyFill="1" applyBorder="1" applyAlignment="1">
      <alignment horizontal="center" vertical="center"/>
    </xf>
    <xf numFmtId="4" fontId="5" fillId="35" borderId="10" xfId="0" applyFont="1" applyFill="1" applyBorder="1" applyAlignment="1">
      <alignment horizontal="left" vertical="center" wrapText="1"/>
    </xf>
    <xf numFmtId="4" fontId="6" fillId="0" borderId="11" xfId="0" applyFont="1" applyBorder="1" applyAlignment="1">
      <alignment horizontal="center" vertical="center"/>
    </xf>
    <xf numFmtId="4" fontId="6" fillId="0" borderId="0" xfId="0" applyFont="1" applyBorder="1" applyAlignment="1" quotePrefix="1">
      <alignment horizontal="left" vertical="center"/>
    </xf>
    <xf numFmtId="4" fontId="4" fillId="0" borderId="0" xfId="0" applyFont="1" applyAlignment="1">
      <alignment horizontal="left" vertical="center"/>
    </xf>
    <xf numFmtId="4" fontId="6" fillId="34" borderId="11" xfId="0" applyFont="1" applyFill="1" applyBorder="1" applyAlignment="1">
      <alignment horizontal="center" vertical="center"/>
    </xf>
    <xf numFmtId="4" fontId="6" fillId="0" borderId="11" xfId="0" applyFont="1" applyBorder="1" applyAlignment="1">
      <alignment horizontal="left" vertical="center" wrapText="1"/>
    </xf>
    <xf numFmtId="4" fontId="6" fillId="0" borderId="0" xfId="0" applyFont="1" applyBorder="1" applyAlignment="1">
      <alignment horizontal="left" vertical="center"/>
    </xf>
    <xf numFmtId="4" fontId="6" fillId="34" borderId="10" xfId="0" applyFont="1" applyFill="1" applyBorder="1" applyAlignment="1">
      <alignment horizontal="left" vertical="center"/>
    </xf>
    <xf numFmtId="4" fontId="6" fillId="0" borderId="0" xfId="0" applyFont="1" applyFill="1" applyBorder="1" applyAlignment="1">
      <alignment horizontal="left" vertical="center" wrapText="1"/>
    </xf>
    <xf numFmtId="4" fontId="4" fillId="0" borderId="0" xfId="0" applyFont="1" applyBorder="1" applyAlignment="1">
      <alignment horizontal="left" vertical="center"/>
    </xf>
    <xf numFmtId="4" fontId="6" fillId="0" borderId="10" xfId="0" applyFont="1" applyBorder="1" applyAlignment="1">
      <alignment horizontal="left" vertical="center" wrapText="1"/>
    </xf>
    <xf numFmtId="4" fontId="6" fillId="33" borderId="0" xfId="0" applyFont="1" applyFill="1" applyBorder="1" applyAlignment="1" quotePrefix="1">
      <alignment horizontal="left" vertical="center"/>
    </xf>
    <xf numFmtId="4" fontId="15" fillId="0" borderId="0" xfId="0" applyFont="1" applyAlignment="1">
      <alignment horizontal="right" vertical="center"/>
    </xf>
    <xf numFmtId="4" fontId="6" fillId="0" borderId="0" xfId="0" applyFont="1" applyAlignment="1">
      <alignment horizontal="right" vertical="center"/>
    </xf>
    <xf numFmtId="4" fontId="6" fillId="0" borderId="10" xfId="0" applyFont="1" applyBorder="1" applyAlignment="1">
      <alignment horizontal="right" vertical="center"/>
    </xf>
    <xf numFmtId="4" fontId="6" fillId="0" borderId="0" xfId="0" applyFont="1" applyFill="1" applyBorder="1" applyAlignment="1">
      <alignment horizontal="right" vertical="center"/>
    </xf>
    <xf numFmtId="4" fontId="6" fillId="34" borderId="10" xfId="0" applyFont="1" applyFill="1" applyBorder="1" applyAlignment="1">
      <alignment horizontal="right" vertical="center"/>
    </xf>
    <xf numFmtId="4" fontId="6" fillId="0" borderId="0" xfId="0" applyFont="1" applyBorder="1" applyAlignment="1">
      <alignment horizontal="right" vertical="center"/>
    </xf>
    <xf numFmtId="4" fontId="6" fillId="34" borderId="11" xfId="0" applyFont="1" applyFill="1" applyBorder="1" applyAlignment="1">
      <alignment horizontal="right" vertical="center"/>
    </xf>
    <xf numFmtId="4" fontId="7" fillId="0" borderId="0" xfId="0" applyFont="1" applyFill="1" applyBorder="1" applyAlignment="1">
      <alignment horizontal="right" vertical="center"/>
    </xf>
    <xf numFmtId="4" fontId="7" fillId="34" borderId="10" xfId="0" applyFont="1" applyFill="1" applyBorder="1" applyAlignment="1">
      <alignment horizontal="right" vertical="center"/>
    </xf>
    <xf numFmtId="4" fontId="6" fillId="0" borderId="11" xfId="0" applyFont="1" applyBorder="1" applyAlignment="1">
      <alignment horizontal="right" vertical="center"/>
    </xf>
    <xf numFmtId="4" fontId="7" fillId="34" borderId="11" xfId="0" applyFont="1" applyFill="1" applyBorder="1" applyAlignment="1">
      <alignment horizontal="right" vertical="center"/>
    </xf>
    <xf numFmtId="4" fontId="6" fillId="0" borderId="12" xfId="0" applyFont="1" applyBorder="1" applyAlignment="1">
      <alignment horizontal="right" vertical="center"/>
    </xf>
    <xf numFmtId="4" fontId="6" fillId="0" borderId="10" xfId="0" applyFont="1" applyFill="1" applyBorder="1" applyAlignment="1">
      <alignment horizontal="right" vertical="center"/>
    </xf>
    <xf numFmtId="4" fontId="8" fillId="0" borderId="0" xfId="0" applyFont="1" applyAlignment="1">
      <alignment horizontal="right" vertical="center"/>
    </xf>
    <xf numFmtId="4" fontId="8" fillId="0" borderId="0" xfId="0" applyFont="1" applyBorder="1" applyAlignment="1">
      <alignment horizontal="right" vertical="center"/>
    </xf>
    <xf numFmtId="4" fontId="7" fillId="34" borderId="13" xfId="0" applyFont="1" applyFill="1" applyBorder="1" applyAlignment="1">
      <alignment horizontal="right" vertical="center"/>
    </xf>
    <xf numFmtId="4" fontId="6" fillId="0" borderId="14" xfId="0" applyFont="1" applyBorder="1" applyAlignment="1">
      <alignment horizontal="right" vertical="center"/>
    </xf>
    <xf numFmtId="4" fontId="6" fillId="0" borderId="14" xfId="0" applyFont="1" applyBorder="1" applyAlignment="1" quotePrefix="1">
      <alignment horizontal="left" vertical="center"/>
    </xf>
    <xf numFmtId="4" fontId="6" fillId="0" borderId="14" xfId="0" applyFont="1" applyBorder="1" applyAlignment="1">
      <alignment horizontal="center" vertical="center"/>
    </xf>
    <xf numFmtId="4" fontId="6" fillId="0" borderId="15" xfId="0" applyFont="1" applyBorder="1" applyAlignment="1">
      <alignment horizontal="right" vertical="center"/>
    </xf>
    <xf numFmtId="49" fontId="6" fillId="0" borderId="0" xfId="0" applyNumberFormat="1" applyFont="1" applyAlignment="1" applyProtection="1">
      <alignment horizontal="left" vertical="center" wrapText="1"/>
      <protection hidden="1"/>
    </xf>
    <xf numFmtId="4" fontId="6" fillId="0" borderId="0" xfId="0" applyFont="1" applyBorder="1" applyAlignment="1" quotePrefix="1">
      <alignment horizontal="left" vertical="center" wrapText="1"/>
    </xf>
    <xf numFmtId="4" fontId="6" fillId="0" borderId="0" xfId="0" applyFont="1" applyBorder="1" applyAlignment="1">
      <alignment horizontal="left" vertical="center" wrapText="1"/>
    </xf>
    <xf numFmtId="4" fontId="7" fillId="0" borderId="10" xfId="0" applyFont="1" applyBorder="1" applyAlignment="1">
      <alignment horizontal="center" vertical="center"/>
    </xf>
    <xf numFmtId="4" fontId="6" fillId="0" borderId="0" xfId="0" applyFont="1" applyAlignment="1">
      <alignment horizontal="left" vertical="center"/>
    </xf>
    <xf numFmtId="4" fontId="15" fillId="0" borderId="0" xfId="0" applyFont="1" applyAlignment="1">
      <alignment horizontal="left" vertical="center"/>
    </xf>
    <xf numFmtId="4" fontId="6" fillId="0" borderId="0" xfId="0" applyFont="1" applyAlignment="1">
      <alignment horizontal="left" vertical="center" wrapText="1"/>
    </xf>
    <xf numFmtId="4" fontId="10" fillId="0" borderId="0" xfId="0" applyFont="1" applyAlignment="1">
      <alignment horizontal="left" vertical="center" wrapText="1"/>
    </xf>
    <xf numFmtId="4" fontId="7" fillId="0" borderId="13" xfId="0" applyFont="1" applyBorder="1" applyAlignment="1">
      <alignment horizontal="left" vertical="center"/>
    </xf>
    <xf numFmtId="4" fontId="7" fillId="0" borderId="14" xfId="0" applyFont="1" applyBorder="1" applyAlignment="1">
      <alignment horizontal="left" vertical="center"/>
    </xf>
    <xf numFmtId="4" fontId="7" fillId="0" borderId="11" xfId="0" applyFont="1" applyBorder="1" applyAlignment="1">
      <alignment horizontal="left" vertical="center" wrapText="1"/>
    </xf>
    <xf numFmtId="4" fontId="6" fillId="0" borderId="0" xfId="0" applyFont="1" applyFill="1" applyBorder="1" applyAlignment="1">
      <alignment horizontal="left" vertical="center"/>
    </xf>
    <xf numFmtId="4" fontId="6" fillId="34" borderId="10" xfId="0" applyFont="1" applyFill="1" applyBorder="1" applyAlignment="1">
      <alignment horizontal="left" vertical="center" wrapText="1"/>
    </xf>
    <xf numFmtId="4" fontId="6" fillId="0" borderId="10" xfId="0" applyFont="1" applyBorder="1" applyAlignment="1" quotePrefix="1">
      <alignment horizontal="left" vertical="center"/>
    </xf>
    <xf numFmtId="4" fontId="6" fillId="0" borderId="10" xfId="0" applyFont="1" applyBorder="1" applyAlignment="1">
      <alignment horizontal="left" vertical="center"/>
    </xf>
    <xf numFmtId="4" fontId="6" fillId="34" borderId="11" xfId="0" applyFont="1" applyFill="1" applyBorder="1" applyAlignment="1">
      <alignment horizontal="left" vertical="center"/>
    </xf>
    <xf numFmtId="4" fontId="6" fillId="34" borderId="11" xfId="0" applyFont="1" applyFill="1" applyBorder="1" applyAlignment="1">
      <alignment horizontal="left" vertical="center" wrapText="1"/>
    </xf>
    <xf numFmtId="4" fontId="4" fillId="0" borderId="0" xfId="0" applyFont="1" applyFill="1" applyAlignment="1">
      <alignment horizontal="left" vertical="center"/>
    </xf>
    <xf numFmtId="4" fontId="6" fillId="0" borderId="16" xfId="0" applyFont="1" applyBorder="1" applyAlignment="1" quotePrefix="1">
      <alignment horizontal="left" vertical="center"/>
    </xf>
    <xf numFmtId="4" fontId="6" fillId="0" borderId="15" xfId="0" applyFont="1" applyBorder="1" applyAlignment="1" quotePrefix="1">
      <alignment horizontal="left" vertical="center"/>
    </xf>
    <xf numFmtId="4" fontId="6" fillId="0" borderId="15" xfId="0" applyFont="1" applyBorder="1" applyAlignment="1" quotePrefix="1">
      <alignment horizontal="left" vertical="center" wrapText="1"/>
    </xf>
    <xf numFmtId="4" fontId="6" fillId="0" borderId="13" xfId="0" applyFont="1" applyBorder="1" applyAlignment="1" quotePrefix="1">
      <alignment horizontal="left" vertical="center"/>
    </xf>
    <xf numFmtId="4" fontId="6" fillId="0" borderId="14" xfId="0" applyFont="1" applyBorder="1" applyAlignment="1">
      <alignment horizontal="left" vertical="center" wrapText="1"/>
    </xf>
    <xf numFmtId="4" fontId="6" fillId="0" borderId="14" xfId="0" applyFont="1" applyBorder="1" applyAlignment="1">
      <alignment horizontal="left" vertical="center"/>
    </xf>
    <xf numFmtId="4" fontId="6" fillId="0" borderId="13" xfId="0" applyFont="1" applyBorder="1" applyAlignment="1">
      <alignment horizontal="left" vertical="center"/>
    </xf>
    <xf numFmtId="4" fontId="6" fillId="33" borderId="0" xfId="0" applyFont="1" applyFill="1" applyBorder="1" applyAlignment="1">
      <alignment horizontal="left" vertical="center"/>
    </xf>
    <xf numFmtId="4" fontId="4" fillId="33" borderId="0" xfId="0" applyFont="1" applyFill="1" applyBorder="1" applyAlignment="1">
      <alignment horizontal="left" vertical="center"/>
    </xf>
    <xf numFmtId="49" fontId="6" fillId="0" borderId="0" xfId="0" applyNumberFormat="1" applyFont="1" applyAlignment="1" applyProtection="1">
      <alignment horizontal="right" vertical="center"/>
      <protection hidden="1"/>
    </xf>
    <xf numFmtId="49" fontId="7" fillId="0" borderId="0" xfId="0" applyNumberFormat="1" applyFont="1" applyAlignment="1" applyProtection="1">
      <alignment horizontal="right" vertical="center"/>
      <protection hidden="1"/>
    </xf>
    <xf numFmtId="4" fontId="7" fillId="0" borderId="10" xfId="0" applyFont="1" applyBorder="1" applyAlignment="1">
      <alignment horizontal="right" vertical="center"/>
    </xf>
    <xf numFmtId="4" fontId="4" fillId="0" borderId="17" xfId="0" applyFont="1" applyBorder="1" applyAlignment="1">
      <alignment horizontal="right" vertical="center"/>
    </xf>
    <xf numFmtId="4" fontId="4" fillId="0" borderId="11" xfId="0" applyFont="1" applyBorder="1" applyAlignment="1">
      <alignment horizontal="right" vertical="center"/>
    </xf>
    <xf numFmtId="4" fontId="7" fillId="35" borderId="0" xfId="0" applyFont="1" applyFill="1" applyBorder="1" applyAlignment="1">
      <alignment horizontal="right" vertical="center"/>
    </xf>
    <xf numFmtId="4" fontId="4" fillId="0" borderId="10" xfId="0" applyFont="1" applyBorder="1" applyAlignment="1">
      <alignment horizontal="right" vertical="center"/>
    </xf>
    <xf numFmtId="4" fontId="7" fillId="0" borderId="10" xfId="0" applyFont="1" applyBorder="1" applyAlignment="1">
      <alignment horizontal="center" vertical="center" wrapText="1"/>
    </xf>
    <xf numFmtId="49" fontId="6" fillId="0" borderId="0" xfId="0" applyNumberFormat="1" applyFont="1" applyAlignment="1" applyProtection="1">
      <alignment horizontal="center" vertical="center"/>
      <protection hidden="1"/>
    </xf>
    <xf numFmtId="49" fontId="7" fillId="0" borderId="0" xfId="0" applyNumberFormat="1" applyFont="1" applyAlignment="1" applyProtection="1">
      <alignment horizontal="center" vertical="center"/>
      <protection hidden="1"/>
    </xf>
    <xf numFmtId="4" fontId="4" fillId="0" borderId="15" xfId="0" applyFont="1" applyBorder="1" applyAlignment="1">
      <alignment horizontal="center" vertical="center"/>
    </xf>
    <xf numFmtId="4" fontId="6" fillId="34" borderId="10" xfId="0" applyFont="1" applyFill="1" applyBorder="1" applyAlignment="1">
      <alignment horizontal="center" vertical="center" wrapText="1"/>
    </xf>
    <xf numFmtId="4" fontId="4" fillId="0" borderId="0" xfId="0" applyFont="1" applyAlignment="1">
      <alignment horizontal="center" vertical="center"/>
    </xf>
    <xf numFmtId="4" fontId="15" fillId="0" borderId="0" xfId="0" applyFont="1" applyAlignment="1">
      <alignment horizontal="left" vertical="center" wrapText="1"/>
    </xf>
    <xf numFmtId="1" fontId="7" fillId="0" borderId="0" xfId="0" applyNumberFormat="1" applyFont="1" applyBorder="1" applyAlignment="1" applyProtection="1">
      <alignment horizontal="left" vertical="center"/>
      <protection hidden="1"/>
    </xf>
    <xf numFmtId="1" fontId="7" fillId="0" borderId="0" xfId="0" applyNumberFormat="1" applyFont="1" applyFill="1" applyBorder="1" applyAlignment="1" applyProtection="1">
      <alignment horizontal="left" vertical="center"/>
      <protection hidden="1"/>
    </xf>
    <xf numFmtId="1" fontId="7" fillId="0" borderId="0" xfId="0" applyNumberFormat="1" applyFont="1" applyAlignment="1" applyProtection="1">
      <alignment horizontal="left" vertical="center"/>
      <protection hidden="1"/>
    </xf>
    <xf numFmtId="4" fontId="6" fillId="0" borderId="0" xfId="0" applyFont="1" applyAlignment="1">
      <alignment horizontal="left" vertical="center" wrapText="1"/>
    </xf>
    <xf numFmtId="4" fontId="7" fillId="33" borderId="10" xfId="0" applyFont="1" applyFill="1" applyBorder="1" applyAlignment="1" applyProtection="1">
      <alignment vertical="center"/>
      <protection hidden="1"/>
    </xf>
    <xf numFmtId="1" fontId="7" fillId="0" borderId="10" xfId="0" applyNumberFormat="1" applyFont="1" applyBorder="1" applyAlignment="1" applyProtection="1">
      <alignment horizontal="center" vertical="center"/>
      <protection hidden="1"/>
    </xf>
    <xf numFmtId="4" fontId="7" fillId="0" borderId="10" xfId="0" applyFont="1" applyBorder="1" applyAlignment="1" applyProtection="1">
      <alignment horizontal="left" vertical="center"/>
      <protection hidden="1"/>
    </xf>
    <xf numFmtId="171" fontId="7" fillId="0" borderId="10" xfId="0" applyNumberFormat="1" applyFont="1" applyFill="1" applyBorder="1" applyAlignment="1" applyProtection="1">
      <alignment horizontal="center" vertical="center"/>
      <protection hidden="1"/>
    </xf>
    <xf numFmtId="4" fontId="6" fillId="0" borderId="0" xfId="0" applyFont="1" applyAlignment="1" applyProtection="1">
      <alignment horizontal="center" vertical="center"/>
      <protection hidden="1"/>
    </xf>
    <xf numFmtId="4" fontId="7" fillId="0" borderId="0" xfId="0" applyFont="1" applyBorder="1" applyAlignment="1" applyProtection="1">
      <alignment horizontal="center" vertical="center"/>
      <protection hidden="1"/>
    </xf>
    <xf numFmtId="4" fontId="6" fillId="0" borderId="0" xfId="0" applyFont="1" applyBorder="1" applyAlignment="1" applyProtection="1">
      <alignment horizontal="center" vertical="center"/>
      <protection hidden="1"/>
    </xf>
    <xf numFmtId="171" fontId="7" fillId="0" borderId="10" xfId="0" applyNumberFormat="1" applyFont="1" applyBorder="1" applyAlignment="1" applyProtection="1">
      <alignment vertical="center"/>
      <protection hidden="1"/>
    </xf>
    <xf numFmtId="4" fontId="6" fillId="0" borderId="10" xfId="0" applyFont="1" applyBorder="1" applyAlignment="1" applyProtection="1">
      <alignment vertical="center"/>
      <protection hidden="1"/>
    </xf>
    <xf numFmtId="171" fontId="7" fillId="0" borderId="10" xfId="0" applyNumberFormat="1" applyFont="1" applyFill="1" applyBorder="1" applyAlignment="1" applyProtection="1">
      <alignment vertical="center"/>
      <protection hidden="1"/>
    </xf>
    <xf numFmtId="4" fontId="9" fillId="0" borderId="0" xfId="0" applyFont="1" applyAlignment="1" applyProtection="1">
      <alignment horizontal="left" vertical="center"/>
      <protection hidden="1"/>
    </xf>
    <xf numFmtId="4" fontId="10" fillId="0" borderId="0" xfId="0" applyFont="1" applyAlignment="1" applyProtection="1">
      <alignment horizontal="left" vertical="center"/>
      <protection hidden="1"/>
    </xf>
    <xf numFmtId="4" fontId="11" fillId="0" borderId="0" xfId="0" applyFont="1" applyAlignment="1" applyProtection="1">
      <alignment vertical="center"/>
      <protection hidden="1"/>
    </xf>
    <xf numFmtId="49" fontId="6" fillId="0" borderId="0" xfId="0" applyNumberFormat="1" applyFont="1" applyAlignment="1" applyProtection="1">
      <alignment horizontal="left" vertical="center"/>
      <protection hidden="1"/>
    </xf>
    <xf numFmtId="49" fontId="7" fillId="0" borderId="0" xfId="0" applyNumberFormat="1" applyFont="1" applyAlignment="1" applyProtection="1">
      <alignment horizontal="left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295275</xdr:colOff>
      <xdr:row>51</xdr:row>
      <xdr:rowOff>161925</xdr:rowOff>
    </xdr:from>
    <xdr:ext cx="190500" cy="276225"/>
    <xdr:sp fLocksText="0">
      <xdr:nvSpPr>
        <xdr:cNvPr id="1" name="CaixaDeTexto 1"/>
        <xdr:cNvSpPr txBox="1">
          <a:spLocks noChangeArrowheads="1"/>
        </xdr:cNvSpPr>
      </xdr:nvSpPr>
      <xdr:spPr>
        <a:xfrm>
          <a:off x="9448800" y="13277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1"/>
  <sheetViews>
    <sheetView tabSelected="1" view="pageBreakPreview" zoomScaleNormal="106" zoomScaleSheetLayoutView="100" zoomScalePageLayoutView="0" workbookViewId="0" topLeftCell="A43">
      <selection activeCell="I64" sqref="I64"/>
    </sheetView>
  </sheetViews>
  <sheetFormatPr defaultColWidth="15.83203125" defaultRowHeight="12.75"/>
  <cols>
    <col min="1" max="1" width="8.66015625" style="89" customWidth="1"/>
    <col min="2" max="2" width="11.16015625" style="89" customWidth="1"/>
    <col min="3" max="3" width="54.16015625" style="91" customWidth="1"/>
    <col min="4" max="4" width="9.5" style="50" bestFit="1" customWidth="1"/>
    <col min="5" max="5" width="12.16015625" style="78" bestFit="1" customWidth="1"/>
    <col min="6" max="6" width="13.66015625" style="66" bestFit="1" customWidth="1"/>
    <col min="7" max="7" width="17.83203125" style="66" bestFit="1" customWidth="1"/>
    <col min="8" max="8" width="17" style="56" customWidth="1"/>
    <col min="9" max="9" width="16" style="56" bestFit="1" customWidth="1"/>
    <col min="10" max="16384" width="15.83203125" style="56" customWidth="1"/>
  </cols>
  <sheetData>
    <row r="2" spans="3:9" ht="36" customHeight="1">
      <c r="C2" s="125" t="s">
        <v>148</v>
      </c>
      <c r="D2" s="125"/>
      <c r="E2" s="65"/>
      <c r="F2" s="65"/>
      <c r="G2" s="65"/>
      <c r="H2" s="90"/>
      <c r="I2" s="90"/>
    </row>
    <row r="3" spans="3:4" ht="25.5" customHeight="1">
      <c r="C3" s="129" t="s">
        <v>145</v>
      </c>
      <c r="D3" s="129"/>
    </row>
    <row r="4" spans="3:4" ht="12.75">
      <c r="C4" s="129" t="s">
        <v>144</v>
      </c>
      <c r="D4" s="129"/>
    </row>
    <row r="7" spans="1:7" ht="12.75">
      <c r="A7" s="126" t="s">
        <v>117</v>
      </c>
      <c r="B7" s="126"/>
      <c r="C7" s="85" t="s">
        <v>143</v>
      </c>
      <c r="D7" s="120"/>
      <c r="E7" s="112"/>
      <c r="F7" s="112"/>
      <c r="G7" s="112"/>
    </row>
    <row r="8" spans="1:7" ht="12.75">
      <c r="A8" s="127" t="s">
        <v>116</v>
      </c>
      <c r="B8" s="127"/>
      <c r="C8" s="85" t="s">
        <v>128</v>
      </c>
      <c r="D8" s="121"/>
      <c r="E8" s="113"/>
      <c r="F8" s="113"/>
      <c r="G8" s="113"/>
    </row>
    <row r="9" spans="1:7" ht="12.75">
      <c r="A9" s="128" t="s">
        <v>119</v>
      </c>
      <c r="B9" s="128"/>
      <c r="C9" s="85" t="s">
        <v>129</v>
      </c>
      <c r="D9" s="18"/>
      <c r="E9" s="20"/>
      <c r="F9" s="20"/>
      <c r="G9" s="20"/>
    </row>
    <row r="10" spans="1:7" ht="12.75">
      <c r="A10" s="128" t="s">
        <v>147</v>
      </c>
      <c r="B10" s="128"/>
      <c r="C10" s="85"/>
      <c r="D10" s="18"/>
      <c r="E10" s="20"/>
      <c r="F10" s="20"/>
      <c r="G10" s="20"/>
    </row>
    <row r="11" spans="1:7" ht="12.75">
      <c r="A11" s="12"/>
      <c r="B11" s="12"/>
      <c r="C11" s="85"/>
      <c r="D11" s="18"/>
      <c r="E11" s="20"/>
      <c r="F11" s="20"/>
      <c r="G11" s="20"/>
    </row>
    <row r="12" ht="15">
      <c r="C12" s="92" t="s">
        <v>146</v>
      </c>
    </row>
    <row r="14" spans="1:7" ht="25.5">
      <c r="A14" s="93" t="s">
        <v>155</v>
      </c>
      <c r="B14" s="94" t="s">
        <v>156</v>
      </c>
      <c r="C14" s="95" t="s">
        <v>154</v>
      </c>
      <c r="D14" s="88" t="s">
        <v>19</v>
      </c>
      <c r="E14" s="88" t="s">
        <v>161</v>
      </c>
      <c r="F14" s="119" t="s">
        <v>162</v>
      </c>
      <c r="G14" s="88" t="s">
        <v>0</v>
      </c>
    </row>
    <row r="15" spans="1:7" ht="12.75">
      <c r="A15" s="96"/>
      <c r="B15" s="96"/>
      <c r="C15" s="61"/>
      <c r="D15" s="51"/>
      <c r="E15" s="68"/>
      <c r="F15" s="68"/>
      <c r="G15" s="72"/>
    </row>
    <row r="16" spans="1:7" s="124" customFormat="1" ht="12.75">
      <c r="A16" s="52" t="s">
        <v>1</v>
      </c>
      <c r="B16" s="52" t="s">
        <v>18</v>
      </c>
      <c r="C16" s="123" t="s">
        <v>2</v>
      </c>
      <c r="D16" s="52"/>
      <c r="E16" s="52"/>
      <c r="F16" s="52"/>
      <c r="G16" s="73">
        <f>SUM(G17:G23)</f>
        <v>0</v>
      </c>
    </row>
    <row r="17" spans="1:8" ht="25.5">
      <c r="A17" s="98" t="s">
        <v>3</v>
      </c>
      <c r="B17" s="53" t="s">
        <v>30</v>
      </c>
      <c r="C17" s="58" t="s">
        <v>31</v>
      </c>
      <c r="D17" s="54" t="s">
        <v>86</v>
      </c>
      <c r="E17" s="74">
        <v>2686.5195000000003</v>
      </c>
      <c r="F17" s="74"/>
      <c r="G17" s="67">
        <f aca="true" t="shared" si="0" ref="G17:G23">E17*F17</f>
        <v>0</v>
      </c>
      <c r="H17" s="62"/>
    </row>
    <row r="18" spans="1:9" ht="12.75">
      <c r="A18" s="98" t="s">
        <v>4</v>
      </c>
      <c r="B18" s="53" t="s">
        <v>28</v>
      </c>
      <c r="C18" s="58" t="s">
        <v>29</v>
      </c>
      <c r="D18" s="54" t="s">
        <v>86</v>
      </c>
      <c r="E18" s="74">
        <v>3319.328</v>
      </c>
      <c r="F18" s="74"/>
      <c r="G18" s="67">
        <f t="shared" si="0"/>
        <v>0</v>
      </c>
      <c r="I18" s="89"/>
    </row>
    <row r="19" spans="1:7" ht="25.5">
      <c r="A19" s="98" t="s">
        <v>102</v>
      </c>
      <c r="B19" s="53" t="s">
        <v>26</v>
      </c>
      <c r="C19" s="58" t="s">
        <v>27</v>
      </c>
      <c r="D19" s="54" t="s">
        <v>86</v>
      </c>
      <c r="E19" s="74">
        <v>383.15150000000006</v>
      </c>
      <c r="F19" s="74"/>
      <c r="G19" s="67">
        <f t="shared" si="0"/>
        <v>0</v>
      </c>
    </row>
    <row r="20" spans="1:7" ht="25.5">
      <c r="A20" s="98" t="s">
        <v>103</v>
      </c>
      <c r="B20" s="53" t="s">
        <v>34</v>
      </c>
      <c r="C20" s="58" t="s">
        <v>35</v>
      </c>
      <c r="D20" s="54" t="s">
        <v>86</v>
      </c>
      <c r="E20" s="74">
        <v>239</v>
      </c>
      <c r="F20" s="74"/>
      <c r="G20" s="67">
        <f t="shared" si="0"/>
        <v>0</v>
      </c>
    </row>
    <row r="21" spans="1:7" ht="12.75">
      <c r="A21" s="98" t="s">
        <v>104</v>
      </c>
      <c r="B21" s="53" t="s">
        <v>36</v>
      </c>
      <c r="C21" s="58" t="s">
        <v>37</v>
      </c>
      <c r="D21" s="54" t="s">
        <v>87</v>
      </c>
      <c r="E21" s="74">
        <v>1291.61</v>
      </c>
      <c r="F21" s="74"/>
      <c r="G21" s="67">
        <f t="shared" si="0"/>
        <v>0</v>
      </c>
    </row>
    <row r="22" spans="1:7" ht="25.5">
      <c r="A22" s="98" t="s">
        <v>105</v>
      </c>
      <c r="B22" s="53" t="s">
        <v>32</v>
      </c>
      <c r="C22" s="58" t="s">
        <v>33</v>
      </c>
      <c r="D22" s="54" t="s">
        <v>87</v>
      </c>
      <c r="E22" s="74">
        <v>679.7</v>
      </c>
      <c r="F22" s="74"/>
      <c r="G22" s="67">
        <f t="shared" si="0"/>
        <v>0</v>
      </c>
    </row>
    <row r="23" spans="1:7" ht="38.25">
      <c r="A23" s="98" t="s">
        <v>106</v>
      </c>
      <c r="B23" s="53" t="s">
        <v>38</v>
      </c>
      <c r="C23" s="58" t="s">
        <v>111</v>
      </c>
      <c r="D23" s="54" t="s">
        <v>88</v>
      </c>
      <c r="E23" s="74">
        <v>6</v>
      </c>
      <c r="F23" s="74"/>
      <c r="G23" s="67">
        <f t="shared" si="0"/>
        <v>0</v>
      </c>
    </row>
    <row r="24" spans="1:6" ht="12.75">
      <c r="A24" s="55"/>
      <c r="B24" s="55"/>
      <c r="C24" s="86"/>
      <c r="D24" s="1"/>
      <c r="E24" s="70"/>
      <c r="F24" s="70"/>
    </row>
    <row r="25" spans="1:7" ht="12.75">
      <c r="A25" s="60" t="s">
        <v>5</v>
      </c>
      <c r="B25" s="100"/>
      <c r="C25" s="101" t="s">
        <v>6</v>
      </c>
      <c r="D25" s="57"/>
      <c r="E25" s="71"/>
      <c r="F25" s="71"/>
      <c r="G25" s="75">
        <f>SUM(G26:G32)</f>
        <v>0</v>
      </c>
    </row>
    <row r="26" spans="1:7" ht="25.5">
      <c r="A26" s="99" t="s">
        <v>7</v>
      </c>
      <c r="B26" s="53" t="s">
        <v>39</v>
      </c>
      <c r="C26" s="58" t="s">
        <v>40</v>
      </c>
      <c r="D26" s="54" t="s">
        <v>86</v>
      </c>
      <c r="E26" s="74">
        <v>2248.0632000000005</v>
      </c>
      <c r="F26" s="74"/>
      <c r="G26" s="74">
        <f aca="true" t="shared" si="1" ref="G26:G32">E26*F26</f>
        <v>0</v>
      </c>
    </row>
    <row r="27" spans="1:7" ht="12.75">
      <c r="A27" s="99" t="s">
        <v>8</v>
      </c>
      <c r="B27" s="53" t="s">
        <v>45</v>
      </c>
      <c r="C27" s="58" t="s">
        <v>46</v>
      </c>
      <c r="D27" s="54" t="s">
        <v>86</v>
      </c>
      <c r="E27" s="74">
        <v>3319.328</v>
      </c>
      <c r="F27" s="74"/>
      <c r="G27" s="74">
        <f t="shared" si="1"/>
        <v>0</v>
      </c>
    </row>
    <row r="28" spans="1:8" ht="25.5">
      <c r="A28" s="99" t="s">
        <v>9</v>
      </c>
      <c r="B28" s="53" t="s">
        <v>43</v>
      </c>
      <c r="C28" s="58" t="s">
        <v>44</v>
      </c>
      <c r="D28" s="54" t="s">
        <v>90</v>
      </c>
      <c r="E28" s="74">
        <v>11494.545000000002</v>
      </c>
      <c r="F28" s="74"/>
      <c r="G28" s="74">
        <f t="shared" si="1"/>
        <v>0</v>
      </c>
      <c r="H28" s="102"/>
    </row>
    <row r="29" spans="1:7" ht="38.25">
      <c r="A29" s="99" t="s">
        <v>10</v>
      </c>
      <c r="B29" s="53" t="s">
        <v>49</v>
      </c>
      <c r="C29" s="58" t="s">
        <v>112</v>
      </c>
      <c r="D29" s="54" t="s">
        <v>86</v>
      </c>
      <c r="E29" s="74">
        <f>2686.5195+1469.21</f>
        <v>4155.7294999999995</v>
      </c>
      <c r="F29" s="74"/>
      <c r="G29" s="74">
        <f t="shared" si="1"/>
        <v>0</v>
      </c>
    </row>
    <row r="30" spans="1:7" ht="25.5">
      <c r="A30" s="99" t="s">
        <v>74</v>
      </c>
      <c r="B30" s="53" t="s">
        <v>47</v>
      </c>
      <c r="C30" s="58" t="s">
        <v>48</v>
      </c>
      <c r="D30" s="54" t="s">
        <v>87</v>
      </c>
      <c r="E30" s="74">
        <v>201.09999999999997</v>
      </c>
      <c r="F30" s="74"/>
      <c r="G30" s="74">
        <f t="shared" si="1"/>
        <v>0</v>
      </c>
    </row>
    <row r="31" spans="1:7" ht="25.5">
      <c r="A31" s="99" t="s">
        <v>17</v>
      </c>
      <c r="B31" s="53" t="s">
        <v>50</v>
      </c>
      <c r="C31" s="58" t="s">
        <v>51</v>
      </c>
      <c r="D31" s="54" t="s">
        <v>87</v>
      </c>
      <c r="E31" s="74">
        <v>1291.61</v>
      </c>
      <c r="F31" s="74"/>
      <c r="G31" s="74">
        <f t="shared" si="1"/>
        <v>0</v>
      </c>
    </row>
    <row r="32" spans="1:7" ht="38.25">
      <c r="A32" s="99" t="s">
        <v>79</v>
      </c>
      <c r="B32" s="53" t="s">
        <v>71</v>
      </c>
      <c r="C32" s="58" t="s">
        <v>115</v>
      </c>
      <c r="D32" s="54" t="s">
        <v>87</v>
      </c>
      <c r="E32" s="67">
        <v>580.9</v>
      </c>
      <c r="F32" s="74"/>
      <c r="G32" s="74">
        <f t="shared" si="1"/>
        <v>0</v>
      </c>
    </row>
    <row r="33" spans="1:7" ht="12.75">
      <c r="A33" s="59"/>
      <c r="B33" s="59"/>
      <c r="C33" s="87"/>
      <c r="D33" s="1"/>
      <c r="E33" s="70"/>
      <c r="F33" s="70"/>
      <c r="G33" s="70"/>
    </row>
    <row r="34" spans="1:7" ht="12.75">
      <c r="A34" s="60" t="s">
        <v>11</v>
      </c>
      <c r="B34" s="60"/>
      <c r="C34" s="97" t="s">
        <v>77</v>
      </c>
      <c r="D34" s="52"/>
      <c r="E34" s="69"/>
      <c r="F34" s="69"/>
      <c r="G34" s="73">
        <f>SUM(G35:G37)</f>
        <v>0</v>
      </c>
    </row>
    <row r="35" spans="1:8" ht="25.5">
      <c r="A35" s="99" t="s">
        <v>12</v>
      </c>
      <c r="B35" s="53" t="s">
        <v>41</v>
      </c>
      <c r="C35" s="58" t="s">
        <v>42</v>
      </c>
      <c r="D35" s="54" t="s">
        <v>90</v>
      </c>
      <c r="E35" s="67">
        <f>17241.8175+21829.5</f>
        <v>39071.317500000005</v>
      </c>
      <c r="F35" s="74"/>
      <c r="G35" s="67">
        <f>E35*F35</f>
        <v>0</v>
      </c>
      <c r="H35" s="102"/>
    </row>
    <row r="36" spans="1:7" ht="25.5">
      <c r="A36" s="99" t="s">
        <v>76</v>
      </c>
      <c r="B36" s="53" t="s">
        <v>54</v>
      </c>
      <c r="C36" s="58" t="s">
        <v>55</v>
      </c>
      <c r="D36" s="54" t="s">
        <v>87</v>
      </c>
      <c r="E36" s="67">
        <f>30+1617</f>
        <v>1647</v>
      </c>
      <c r="F36" s="74"/>
      <c r="G36" s="67">
        <f>E36*F36</f>
        <v>0</v>
      </c>
    </row>
    <row r="37" spans="1:7" ht="25.5">
      <c r="A37" s="99" t="s">
        <v>78</v>
      </c>
      <c r="B37" s="53" t="s">
        <v>56</v>
      </c>
      <c r="C37" s="58" t="s">
        <v>57</v>
      </c>
      <c r="D37" s="54" t="s">
        <v>86</v>
      </c>
      <c r="E37" s="67">
        <f>191.57575+727.65</f>
        <v>919.22575</v>
      </c>
      <c r="F37" s="74"/>
      <c r="G37" s="67">
        <f>E37*F37</f>
        <v>0</v>
      </c>
    </row>
    <row r="38" spans="1:7" ht="12.75">
      <c r="A38" s="59"/>
      <c r="B38" s="59"/>
      <c r="C38" s="87"/>
      <c r="D38" s="1"/>
      <c r="E38" s="70"/>
      <c r="F38" s="70"/>
      <c r="G38" s="70"/>
    </row>
    <row r="39" spans="1:7" ht="12.75">
      <c r="A39" s="60" t="s">
        <v>13</v>
      </c>
      <c r="B39" s="60"/>
      <c r="C39" s="97" t="s">
        <v>75</v>
      </c>
      <c r="D39" s="52"/>
      <c r="E39" s="69"/>
      <c r="F39" s="69"/>
      <c r="G39" s="73">
        <f>G40+G41+G42+G43+G44</f>
        <v>0</v>
      </c>
    </row>
    <row r="40" spans="1:7" ht="25.5">
      <c r="A40" s="99" t="s">
        <v>14</v>
      </c>
      <c r="B40" s="53" t="s">
        <v>20</v>
      </c>
      <c r="C40" s="58" t="s">
        <v>21</v>
      </c>
      <c r="D40" s="54" t="s">
        <v>85</v>
      </c>
      <c r="E40" s="67">
        <v>1</v>
      </c>
      <c r="F40" s="74"/>
      <c r="G40" s="67">
        <f>E40*F40</f>
        <v>0</v>
      </c>
    </row>
    <row r="41" spans="1:7" ht="25.5">
      <c r="A41" s="99" t="s">
        <v>81</v>
      </c>
      <c r="B41" s="53" t="s">
        <v>22</v>
      </c>
      <c r="C41" s="58" t="s">
        <v>23</v>
      </c>
      <c r="D41" s="54" t="s">
        <v>85</v>
      </c>
      <c r="E41" s="67">
        <v>1</v>
      </c>
      <c r="F41" s="74"/>
      <c r="G41" s="67">
        <f>E41*F41</f>
        <v>0</v>
      </c>
    </row>
    <row r="42" spans="1:7" ht="25.5">
      <c r="A42" s="99" t="s">
        <v>82</v>
      </c>
      <c r="B42" s="53" t="s">
        <v>24</v>
      </c>
      <c r="C42" s="58" t="s">
        <v>25</v>
      </c>
      <c r="D42" s="54" t="s">
        <v>89</v>
      </c>
      <c r="E42" s="67">
        <v>540</v>
      </c>
      <c r="F42" s="74"/>
      <c r="G42" s="67">
        <f>E42*F42</f>
        <v>0</v>
      </c>
    </row>
    <row r="43" spans="1:7" ht="12.75">
      <c r="A43" s="99" t="s">
        <v>83</v>
      </c>
      <c r="B43" s="53" t="s">
        <v>52</v>
      </c>
      <c r="C43" s="58" t="s">
        <v>53</v>
      </c>
      <c r="D43" s="54" t="s">
        <v>86</v>
      </c>
      <c r="E43" s="76">
        <v>375</v>
      </c>
      <c r="F43" s="74"/>
      <c r="G43" s="67">
        <f>E43*F43</f>
        <v>0</v>
      </c>
    </row>
    <row r="44" spans="1:7" ht="25.5">
      <c r="A44" s="99" t="s">
        <v>84</v>
      </c>
      <c r="B44" s="53" t="s">
        <v>58</v>
      </c>
      <c r="C44" s="58" t="s">
        <v>59</v>
      </c>
      <c r="D44" s="54" t="s">
        <v>86</v>
      </c>
      <c r="E44" s="67">
        <v>375</v>
      </c>
      <c r="F44" s="74"/>
      <c r="G44" s="67">
        <f>E44*F44</f>
        <v>0</v>
      </c>
    </row>
    <row r="45" spans="1:7" ht="12.75">
      <c r="A45" s="59"/>
      <c r="B45" s="61"/>
      <c r="C45" s="87"/>
      <c r="D45" s="1"/>
      <c r="E45" s="70"/>
      <c r="F45" s="70"/>
      <c r="G45" s="70"/>
    </row>
    <row r="46" spans="1:7" ht="12.75">
      <c r="A46" s="60" t="s">
        <v>91</v>
      </c>
      <c r="B46" s="60"/>
      <c r="C46" s="97" t="s">
        <v>80</v>
      </c>
      <c r="D46" s="52"/>
      <c r="E46" s="69"/>
      <c r="F46" s="69"/>
      <c r="G46" s="73">
        <f>SUM(G47:G53)</f>
        <v>0</v>
      </c>
    </row>
    <row r="47" spans="1:7" ht="25.5">
      <c r="A47" s="99" t="s">
        <v>92</v>
      </c>
      <c r="B47" s="53" t="s">
        <v>60</v>
      </c>
      <c r="C47" s="58" t="s">
        <v>113</v>
      </c>
      <c r="D47" s="54" t="s">
        <v>85</v>
      </c>
      <c r="E47" s="77">
        <v>1</v>
      </c>
      <c r="F47" s="74"/>
      <c r="G47" s="77">
        <f aca="true" t="shared" si="2" ref="G47:G53">E47*F47</f>
        <v>0</v>
      </c>
    </row>
    <row r="48" spans="1:7" ht="25.5">
      <c r="A48" s="99" t="s">
        <v>93</v>
      </c>
      <c r="B48" s="53" t="s">
        <v>62</v>
      </c>
      <c r="C48" s="58" t="s">
        <v>63</v>
      </c>
      <c r="D48" s="54" t="s">
        <v>87</v>
      </c>
      <c r="E48" s="67">
        <v>823.5</v>
      </c>
      <c r="F48" s="74"/>
      <c r="G48" s="77">
        <f t="shared" si="2"/>
        <v>0</v>
      </c>
    </row>
    <row r="49" spans="1:7" ht="25.5">
      <c r="A49" s="99" t="s">
        <v>94</v>
      </c>
      <c r="B49" s="53" t="s">
        <v>64</v>
      </c>
      <c r="C49" s="58" t="s">
        <v>65</v>
      </c>
      <c r="D49" s="54" t="s">
        <v>87</v>
      </c>
      <c r="E49" s="67">
        <v>111</v>
      </c>
      <c r="F49" s="74"/>
      <c r="G49" s="77">
        <f t="shared" si="2"/>
        <v>0</v>
      </c>
    </row>
    <row r="50" spans="1:7" ht="25.5">
      <c r="A50" s="99" t="s">
        <v>99</v>
      </c>
      <c r="B50" s="53" t="s">
        <v>66</v>
      </c>
      <c r="C50" s="58" t="s">
        <v>67</v>
      </c>
      <c r="D50" s="54" t="s">
        <v>87</v>
      </c>
      <c r="E50" s="67">
        <v>20</v>
      </c>
      <c r="F50" s="74"/>
      <c r="G50" s="77">
        <f t="shared" si="2"/>
        <v>0</v>
      </c>
    </row>
    <row r="51" spans="1:7" ht="25.5">
      <c r="A51" s="99" t="s">
        <v>100</v>
      </c>
      <c r="B51" s="53" t="s">
        <v>61</v>
      </c>
      <c r="C51" s="58" t="s">
        <v>110</v>
      </c>
      <c r="D51" s="54" t="s">
        <v>87</v>
      </c>
      <c r="E51" s="67">
        <v>941.1666666666666</v>
      </c>
      <c r="F51" s="74"/>
      <c r="G51" s="77">
        <f t="shared" si="2"/>
        <v>0</v>
      </c>
    </row>
    <row r="52" spans="1:7" ht="25.5">
      <c r="A52" s="99" t="s">
        <v>101</v>
      </c>
      <c r="B52" s="53" t="s">
        <v>68</v>
      </c>
      <c r="C52" s="58" t="s">
        <v>69</v>
      </c>
      <c r="D52" s="54" t="s">
        <v>85</v>
      </c>
      <c r="E52" s="67">
        <v>174</v>
      </c>
      <c r="F52" s="74"/>
      <c r="G52" s="77">
        <f t="shared" si="2"/>
        <v>0</v>
      </c>
    </row>
    <row r="53" spans="1:7" ht="38.25">
      <c r="A53" s="99" t="s">
        <v>109</v>
      </c>
      <c r="B53" s="53" t="s">
        <v>70</v>
      </c>
      <c r="C53" s="58" t="s">
        <v>114</v>
      </c>
      <c r="D53" s="54" t="s">
        <v>85</v>
      </c>
      <c r="E53" s="67">
        <v>87</v>
      </c>
      <c r="F53" s="74"/>
      <c r="G53" s="77">
        <f t="shared" si="2"/>
        <v>0</v>
      </c>
    </row>
    <row r="54" spans="1:7" ht="12.75">
      <c r="A54" s="59"/>
      <c r="B54" s="61"/>
      <c r="C54" s="87"/>
      <c r="D54" s="1"/>
      <c r="E54" s="70"/>
      <c r="F54" s="70"/>
      <c r="G54" s="70"/>
    </row>
    <row r="55" spans="1:6" ht="12.75">
      <c r="A55" s="59"/>
      <c r="B55" s="59"/>
      <c r="C55" s="86"/>
      <c r="D55" s="1"/>
      <c r="E55" s="70"/>
      <c r="F55" s="70"/>
    </row>
    <row r="56" spans="1:13" ht="12.75">
      <c r="A56" s="60" t="s">
        <v>96</v>
      </c>
      <c r="B56" s="60"/>
      <c r="C56" s="97" t="s">
        <v>15</v>
      </c>
      <c r="D56" s="52"/>
      <c r="E56" s="69"/>
      <c r="F56" s="69"/>
      <c r="G56" s="80">
        <f>G57</f>
        <v>0</v>
      </c>
      <c r="H56" s="62"/>
      <c r="I56" s="62"/>
      <c r="J56" s="62"/>
      <c r="K56" s="62"/>
      <c r="L56" s="62"/>
      <c r="M56" s="62"/>
    </row>
    <row r="57" spans="1:15" ht="12.75">
      <c r="A57" s="99" t="s">
        <v>95</v>
      </c>
      <c r="B57" s="53" t="s">
        <v>72</v>
      </c>
      <c r="C57" s="58" t="s">
        <v>73</v>
      </c>
      <c r="D57" s="54" t="s">
        <v>86</v>
      </c>
      <c r="E57" s="67">
        <v>6005.8475</v>
      </c>
      <c r="F57" s="74"/>
      <c r="G57" s="67">
        <f>E57*F57</f>
        <v>0</v>
      </c>
      <c r="I57" s="62"/>
      <c r="J57" s="62"/>
      <c r="K57" s="62"/>
      <c r="L57" s="62"/>
      <c r="M57" s="62"/>
      <c r="N57" s="62"/>
      <c r="O57" s="62"/>
    </row>
    <row r="58" spans="1:15" ht="12.75">
      <c r="A58" s="55"/>
      <c r="B58" s="55"/>
      <c r="C58" s="87"/>
      <c r="E58" s="66"/>
      <c r="M58" s="62"/>
      <c r="N58" s="62"/>
      <c r="O58" s="62"/>
    </row>
    <row r="59" spans="1:15" ht="12.75">
      <c r="A59" s="60" t="s">
        <v>97</v>
      </c>
      <c r="B59" s="60"/>
      <c r="C59" s="97" t="s">
        <v>107</v>
      </c>
      <c r="D59" s="52"/>
      <c r="E59" s="69"/>
      <c r="F59" s="69"/>
      <c r="G59" s="73">
        <f>G60</f>
        <v>0</v>
      </c>
      <c r="H59" s="62"/>
      <c r="J59" s="62"/>
      <c r="K59" s="62"/>
      <c r="L59" s="62"/>
      <c r="M59" s="62"/>
      <c r="N59" s="62"/>
      <c r="O59" s="62"/>
    </row>
    <row r="60" spans="1:15" ht="25.5">
      <c r="A60" s="99" t="s">
        <v>98</v>
      </c>
      <c r="B60" s="99"/>
      <c r="C60" s="63" t="s">
        <v>159</v>
      </c>
      <c r="D60" s="49" t="s">
        <v>108</v>
      </c>
      <c r="E60" s="67">
        <v>1</v>
      </c>
      <c r="F60" s="67"/>
      <c r="G60" s="67">
        <f>E60*F60</f>
        <v>0</v>
      </c>
      <c r="H60" s="62"/>
      <c r="J60" s="102"/>
      <c r="M60" s="62"/>
      <c r="N60" s="62"/>
      <c r="O60" s="62"/>
    </row>
    <row r="61" spans="5:15" ht="12.75">
      <c r="E61" s="66"/>
      <c r="M61" s="62"/>
      <c r="N61" s="62"/>
      <c r="O61" s="62"/>
    </row>
    <row r="62" spans="1:15" ht="12.75">
      <c r="A62" s="103"/>
      <c r="B62" s="104" t="s">
        <v>158</v>
      </c>
      <c r="C62" s="105"/>
      <c r="D62" s="122"/>
      <c r="E62" s="84"/>
      <c r="F62" s="115"/>
      <c r="G62" s="67">
        <f>G16+G25+G34+G39+G46+G56+G59</f>
        <v>0</v>
      </c>
      <c r="H62" s="62"/>
      <c r="J62" s="62"/>
      <c r="M62" s="62"/>
      <c r="N62" s="62"/>
      <c r="O62" s="62"/>
    </row>
    <row r="63" spans="1:10" ht="12.75">
      <c r="A63" s="106"/>
      <c r="B63" s="82" t="s">
        <v>157</v>
      </c>
      <c r="C63" s="107" t="s">
        <v>165</v>
      </c>
      <c r="D63" s="83"/>
      <c r="E63" s="81"/>
      <c r="F63" s="116"/>
      <c r="G63" s="118" t="e">
        <f>G62*C63</f>
        <v>#VALUE!</v>
      </c>
      <c r="J63" s="62"/>
    </row>
    <row r="64" spans="1:7" ht="12.75">
      <c r="A64" s="109"/>
      <c r="B64" s="108" t="s">
        <v>16</v>
      </c>
      <c r="C64" s="107"/>
      <c r="D64" s="83"/>
      <c r="E64" s="81"/>
      <c r="F64" s="116"/>
      <c r="G64" s="114" t="e">
        <f>SUM(F62:G63)</f>
        <v>#VALUE!</v>
      </c>
    </row>
    <row r="65" spans="1:7" ht="12.75">
      <c r="A65" s="59"/>
      <c r="B65" s="59"/>
      <c r="C65" s="87"/>
      <c r="D65" s="1"/>
      <c r="E65" s="70"/>
      <c r="F65" s="117"/>
      <c r="G65" s="117"/>
    </row>
    <row r="66" spans="1:5" ht="12.75">
      <c r="A66" s="59"/>
      <c r="B66" s="59"/>
      <c r="E66" s="66"/>
    </row>
    <row r="67" spans="1:7" ht="12.75">
      <c r="A67" s="64"/>
      <c r="B67" s="64"/>
      <c r="C67" s="87"/>
      <c r="D67" s="1"/>
      <c r="E67" s="70"/>
      <c r="F67" s="70"/>
      <c r="G67" s="70"/>
    </row>
    <row r="68" spans="1:7" ht="12.75">
      <c r="A68" s="55"/>
      <c r="B68" s="55"/>
      <c r="C68" s="87"/>
      <c r="D68" s="1"/>
      <c r="E68" s="70"/>
      <c r="F68" s="70"/>
      <c r="G68" s="70"/>
    </row>
    <row r="69" spans="1:7" ht="12.75">
      <c r="A69" s="55"/>
      <c r="B69" s="55"/>
      <c r="C69" s="87"/>
      <c r="D69" s="1"/>
      <c r="E69" s="70"/>
      <c r="F69" s="70"/>
      <c r="G69" s="70"/>
    </row>
    <row r="70" spans="1:7" ht="12.75">
      <c r="A70" s="55"/>
      <c r="B70" s="55"/>
      <c r="C70" s="87"/>
      <c r="D70" s="1"/>
      <c r="E70" s="70"/>
      <c r="F70" s="70"/>
      <c r="G70" s="70"/>
    </row>
    <row r="71" spans="1:7" ht="12.75">
      <c r="A71" s="55"/>
      <c r="B71" s="55"/>
      <c r="C71" s="87"/>
      <c r="D71" s="1"/>
      <c r="E71" s="70"/>
      <c r="F71" s="70"/>
      <c r="G71" s="70"/>
    </row>
    <row r="72" spans="1:7" ht="12.75">
      <c r="A72" s="55"/>
      <c r="B72" s="55"/>
      <c r="C72" s="87"/>
      <c r="D72" s="1"/>
      <c r="E72" s="70"/>
      <c r="F72" s="70"/>
      <c r="G72" s="70"/>
    </row>
    <row r="73" spans="1:7" ht="12.75">
      <c r="A73" s="55"/>
      <c r="B73" s="55"/>
      <c r="C73" s="87"/>
      <c r="D73" s="1"/>
      <c r="E73" s="70"/>
      <c r="F73" s="70"/>
      <c r="G73" s="70"/>
    </row>
    <row r="74" spans="1:7" ht="12.75">
      <c r="A74" s="55"/>
      <c r="B74" s="55"/>
      <c r="C74" s="87"/>
      <c r="D74" s="1"/>
      <c r="E74" s="79"/>
      <c r="F74" s="70"/>
      <c r="G74" s="70"/>
    </row>
    <row r="75" spans="1:15" ht="12.75">
      <c r="A75" s="59"/>
      <c r="B75" s="59"/>
      <c r="C75" s="87"/>
      <c r="D75" s="1"/>
      <c r="E75" s="79"/>
      <c r="F75" s="70"/>
      <c r="G75" s="70"/>
      <c r="M75" s="62"/>
      <c r="N75" s="62"/>
      <c r="O75" s="62"/>
    </row>
    <row r="76" spans="1:15" ht="12.75">
      <c r="A76" s="59"/>
      <c r="B76" s="59"/>
      <c r="M76" s="62"/>
      <c r="N76" s="62"/>
      <c r="O76" s="62"/>
    </row>
    <row r="77" spans="1:15" ht="12.75">
      <c r="A77" s="59"/>
      <c r="B77" s="59"/>
      <c r="M77" s="62"/>
      <c r="N77" s="62"/>
      <c r="O77" s="62"/>
    </row>
    <row r="78" spans="1:15" ht="12.75">
      <c r="A78" s="59"/>
      <c r="B78" s="59"/>
      <c r="M78" s="62"/>
      <c r="N78" s="62"/>
      <c r="O78" s="62"/>
    </row>
    <row r="79" spans="1:15" ht="12.75">
      <c r="A79" s="59"/>
      <c r="B79" s="59"/>
      <c r="M79" s="62"/>
      <c r="N79" s="62"/>
      <c r="O79" s="62"/>
    </row>
    <row r="80" spans="1:15" ht="12.75">
      <c r="A80" s="59"/>
      <c r="B80" s="59"/>
      <c r="M80" s="62"/>
      <c r="N80" s="62"/>
      <c r="O80" s="62"/>
    </row>
    <row r="81" spans="1:15" ht="12.75">
      <c r="A81" s="110"/>
      <c r="B81" s="110"/>
      <c r="M81" s="62"/>
      <c r="N81" s="62"/>
      <c r="O81" s="62"/>
    </row>
    <row r="82" spans="1:15" ht="12.75">
      <c r="A82" s="110"/>
      <c r="B82" s="110"/>
      <c r="M82" s="62"/>
      <c r="N82" s="62"/>
      <c r="O82" s="62"/>
    </row>
    <row r="83" spans="1:15" ht="12.75">
      <c r="A83" s="64"/>
      <c r="B83" s="64"/>
      <c r="M83" s="62"/>
      <c r="N83" s="62"/>
      <c r="O83" s="62"/>
    </row>
    <row r="84" spans="1:15" ht="12.75">
      <c r="A84" s="64"/>
      <c r="B84" s="64"/>
      <c r="M84" s="62"/>
      <c r="N84" s="62"/>
      <c r="O84" s="62"/>
    </row>
    <row r="85" spans="1:15" ht="12.75">
      <c r="A85" s="110"/>
      <c r="B85" s="110"/>
      <c r="M85" s="62"/>
      <c r="N85" s="62"/>
      <c r="O85" s="62"/>
    </row>
    <row r="86" spans="1:15" ht="12.75">
      <c r="A86" s="64"/>
      <c r="B86" s="64"/>
      <c r="M86" s="62"/>
      <c r="N86" s="62"/>
      <c r="O86" s="62"/>
    </row>
    <row r="87" spans="1:15" ht="12.75">
      <c r="A87" s="110"/>
      <c r="B87" s="110"/>
      <c r="M87" s="62"/>
      <c r="N87" s="62"/>
      <c r="O87" s="62"/>
    </row>
    <row r="88" spans="1:15" ht="12.75">
      <c r="A88" s="64"/>
      <c r="B88" s="64"/>
      <c r="C88" s="87"/>
      <c r="D88" s="1"/>
      <c r="E88" s="79"/>
      <c r="F88" s="70"/>
      <c r="G88" s="70"/>
      <c r="M88" s="62"/>
      <c r="N88" s="62"/>
      <c r="O88" s="62"/>
    </row>
    <row r="89" spans="1:15" ht="12.75">
      <c r="A89" s="64"/>
      <c r="B89" s="64"/>
      <c r="I89" s="62"/>
      <c r="M89" s="62"/>
      <c r="N89" s="62"/>
      <c r="O89" s="62"/>
    </row>
    <row r="90" spans="1:15" ht="12.75">
      <c r="A90" s="64"/>
      <c r="B90" s="64"/>
      <c r="M90" s="62"/>
      <c r="N90" s="62"/>
      <c r="O90" s="62"/>
    </row>
    <row r="91" spans="1:11" ht="12.75">
      <c r="A91" s="64"/>
      <c r="B91" s="64"/>
      <c r="J91" s="62"/>
      <c r="K91" s="111"/>
    </row>
    <row r="92" spans="1:2" ht="12.75">
      <c r="A92" s="64"/>
      <c r="B92" s="64"/>
    </row>
    <row r="93" spans="1:11" ht="12.75">
      <c r="A93" s="110"/>
      <c r="B93" s="110"/>
      <c r="J93" s="62"/>
      <c r="K93" s="62"/>
    </row>
    <row r="94" spans="1:2" ht="12.75">
      <c r="A94" s="110"/>
      <c r="B94" s="110"/>
    </row>
    <row r="95" spans="1:2" ht="12.75">
      <c r="A95" s="110"/>
      <c r="B95" s="110"/>
    </row>
    <row r="96" spans="1:2" ht="12.75">
      <c r="A96" s="64"/>
      <c r="B96" s="64"/>
    </row>
    <row r="97" spans="1:2" ht="12.75">
      <c r="A97" s="64"/>
      <c r="B97" s="64"/>
    </row>
    <row r="98" spans="1:2" ht="12.75">
      <c r="A98" s="110"/>
      <c r="B98" s="110"/>
    </row>
    <row r="99" spans="1:2" ht="12.75">
      <c r="A99" s="110"/>
      <c r="B99" s="110"/>
    </row>
    <row r="100" spans="1:2" ht="12.75">
      <c r="A100" s="110"/>
      <c r="B100" s="110"/>
    </row>
    <row r="101" spans="1:2" ht="12.75">
      <c r="A101" s="110"/>
      <c r="B101" s="110"/>
    </row>
  </sheetData>
  <sheetProtection/>
  <mergeCells count="7">
    <mergeCell ref="C2:D2"/>
    <mergeCell ref="A7:B7"/>
    <mergeCell ref="A8:B8"/>
    <mergeCell ref="A9:B9"/>
    <mergeCell ref="A10:B10"/>
    <mergeCell ref="C3:D3"/>
    <mergeCell ref="C4:D4"/>
  </mergeCells>
  <printOptions horizontalCentered="1"/>
  <pageMargins left="0.984251968503937" right="0" top="0.984251968503937" bottom="0.5905511811023623" header="0" footer="0"/>
  <pageSetup orientation="portrait" paperSize="9" scale="80" r:id="rId2"/>
  <headerFooter alignWithMargins="0">
    <oddFooter>&amp;CPágina &amp;P</oddFooter>
  </headerFooter>
  <rowBreaks count="1" manualBreakCount="1">
    <brk id="45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6"/>
  <sheetViews>
    <sheetView view="pageBreakPreview" zoomScale="90" zoomScaleSheetLayoutView="90" zoomScalePageLayoutView="0" workbookViewId="0" topLeftCell="A1">
      <selection activeCell="A30" sqref="A30:C30"/>
    </sheetView>
  </sheetViews>
  <sheetFormatPr defaultColWidth="9.33203125" defaultRowHeight="12.75"/>
  <cols>
    <col min="1" max="1" width="13.5" style="15" customWidth="1"/>
    <col min="2" max="2" width="12.16015625" style="19" customWidth="1"/>
    <col min="3" max="3" width="65.66015625" style="15" customWidth="1"/>
    <col min="4" max="4" width="21.66015625" style="15" customWidth="1"/>
    <col min="5" max="5" width="19" style="21" customWidth="1"/>
    <col min="6" max="6" width="20" style="21" customWidth="1"/>
    <col min="7" max="7" width="17" style="21" customWidth="1"/>
    <col min="8" max="21" width="17.66015625" style="21" customWidth="1"/>
    <col min="22" max="22" width="14.83203125" style="13" customWidth="1"/>
    <col min="23" max="23" width="21" style="15" customWidth="1"/>
    <col min="24" max="16384" width="9.33203125" style="15" customWidth="1"/>
  </cols>
  <sheetData>
    <row r="1" spans="2:22" ht="19.5" customHeight="1">
      <c r="B1" s="15"/>
      <c r="C1" s="140" t="s">
        <v>148</v>
      </c>
      <c r="D1" s="140"/>
      <c r="E1" s="140"/>
      <c r="F1" s="17"/>
      <c r="G1" s="17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5"/>
    </row>
    <row r="2" spans="1:22" ht="15.75" customHeight="1">
      <c r="A2" s="18"/>
      <c r="C2" s="142" t="s">
        <v>145</v>
      </c>
      <c r="D2" s="142"/>
      <c r="E2" s="142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18"/>
    </row>
    <row r="3" spans="2:22" ht="19.5" customHeight="1">
      <c r="B3" s="15"/>
      <c r="C3" s="141" t="s">
        <v>144</v>
      </c>
      <c r="D3" s="141"/>
      <c r="E3" s="141"/>
      <c r="F3" s="15"/>
      <c r="G3" s="15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5"/>
    </row>
    <row r="4" spans="1:22" ht="12.75">
      <c r="A4" s="13"/>
      <c r="B4" s="13"/>
      <c r="C4" s="13"/>
      <c r="D4" s="13"/>
      <c r="V4" s="15"/>
    </row>
    <row r="5" spans="2:22" ht="15" customHeight="1">
      <c r="B5" s="15"/>
      <c r="C5" s="134"/>
      <c r="D5" s="134"/>
      <c r="E5" s="134"/>
      <c r="F5" s="15"/>
      <c r="G5" s="15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22"/>
    </row>
    <row r="6" spans="1:22" ht="12.75">
      <c r="A6" s="10" t="s">
        <v>152</v>
      </c>
      <c r="B6" s="6"/>
      <c r="C6" s="143" t="s">
        <v>143</v>
      </c>
      <c r="D6" s="143"/>
      <c r="E6" s="143"/>
      <c r="F6" s="143"/>
      <c r="G6" s="14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15"/>
    </row>
    <row r="7" spans="1:22" ht="12.75">
      <c r="A7" s="16" t="s">
        <v>153</v>
      </c>
      <c r="B7" s="7"/>
      <c r="C7" s="143" t="s">
        <v>128</v>
      </c>
      <c r="D7" s="144"/>
      <c r="E7" s="144"/>
      <c r="F7" s="144"/>
      <c r="G7" s="14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15"/>
    </row>
    <row r="8" spans="1:22" ht="12.75">
      <c r="A8" s="16" t="s">
        <v>118</v>
      </c>
      <c r="B8" s="25"/>
      <c r="C8" s="23" t="s">
        <v>151</v>
      </c>
      <c r="D8" s="26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6"/>
    </row>
    <row r="9" spans="1:22" ht="12.75">
      <c r="A9" s="2"/>
      <c r="B9" s="25"/>
      <c r="C9" s="23"/>
      <c r="D9" s="26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6"/>
    </row>
    <row r="10" spans="1:22" ht="15">
      <c r="A10" s="2"/>
      <c r="B10" s="25"/>
      <c r="C10" s="27" t="s">
        <v>142</v>
      </c>
      <c r="D10" s="26"/>
      <c r="E10" s="20"/>
      <c r="F10" s="20"/>
      <c r="G10" s="20"/>
      <c r="H10" s="134"/>
      <c r="I10" s="134"/>
      <c r="J10" s="134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26"/>
    </row>
    <row r="11" spans="1:22" ht="12.75">
      <c r="A11" s="2"/>
      <c r="B11" s="25"/>
      <c r="C11" s="23"/>
      <c r="D11" s="26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6"/>
    </row>
    <row r="12" spans="1:23" ht="24" customHeight="1">
      <c r="A12" s="5"/>
      <c r="B12" s="8" t="s">
        <v>120</v>
      </c>
      <c r="C12" s="14" t="s">
        <v>150</v>
      </c>
      <c r="D12" s="14" t="s">
        <v>149</v>
      </c>
      <c r="E12" s="14" t="s">
        <v>121</v>
      </c>
      <c r="F12" s="14" t="s">
        <v>122</v>
      </c>
      <c r="G12" s="14" t="s">
        <v>123</v>
      </c>
      <c r="H12" s="14" t="s">
        <v>124</v>
      </c>
      <c r="I12" s="14" t="s">
        <v>125</v>
      </c>
      <c r="J12" s="14" t="s">
        <v>126</v>
      </c>
      <c r="K12" s="14" t="s">
        <v>130</v>
      </c>
      <c r="L12" s="14" t="s">
        <v>131</v>
      </c>
      <c r="M12" s="14" t="s">
        <v>132</v>
      </c>
      <c r="N12" s="14" t="s">
        <v>133</v>
      </c>
      <c r="O12" s="14" t="s">
        <v>134</v>
      </c>
      <c r="P12" s="14" t="s">
        <v>135</v>
      </c>
      <c r="Q12" s="14" t="s">
        <v>136</v>
      </c>
      <c r="R12" s="14" t="s">
        <v>137</v>
      </c>
      <c r="S12" s="14" t="s">
        <v>138</v>
      </c>
      <c r="T12" s="14" t="s">
        <v>139</v>
      </c>
      <c r="U12" s="14" t="s">
        <v>140</v>
      </c>
      <c r="V12" s="14" t="s">
        <v>141</v>
      </c>
      <c r="W12" s="14" t="s">
        <v>127</v>
      </c>
    </row>
    <row r="13" spans="1:23" ht="21.75" customHeight="1">
      <c r="A13" s="135"/>
      <c r="B13" s="131">
        <v>1</v>
      </c>
      <c r="C13" s="137" t="s">
        <v>2</v>
      </c>
      <c r="D13" s="139">
        <f>PLANILHA!G16</f>
        <v>0</v>
      </c>
      <c r="E13" s="28">
        <f>D13*E14</f>
        <v>0</v>
      </c>
      <c r="F13" s="28">
        <f>D13*F14</f>
        <v>0</v>
      </c>
      <c r="G13" s="28">
        <f>D13*G14</f>
        <v>0</v>
      </c>
      <c r="H13" s="28">
        <f>D13*H14</f>
        <v>0</v>
      </c>
      <c r="I13" s="28">
        <f>D13*I14</f>
        <v>0</v>
      </c>
      <c r="J13" s="28">
        <f>D13*J14</f>
        <v>0</v>
      </c>
      <c r="K13" s="28">
        <f>D13*K14</f>
        <v>0</v>
      </c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9"/>
      <c r="W13" s="30">
        <f>E13+F13+G13+H13+I13+J13+K13+L13+M13+N13+O13+P13+Q13+R13+S13+T13+U13+V13</f>
        <v>0</v>
      </c>
    </row>
    <row r="14" spans="1:23" ht="19.5" customHeight="1">
      <c r="A14" s="136"/>
      <c r="B14" s="131"/>
      <c r="C14" s="138"/>
      <c r="D14" s="139"/>
      <c r="E14" s="31">
        <v>0.15</v>
      </c>
      <c r="F14" s="32">
        <v>0.15</v>
      </c>
      <c r="G14" s="32">
        <v>0.15</v>
      </c>
      <c r="H14" s="32">
        <v>0.15</v>
      </c>
      <c r="I14" s="32">
        <v>0.15</v>
      </c>
      <c r="J14" s="32">
        <v>0.15</v>
      </c>
      <c r="K14" s="32">
        <v>0.1</v>
      </c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29"/>
      <c r="W14" s="33"/>
    </row>
    <row r="15" spans="1:23" ht="18.75" customHeight="1">
      <c r="A15" s="135"/>
      <c r="B15" s="131">
        <v>2</v>
      </c>
      <c r="C15" s="137" t="s">
        <v>6</v>
      </c>
      <c r="D15" s="139">
        <f>PLANILHA!G25</f>
        <v>0</v>
      </c>
      <c r="E15" s="34">
        <f>D15*E16</f>
        <v>0</v>
      </c>
      <c r="F15" s="35">
        <f>D15*F16</f>
        <v>0</v>
      </c>
      <c r="G15" s="35">
        <f>D15*G16</f>
        <v>0</v>
      </c>
      <c r="H15" s="35">
        <f>D15*H16</f>
        <v>0</v>
      </c>
      <c r="I15" s="35">
        <f>D15*I16</f>
        <v>0</v>
      </c>
      <c r="J15" s="36">
        <f>D15*J16</f>
        <v>0</v>
      </c>
      <c r="K15" s="36">
        <f>D15*K16</f>
        <v>0</v>
      </c>
      <c r="L15" s="36">
        <f>D15*L16</f>
        <v>0</v>
      </c>
      <c r="M15" s="36">
        <f>D15*M16</f>
        <v>0</v>
      </c>
      <c r="N15" s="36">
        <f>D15*N16</f>
        <v>0</v>
      </c>
      <c r="O15" s="36">
        <f>D15*O16</f>
        <v>0</v>
      </c>
      <c r="P15" s="36">
        <f>D15*P16</f>
        <v>0</v>
      </c>
      <c r="Q15" s="36">
        <f>D15*Q16</f>
        <v>0</v>
      </c>
      <c r="R15" s="36">
        <f>D15*R16</f>
        <v>0</v>
      </c>
      <c r="S15" s="36">
        <f>D15*S16</f>
        <v>0</v>
      </c>
      <c r="T15" s="36">
        <f>D15*T16</f>
        <v>0</v>
      </c>
      <c r="U15" s="36">
        <f>D15*U16</f>
        <v>0</v>
      </c>
      <c r="V15" s="29">
        <f>D15*V16</f>
        <v>0</v>
      </c>
      <c r="W15" s="30">
        <f>E15+F15+G15+H15+I15+J15+K15+L15+M15+N15+O15+P15+Q15+R15+S15+T15+U15+V15</f>
        <v>0</v>
      </c>
    </row>
    <row r="16" spans="1:23" ht="24" customHeight="1">
      <c r="A16" s="136"/>
      <c r="B16" s="131"/>
      <c r="C16" s="138"/>
      <c r="D16" s="139"/>
      <c r="E16" s="31">
        <v>0.0556</v>
      </c>
      <c r="F16" s="32">
        <v>0.0556</v>
      </c>
      <c r="G16" s="32">
        <v>0.0556</v>
      </c>
      <c r="H16" s="32">
        <v>0.0556</v>
      </c>
      <c r="I16" s="32">
        <v>0.0556</v>
      </c>
      <c r="J16" s="32">
        <v>0.0556</v>
      </c>
      <c r="K16" s="32">
        <v>0.0556</v>
      </c>
      <c r="L16" s="32">
        <v>0.0556</v>
      </c>
      <c r="M16" s="32">
        <v>0.0556</v>
      </c>
      <c r="N16" s="32">
        <v>0.0556</v>
      </c>
      <c r="O16" s="32">
        <v>0.0556</v>
      </c>
      <c r="P16" s="32">
        <v>0.0556</v>
      </c>
      <c r="Q16" s="32">
        <v>0.0556</v>
      </c>
      <c r="R16" s="32">
        <v>0.0556</v>
      </c>
      <c r="S16" s="32">
        <v>0.0556</v>
      </c>
      <c r="T16" s="32">
        <v>0.0556</v>
      </c>
      <c r="U16" s="32">
        <v>0.0556</v>
      </c>
      <c r="V16" s="32">
        <v>0.0548</v>
      </c>
      <c r="W16" s="33"/>
    </row>
    <row r="17" spans="1:23" ht="18.75" customHeight="1">
      <c r="A17" s="135"/>
      <c r="B17" s="131">
        <v>3</v>
      </c>
      <c r="C17" s="137" t="s">
        <v>77</v>
      </c>
      <c r="D17" s="139">
        <f>PLANILHA!G34</f>
        <v>0</v>
      </c>
      <c r="E17" s="34">
        <f>D17*E18</f>
        <v>0</v>
      </c>
      <c r="F17" s="34">
        <f>D17*F18</f>
        <v>0</v>
      </c>
      <c r="G17" s="34">
        <f>D17*G18</f>
        <v>0</v>
      </c>
      <c r="H17" s="30">
        <f>D17*H18</f>
        <v>0</v>
      </c>
      <c r="I17" s="30">
        <f>D17*I18</f>
        <v>0</v>
      </c>
      <c r="J17" s="30">
        <f>D17*J18</f>
        <v>0</v>
      </c>
      <c r="K17" s="30">
        <f>D17*K18</f>
        <v>0</v>
      </c>
      <c r="L17" s="30">
        <f>D17*L18</f>
        <v>0</v>
      </c>
      <c r="M17" s="30">
        <f>D17*M18</f>
        <v>0</v>
      </c>
      <c r="N17" s="30">
        <f>D17*N18</f>
        <v>0</v>
      </c>
      <c r="O17" s="30">
        <f>D17*O18</f>
        <v>0</v>
      </c>
      <c r="P17" s="30">
        <f>D17*P18</f>
        <v>0</v>
      </c>
      <c r="Q17" s="30">
        <f>D17*Q18</f>
        <v>0</v>
      </c>
      <c r="R17" s="30">
        <f>D17*R18</f>
        <v>0</v>
      </c>
      <c r="S17" s="30">
        <f>D17*S18</f>
        <v>0</v>
      </c>
      <c r="T17" s="30">
        <f>D17*T18</f>
        <v>0</v>
      </c>
      <c r="U17" s="30">
        <f>D17*U18</f>
        <v>0</v>
      </c>
      <c r="V17" s="29">
        <f>D17*V18</f>
        <v>0</v>
      </c>
      <c r="W17" s="30">
        <f>E17+F17+G17+H17+I17+J17+K17+L17+M17+N17+O17+P17+Q17+R17+S17+T17+U17+V17</f>
        <v>0</v>
      </c>
    </row>
    <row r="18" spans="1:23" ht="18.75" customHeight="1">
      <c r="A18" s="136"/>
      <c r="B18" s="131"/>
      <c r="C18" s="138"/>
      <c r="D18" s="139"/>
      <c r="E18" s="32">
        <v>0.0556</v>
      </c>
      <c r="F18" s="32">
        <v>0.0556</v>
      </c>
      <c r="G18" s="32">
        <v>0.0556</v>
      </c>
      <c r="H18" s="32">
        <v>0.0556</v>
      </c>
      <c r="I18" s="32">
        <v>0.0556</v>
      </c>
      <c r="J18" s="32">
        <v>0.0556</v>
      </c>
      <c r="K18" s="32">
        <v>0.0556</v>
      </c>
      <c r="L18" s="32">
        <v>0.0556</v>
      </c>
      <c r="M18" s="32">
        <v>0.0556</v>
      </c>
      <c r="N18" s="32">
        <v>0.0556</v>
      </c>
      <c r="O18" s="32">
        <v>0.0556</v>
      </c>
      <c r="P18" s="32">
        <v>0.0556</v>
      </c>
      <c r="Q18" s="32">
        <v>0.0556</v>
      </c>
      <c r="R18" s="32">
        <v>0.0556</v>
      </c>
      <c r="S18" s="32">
        <v>0.0556</v>
      </c>
      <c r="T18" s="32">
        <v>0.0556</v>
      </c>
      <c r="U18" s="32">
        <v>0.0556</v>
      </c>
      <c r="V18" s="32">
        <v>0.0548</v>
      </c>
      <c r="W18" s="33"/>
    </row>
    <row r="19" spans="1:23" ht="19.5" customHeight="1">
      <c r="A19" s="135"/>
      <c r="B19" s="131">
        <v>4</v>
      </c>
      <c r="C19" s="137" t="s">
        <v>75</v>
      </c>
      <c r="D19" s="139">
        <f>PLANILHA!G39</f>
        <v>0</v>
      </c>
      <c r="E19" s="34">
        <f>D19*E20</f>
        <v>0</v>
      </c>
      <c r="F19" s="37"/>
      <c r="G19" s="37"/>
      <c r="H19" s="35">
        <f>D19*H20</f>
        <v>0</v>
      </c>
      <c r="I19" s="35">
        <f>D19*I20</f>
        <v>0</v>
      </c>
      <c r="J19" s="35">
        <f>D19*J20</f>
        <v>0</v>
      </c>
      <c r="K19" s="35">
        <f>D19*K20</f>
        <v>0</v>
      </c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29"/>
      <c r="W19" s="30">
        <f>E19+F19+G19+H19+I19+J19+K19+L19+M19+N19+O19+P19+Q19+R19+S19+T19+U19+V19</f>
        <v>0</v>
      </c>
    </row>
    <row r="20" spans="1:23" ht="18.75" customHeight="1">
      <c r="A20" s="136"/>
      <c r="B20" s="131"/>
      <c r="C20" s="138"/>
      <c r="D20" s="139"/>
      <c r="E20" s="31">
        <v>0.1</v>
      </c>
      <c r="F20" s="31"/>
      <c r="G20" s="31"/>
      <c r="H20" s="32">
        <v>0.225</v>
      </c>
      <c r="I20" s="32">
        <v>0.225</v>
      </c>
      <c r="J20" s="32">
        <v>0.225</v>
      </c>
      <c r="K20" s="32">
        <v>0.225</v>
      </c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29"/>
      <c r="W20" s="33"/>
    </row>
    <row r="21" spans="1:23" ht="21" customHeight="1">
      <c r="A21" s="4"/>
      <c r="B21" s="131">
        <v>5</v>
      </c>
      <c r="C21" s="132" t="s">
        <v>80</v>
      </c>
      <c r="D21" s="133">
        <f>PLANILHA!G46</f>
        <v>0</v>
      </c>
      <c r="E21" s="37"/>
      <c r="F21" s="36"/>
      <c r="G21" s="36"/>
      <c r="H21" s="35"/>
      <c r="I21" s="35"/>
      <c r="J21" s="35">
        <f>D21*J22</f>
        <v>0</v>
      </c>
      <c r="K21" s="35">
        <f>D21*K22</f>
        <v>0</v>
      </c>
      <c r="L21" s="35">
        <f>D21*L22</f>
        <v>0</v>
      </c>
      <c r="M21" s="35">
        <f>D21*M22</f>
        <v>0</v>
      </c>
      <c r="N21" s="35"/>
      <c r="O21" s="35"/>
      <c r="P21" s="35"/>
      <c r="Q21" s="35"/>
      <c r="R21" s="35"/>
      <c r="S21" s="35"/>
      <c r="T21" s="35"/>
      <c r="U21" s="35"/>
      <c r="V21" s="29"/>
      <c r="W21" s="36">
        <f>E21+F21+G21+H21+I21+J21+K21+L21+M21+N21+O21+P21+Q21+R21+S21+T21+U21+V21</f>
        <v>0</v>
      </c>
    </row>
    <row r="22" spans="1:23" ht="22.5" customHeight="1">
      <c r="A22" s="4"/>
      <c r="B22" s="131"/>
      <c r="C22" s="132"/>
      <c r="D22" s="133"/>
      <c r="E22" s="32"/>
      <c r="F22" s="32"/>
      <c r="G22" s="32"/>
      <c r="H22" s="32"/>
      <c r="I22" s="32"/>
      <c r="J22" s="32">
        <v>0.25</v>
      </c>
      <c r="K22" s="32">
        <v>0.25</v>
      </c>
      <c r="L22" s="32">
        <v>0.25</v>
      </c>
      <c r="M22" s="32">
        <v>0.25</v>
      </c>
      <c r="N22" s="32"/>
      <c r="O22" s="32"/>
      <c r="P22" s="32"/>
      <c r="Q22" s="32"/>
      <c r="R22" s="32"/>
      <c r="S22" s="32"/>
      <c r="T22" s="32"/>
      <c r="U22" s="32"/>
      <c r="V22" s="29"/>
      <c r="W22" s="33"/>
    </row>
    <row r="23" spans="1:23" ht="22.5" customHeight="1">
      <c r="A23" s="4"/>
      <c r="B23" s="131">
        <v>6</v>
      </c>
      <c r="C23" s="132" t="s">
        <v>15</v>
      </c>
      <c r="D23" s="133">
        <f>PLANILHA!G56</f>
        <v>0</v>
      </c>
      <c r="E23" s="35"/>
      <c r="F23" s="38"/>
      <c r="G23" s="38"/>
      <c r="H23" s="35">
        <f>D23*H24</f>
        <v>0</v>
      </c>
      <c r="I23" s="35"/>
      <c r="J23" s="38"/>
      <c r="K23" s="38"/>
      <c r="L23" s="35">
        <f>D23*L24</f>
        <v>0</v>
      </c>
      <c r="M23" s="38"/>
      <c r="N23" s="38"/>
      <c r="O23" s="38"/>
      <c r="P23" s="35">
        <f>D23*P24</f>
        <v>0</v>
      </c>
      <c r="Q23" s="38"/>
      <c r="R23" s="35"/>
      <c r="S23" s="38"/>
      <c r="T23" s="38"/>
      <c r="U23" s="38"/>
      <c r="V23" s="29">
        <f>D23*V24</f>
        <v>0</v>
      </c>
      <c r="W23" s="36">
        <f>E23+F23+G23+H23+I23+J23+K23+L23+M23+N23+O23+P23+Q23+R23+S23+T23+U23+V23</f>
        <v>0</v>
      </c>
    </row>
    <row r="24" spans="1:23" ht="22.5" customHeight="1">
      <c r="A24" s="4"/>
      <c r="B24" s="131"/>
      <c r="C24" s="132"/>
      <c r="D24" s="133"/>
      <c r="E24" s="32"/>
      <c r="F24" s="32"/>
      <c r="G24" s="32"/>
      <c r="H24" s="32">
        <v>0.25</v>
      </c>
      <c r="I24" s="32"/>
      <c r="J24" s="32"/>
      <c r="K24" s="32"/>
      <c r="L24" s="32">
        <v>0.25</v>
      </c>
      <c r="M24" s="32"/>
      <c r="N24" s="32"/>
      <c r="O24" s="32"/>
      <c r="P24" s="32">
        <v>0.25</v>
      </c>
      <c r="Q24" s="32"/>
      <c r="R24" s="32"/>
      <c r="S24" s="32"/>
      <c r="T24" s="32"/>
      <c r="U24" s="32"/>
      <c r="V24" s="32">
        <v>0.25</v>
      </c>
      <c r="W24" s="33"/>
    </row>
    <row r="25" spans="1:23" ht="22.5" customHeight="1">
      <c r="A25" s="4"/>
      <c r="B25" s="131">
        <v>7</v>
      </c>
      <c r="C25" s="132" t="s">
        <v>107</v>
      </c>
      <c r="D25" s="133">
        <f>PLANILHA!G59</f>
        <v>0</v>
      </c>
      <c r="E25" s="35">
        <f>D25*E26</f>
        <v>0</v>
      </c>
      <c r="F25" s="35">
        <f>D25*F26</f>
        <v>0</v>
      </c>
      <c r="G25" s="35">
        <f>D25*G26</f>
        <v>0</v>
      </c>
      <c r="H25" s="35">
        <f>D25*H26</f>
        <v>0</v>
      </c>
      <c r="I25" s="35">
        <f>D25*I26</f>
        <v>0</v>
      </c>
      <c r="J25" s="35">
        <f>D25*J26</f>
        <v>0</v>
      </c>
      <c r="K25" s="35">
        <f>D25*K26</f>
        <v>0</v>
      </c>
      <c r="L25" s="35">
        <f>D25*L26</f>
        <v>0</v>
      </c>
      <c r="M25" s="35">
        <f>D25*M26</f>
        <v>0</v>
      </c>
      <c r="N25" s="35">
        <f>D25*N26</f>
        <v>0</v>
      </c>
      <c r="O25" s="35">
        <f>D25*O26</f>
        <v>0</v>
      </c>
      <c r="P25" s="35">
        <f>D25*P26</f>
        <v>0</v>
      </c>
      <c r="Q25" s="35">
        <f>D25*Q26</f>
        <v>0</v>
      </c>
      <c r="R25" s="35">
        <f>D25*R26</f>
        <v>0</v>
      </c>
      <c r="S25" s="35">
        <f>D25*S26</f>
        <v>0</v>
      </c>
      <c r="T25" s="35">
        <f>D25*T26</f>
        <v>0</v>
      </c>
      <c r="U25" s="35">
        <f>D25*U26</f>
        <v>0</v>
      </c>
      <c r="V25" s="29">
        <f>D25*V26</f>
        <v>0</v>
      </c>
      <c r="W25" s="36">
        <f>E25+F25+G25+H25+I25+J25+K25+L25+M25+N25+O25+P25+Q25+R25+S25+T25+U25+V25</f>
        <v>0</v>
      </c>
    </row>
    <row r="26" spans="1:23" ht="22.5" customHeight="1">
      <c r="A26" s="4"/>
      <c r="B26" s="131"/>
      <c r="C26" s="132"/>
      <c r="D26" s="133"/>
      <c r="E26" s="32">
        <v>0.0556</v>
      </c>
      <c r="F26" s="32">
        <v>0.0556</v>
      </c>
      <c r="G26" s="32">
        <v>0.0556</v>
      </c>
      <c r="H26" s="32">
        <v>0.0556</v>
      </c>
      <c r="I26" s="32">
        <v>0.0556</v>
      </c>
      <c r="J26" s="32">
        <v>0.0556</v>
      </c>
      <c r="K26" s="32">
        <v>0.0556</v>
      </c>
      <c r="L26" s="32">
        <v>0.0556</v>
      </c>
      <c r="M26" s="32">
        <v>0.0556</v>
      </c>
      <c r="N26" s="32">
        <v>0.0556</v>
      </c>
      <c r="O26" s="32">
        <v>0.0556</v>
      </c>
      <c r="P26" s="32">
        <v>0.0556</v>
      </c>
      <c r="Q26" s="32">
        <v>0.0556</v>
      </c>
      <c r="R26" s="32">
        <v>0.0556</v>
      </c>
      <c r="S26" s="32">
        <v>0.0556</v>
      </c>
      <c r="T26" s="32">
        <v>0.0556</v>
      </c>
      <c r="U26" s="32">
        <v>0.0556</v>
      </c>
      <c r="V26" s="32">
        <v>0.0548</v>
      </c>
      <c r="W26" s="33"/>
    </row>
    <row r="27" spans="1:22" ht="15.75" customHeight="1">
      <c r="A27" s="4"/>
      <c r="B27" s="9"/>
      <c r="C27" s="10"/>
      <c r="D27" s="11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40"/>
    </row>
    <row r="28" spans="1:23" ht="12.75">
      <c r="A28" s="130" t="s">
        <v>0</v>
      </c>
      <c r="B28" s="130"/>
      <c r="C28" s="130"/>
      <c r="D28" s="3">
        <f>SUM(D13:D26)</f>
        <v>0</v>
      </c>
      <c r="E28" s="41">
        <f>SUM(E13+E15+E17+E19+E21+E23+E25)</f>
        <v>0</v>
      </c>
      <c r="F28" s="41">
        <f>(F13+F15+F17+F21+F23+F25)</f>
        <v>0</v>
      </c>
      <c r="G28" s="41">
        <f aca="true" t="shared" si="0" ref="G28:R28">G13+G15+G17+G19+G21+G23+G25</f>
        <v>0</v>
      </c>
      <c r="H28" s="41">
        <f t="shared" si="0"/>
        <v>0</v>
      </c>
      <c r="I28" s="41">
        <f t="shared" si="0"/>
        <v>0</v>
      </c>
      <c r="J28" s="41">
        <f t="shared" si="0"/>
        <v>0</v>
      </c>
      <c r="K28" s="41">
        <f t="shared" si="0"/>
        <v>0</v>
      </c>
      <c r="L28" s="41">
        <f t="shared" si="0"/>
        <v>0</v>
      </c>
      <c r="M28" s="41">
        <f t="shared" si="0"/>
        <v>0</v>
      </c>
      <c r="N28" s="41">
        <f t="shared" si="0"/>
        <v>0</v>
      </c>
      <c r="O28" s="41">
        <f t="shared" si="0"/>
        <v>0</v>
      </c>
      <c r="P28" s="41">
        <f t="shared" si="0"/>
        <v>0</v>
      </c>
      <c r="Q28" s="41">
        <f t="shared" si="0"/>
        <v>0</v>
      </c>
      <c r="R28" s="41">
        <f t="shared" si="0"/>
        <v>0</v>
      </c>
      <c r="S28" s="41">
        <f>S13+S15+S17+S1+S19+S21+S23+S25</f>
        <v>0</v>
      </c>
      <c r="T28" s="41">
        <f>T13+T15+T17+T19+T21+T23+T25</f>
        <v>0</v>
      </c>
      <c r="U28" s="41">
        <f>U13+U15+U17+U19+U21+U23+U25</f>
        <v>0</v>
      </c>
      <c r="V28" s="42">
        <f>V13+V15+V17+V19+V21+V23+V25</f>
        <v>0</v>
      </c>
      <c r="W28" s="43">
        <f>W13+W15+W17+W19+W21+W23+W25</f>
        <v>0</v>
      </c>
    </row>
    <row r="29" spans="1:23" ht="12.75">
      <c r="A29" s="130" t="s">
        <v>164</v>
      </c>
      <c r="B29" s="130"/>
      <c r="C29" s="130"/>
      <c r="D29" s="3">
        <f>D28*0.2034</f>
        <v>0</v>
      </c>
      <c r="E29" s="43">
        <f>E28*0.2034</f>
        <v>0</v>
      </c>
      <c r="F29" s="43">
        <f aca="true" t="shared" si="1" ref="F29:P29">F28*0.2034</f>
        <v>0</v>
      </c>
      <c r="G29" s="43">
        <f t="shared" si="1"/>
        <v>0</v>
      </c>
      <c r="H29" s="43">
        <f t="shared" si="1"/>
        <v>0</v>
      </c>
      <c r="I29" s="43">
        <f t="shared" si="1"/>
        <v>0</v>
      </c>
      <c r="J29" s="43">
        <f t="shared" si="1"/>
        <v>0</v>
      </c>
      <c r="K29" s="43">
        <f t="shared" si="1"/>
        <v>0</v>
      </c>
      <c r="L29" s="43">
        <f t="shared" si="1"/>
        <v>0</v>
      </c>
      <c r="M29" s="43">
        <f t="shared" si="1"/>
        <v>0</v>
      </c>
      <c r="N29" s="43">
        <f t="shared" si="1"/>
        <v>0</v>
      </c>
      <c r="O29" s="43">
        <f t="shared" si="1"/>
        <v>0</v>
      </c>
      <c r="P29" s="43">
        <f t="shared" si="1"/>
        <v>0</v>
      </c>
      <c r="Q29" s="43">
        <f aca="true" t="shared" si="2" ref="Q29:V29">Q28*0.2034</f>
        <v>0</v>
      </c>
      <c r="R29" s="43">
        <f t="shared" si="2"/>
        <v>0</v>
      </c>
      <c r="S29" s="43">
        <f t="shared" si="2"/>
        <v>0</v>
      </c>
      <c r="T29" s="43">
        <f t="shared" si="2"/>
        <v>0</v>
      </c>
      <c r="U29" s="43">
        <f t="shared" si="2"/>
        <v>0</v>
      </c>
      <c r="V29" s="43">
        <f t="shared" si="2"/>
        <v>0</v>
      </c>
      <c r="W29" s="43">
        <f>E29+F29+G29+H29+I29+J29+K29+L29+M29+N29+O29+P29+Q29+R29+S29+T29+U29+V29</f>
        <v>0</v>
      </c>
    </row>
    <row r="30" spans="1:23" ht="12.75">
      <c r="A30" s="130" t="s">
        <v>16</v>
      </c>
      <c r="B30" s="130"/>
      <c r="C30" s="130"/>
      <c r="D30" s="3">
        <f>SUM(D28:D29)</f>
        <v>0</v>
      </c>
      <c r="E30" s="43">
        <f>SUM(E28:E29)</f>
        <v>0</v>
      </c>
      <c r="F30" s="43">
        <f>SUM(F28:F29)</f>
        <v>0</v>
      </c>
      <c r="G30" s="43">
        <f>SUM(G28:G29)</f>
        <v>0</v>
      </c>
      <c r="H30" s="43">
        <f aca="true" t="shared" si="3" ref="H30:V30">H28+H29</f>
        <v>0</v>
      </c>
      <c r="I30" s="43">
        <f t="shared" si="3"/>
        <v>0</v>
      </c>
      <c r="J30" s="43">
        <f t="shared" si="3"/>
        <v>0</v>
      </c>
      <c r="K30" s="43">
        <f t="shared" si="3"/>
        <v>0</v>
      </c>
      <c r="L30" s="43">
        <f t="shared" si="3"/>
        <v>0</v>
      </c>
      <c r="M30" s="43">
        <f t="shared" si="3"/>
        <v>0</v>
      </c>
      <c r="N30" s="43">
        <f t="shared" si="3"/>
        <v>0</v>
      </c>
      <c r="O30" s="43">
        <f t="shared" si="3"/>
        <v>0</v>
      </c>
      <c r="P30" s="43">
        <f t="shared" si="3"/>
        <v>0</v>
      </c>
      <c r="Q30" s="43">
        <f t="shared" si="3"/>
        <v>0</v>
      </c>
      <c r="R30" s="43">
        <f t="shared" si="3"/>
        <v>0</v>
      </c>
      <c r="S30" s="43">
        <f t="shared" si="3"/>
        <v>0</v>
      </c>
      <c r="T30" s="43">
        <f t="shared" si="3"/>
        <v>0</v>
      </c>
      <c r="U30" s="43">
        <f t="shared" si="3"/>
        <v>0</v>
      </c>
      <c r="V30" s="29">
        <f t="shared" si="3"/>
        <v>0</v>
      </c>
      <c r="W30" s="43">
        <f>SUM(W28:W29)</f>
        <v>0</v>
      </c>
    </row>
    <row r="31" ht="12.75">
      <c r="V31" s="44"/>
    </row>
    <row r="32" ht="12.75">
      <c r="V32" s="44"/>
    </row>
    <row r="33" spans="3:22" ht="12.75">
      <c r="C33" s="45"/>
      <c r="V33" s="44"/>
    </row>
    <row r="34" ht="12.75">
      <c r="D34" s="44"/>
    </row>
    <row r="36" spans="4:21" ht="12.75">
      <c r="D36" s="45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4:5" ht="12.75">
      <c r="D37" s="44"/>
      <c r="E37" s="15"/>
    </row>
    <row r="38" ht="12.75">
      <c r="D38" s="44"/>
    </row>
    <row r="39" ht="12.75">
      <c r="D39" s="44"/>
    </row>
    <row r="40" ht="12.75">
      <c r="D40" s="44"/>
    </row>
    <row r="41" spans="2:22" s="45" customFormat="1" ht="12.75">
      <c r="B41" s="47"/>
      <c r="D41" s="48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18"/>
    </row>
    <row r="42" ht="12.75">
      <c r="D42" s="44"/>
    </row>
    <row r="43" ht="12.75">
      <c r="D43" s="44"/>
    </row>
    <row r="44" ht="12.75">
      <c r="D44" s="44"/>
    </row>
    <row r="45" ht="12.75">
      <c r="D45" s="44"/>
    </row>
    <row r="46" ht="12.75">
      <c r="D46" s="44"/>
    </row>
    <row r="47" ht="12.75">
      <c r="D47" s="21"/>
    </row>
    <row r="48" ht="12.75">
      <c r="D48" s="21"/>
    </row>
    <row r="49" ht="12.75">
      <c r="D49" s="21"/>
    </row>
    <row r="50" ht="12.75">
      <c r="D50" s="44"/>
    </row>
    <row r="51" ht="12.75">
      <c r="D51" s="44"/>
    </row>
    <row r="52" ht="18.75" customHeight="1"/>
    <row r="53" ht="12.75" hidden="1"/>
    <row r="54" ht="12.75" hidden="1"/>
    <row r="55" ht="12.75" hidden="1"/>
    <row r="56" ht="12.75" hidden="1">
      <c r="D56" s="44"/>
    </row>
    <row r="57" ht="12.75" hidden="1"/>
    <row r="58" ht="12.75" hidden="1"/>
    <row r="59" ht="12.75" hidden="1"/>
    <row r="60" ht="12.75" hidden="1"/>
    <row r="61" ht="12.75" hidden="1"/>
    <row r="62" ht="12.75" hidden="1"/>
  </sheetData>
  <sheetProtection/>
  <mergeCells count="35">
    <mergeCell ref="C15:C16"/>
    <mergeCell ref="D15:D16"/>
    <mergeCell ref="C1:E1"/>
    <mergeCell ref="C3:E3"/>
    <mergeCell ref="C5:E5"/>
    <mergeCell ref="C2:E2"/>
    <mergeCell ref="C6:G6"/>
    <mergeCell ref="C7:G7"/>
    <mergeCell ref="A19:A20"/>
    <mergeCell ref="B19:B20"/>
    <mergeCell ref="C19:C20"/>
    <mergeCell ref="D19:D20"/>
    <mergeCell ref="A13:A14"/>
    <mergeCell ref="B13:B14"/>
    <mergeCell ref="C13:C14"/>
    <mergeCell ref="D13:D14"/>
    <mergeCell ref="A15:A16"/>
    <mergeCell ref="B15:B16"/>
    <mergeCell ref="B21:B22"/>
    <mergeCell ref="C21:C22"/>
    <mergeCell ref="D21:D22"/>
    <mergeCell ref="H10:J10"/>
    <mergeCell ref="A28:C28"/>
    <mergeCell ref="A29:C29"/>
    <mergeCell ref="A17:A18"/>
    <mergeCell ref="B17:B18"/>
    <mergeCell ref="C17:C18"/>
    <mergeCell ref="D17:D18"/>
    <mergeCell ref="A30:C30"/>
    <mergeCell ref="B23:B24"/>
    <mergeCell ref="C23:C24"/>
    <mergeCell ref="D23:D24"/>
    <mergeCell ref="B25:B26"/>
    <mergeCell ref="C25:C26"/>
    <mergeCell ref="D25:D26"/>
  </mergeCells>
  <printOptions/>
  <pageMargins left="0.5118110236220472" right="0.5118110236220472" top="0.7874015748031497" bottom="0.7874015748031497" header="0.31496062992125984" footer="0.31496062992125984"/>
  <pageSetup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zoomScalePageLayoutView="0" workbookViewId="0" topLeftCell="A1">
      <selection activeCell="H20" sqref="H20"/>
    </sheetView>
  </sheetViews>
  <sheetFormatPr defaultColWidth="9.33203125" defaultRowHeight="12.75"/>
  <cols>
    <col min="1" max="1" width="13.5" style="15" customWidth="1"/>
    <col min="2" max="2" width="7.83203125" style="19" bestFit="1" customWidth="1"/>
    <col min="3" max="3" width="42.16015625" style="15" bestFit="1" customWidth="1"/>
    <col min="4" max="4" width="21.66015625" style="15" customWidth="1"/>
    <col min="5" max="16384" width="9.33203125" style="15" customWidth="1"/>
  </cols>
  <sheetData>
    <row r="1" spans="2:4" ht="18">
      <c r="B1" s="15"/>
      <c r="C1" s="140" t="s">
        <v>148</v>
      </c>
      <c r="D1" s="140"/>
    </row>
    <row r="2" spans="1:4" ht="15">
      <c r="A2" s="18"/>
      <c r="C2" s="142" t="s">
        <v>145</v>
      </c>
      <c r="D2" s="142"/>
    </row>
    <row r="3" spans="2:4" ht="15">
      <c r="B3" s="15"/>
      <c r="C3" s="141" t="s">
        <v>144</v>
      </c>
      <c r="D3" s="141"/>
    </row>
    <row r="4" spans="1:4" ht="12.75">
      <c r="A4" s="13"/>
      <c r="B4" s="13"/>
      <c r="C4" s="13"/>
      <c r="D4" s="13"/>
    </row>
    <row r="5" spans="2:4" ht="12.75">
      <c r="B5" s="15"/>
      <c r="C5" s="134"/>
      <c r="D5" s="134"/>
    </row>
    <row r="6" spans="1:4" ht="12.75">
      <c r="A6" s="10" t="s">
        <v>152</v>
      </c>
      <c r="B6" s="6"/>
      <c r="C6" s="143" t="s">
        <v>143</v>
      </c>
      <c r="D6" s="143"/>
    </row>
    <row r="7" spans="1:4" ht="12.75">
      <c r="A7" s="16" t="s">
        <v>153</v>
      </c>
      <c r="B7" s="7"/>
      <c r="C7" s="143" t="s">
        <v>128</v>
      </c>
      <c r="D7" s="144"/>
    </row>
    <row r="8" spans="1:4" ht="12.75">
      <c r="A8" s="16" t="s">
        <v>118</v>
      </c>
      <c r="B8" s="25"/>
      <c r="C8" s="23" t="s">
        <v>151</v>
      </c>
      <c r="D8" s="26"/>
    </row>
    <row r="9" spans="1:4" ht="12.75">
      <c r="A9" s="2"/>
      <c r="B9" s="25"/>
      <c r="C9" s="23"/>
      <c r="D9" s="26"/>
    </row>
    <row r="10" spans="1:4" ht="15">
      <c r="A10" s="2"/>
      <c r="B10" s="25"/>
      <c r="C10" s="27" t="s">
        <v>160</v>
      </c>
      <c r="D10" s="26"/>
    </row>
    <row r="11" spans="1:4" ht="12.75">
      <c r="A11" s="2"/>
      <c r="B11" s="25"/>
      <c r="C11" s="23"/>
      <c r="D11" s="26"/>
    </row>
    <row r="12" spans="1:4" ht="12.75">
      <c r="A12" s="5"/>
      <c r="B12" s="8" t="s">
        <v>120</v>
      </c>
      <c r="C12" s="14" t="s">
        <v>150</v>
      </c>
      <c r="D12" s="14" t="s">
        <v>149</v>
      </c>
    </row>
    <row r="13" spans="1:4" ht="12.75">
      <c r="A13" s="135"/>
      <c r="B13" s="131">
        <v>1</v>
      </c>
      <c r="C13" s="137" t="s">
        <v>2</v>
      </c>
      <c r="D13" s="139">
        <f>PLANILHA!G16</f>
        <v>0</v>
      </c>
    </row>
    <row r="14" spans="1:4" ht="12.75">
      <c r="A14" s="136"/>
      <c r="B14" s="131"/>
      <c r="C14" s="138"/>
      <c r="D14" s="139"/>
    </row>
    <row r="15" spans="1:4" ht="12.75">
      <c r="A15" s="135"/>
      <c r="B15" s="131">
        <v>2</v>
      </c>
      <c r="C15" s="137" t="s">
        <v>6</v>
      </c>
      <c r="D15" s="139">
        <f>PLANILHA!G25</f>
        <v>0</v>
      </c>
    </row>
    <row r="16" spans="1:4" ht="12.75">
      <c r="A16" s="136"/>
      <c r="B16" s="131"/>
      <c r="C16" s="138"/>
      <c r="D16" s="139"/>
    </row>
    <row r="17" spans="1:4" ht="12.75">
      <c r="A17" s="135"/>
      <c r="B17" s="131">
        <v>3</v>
      </c>
      <c r="C17" s="137" t="s">
        <v>77</v>
      </c>
      <c r="D17" s="139">
        <f>PLANILHA!G34</f>
        <v>0</v>
      </c>
    </row>
    <row r="18" spans="1:4" ht="12.75">
      <c r="A18" s="136"/>
      <c r="B18" s="131"/>
      <c r="C18" s="138"/>
      <c r="D18" s="139"/>
    </row>
    <row r="19" spans="1:4" ht="12.75">
      <c r="A19" s="135"/>
      <c r="B19" s="131">
        <v>4</v>
      </c>
      <c r="C19" s="137" t="s">
        <v>75</v>
      </c>
      <c r="D19" s="139">
        <f>PLANILHA!G39</f>
        <v>0</v>
      </c>
    </row>
    <row r="20" spans="1:4" ht="12.75">
      <c r="A20" s="136"/>
      <c r="B20" s="131"/>
      <c r="C20" s="138"/>
      <c r="D20" s="139"/>
    </row>
    <row r="21" spans="1:4" ht="12.75">
      <c r="A21" s="4"/>
      <c r="B21" s="131">
        <v>5</v>
      </c>
      <c r="C21" s="132" t="s">
        <v>80</v>
      </c>
      <c r="D21" s="133">
        <f>PLANILHA!G46</f>
        <v>0</v>
      </c>
    </row>
    <row r="22" spans="1:4" ht="12.75">
      <c r="A22" s="4"/>
      <c r="B22" s="131"/>
      <c r="C22" s="132"/>
      <c r="D22" s="133"/>
    </row>
    <row r="23" spans="1:4" ht="12.75">
      <c r="A23" s="4"/>
      <c r="B23" s="131">
        <v>6</v>
      </c>
      <c r="C23" s="132" t="s">
        <v>15</v>
      </c>
      <c r="D23" s="133">
        <f>PLANILHA!G56</f>
        <v>0</v>
      </c>
    </row>
    <row r="24" spans="1:4" ht="12.75">
      <c r="A24" s="4"/>
      <c r="B24" s="131"/>
      <c r="C24" s="132"/>
      <c r="D24" s="133"/>
    </row>
    <row r="25" spans="1:4" ht="12.75">
      <c r="A25" s="4"/>
      <c r="B25" s="131">
        <v>7</v>
      </c>
      <c r="C25" s="132" t="s">
        <v>107</v>
      </c>
      <c r="D25" s="133">
        <f>PLANILHA!G59</f>
        <v>0</v>
      </c>
    </row>
    <row r="26" spans="1:4" ht="12.75">
      <c r="A26" s="4"/>
      <c r="B26" s="131"/>
      <c r="C26" s="132"/>
      <c r="D26" s="133"/>
    </row>
    <row r="27" spans="1:4" ht="12.75">
      <c r="A27" s="4"/>
      <c r="B27" s="9"/>
      <c r="C27" s="10"/>
      <c r="D27" s="11"/>
    </row>
    <row r="28" spans="1:4" ht="12.75">
      <c r="A28" s="130" t="s">
        <v>0</v>
      </c>
      <c r="B28" s="130"/>
      <c r="C28" s="130"/>
      <c r="D28" s="3">
        <f>SUM(D13:D26)</f>
        <v>0</v>
      </c>
    </row>
    <row r="29" spans="1:4" ht="12.75">
      <c r="A29" s="130" t="s">
        <v>163</v>
      </c>
      <c r="B29" s="130"/>
      <c r="C29" s="130"/>
      <c r="D29" s="3">
        <f>D28*0.2034</f>
        <v>0</v>
      </c>
    </row>
    <row r="30" spans="1:4" ht="12.75">
      <c r="A30" s="130" t="s">
        <v>16</v>
      </c>
      <c r="B30" s="130"/>
      <c r="C30" s="130"/>
      <c r="D30" s="3">
        <f>SUM(D28:D29)</f>
        <v>0</v>
      </c>
    </row>
    <row r="33" ht="12.75">
      <c r="C33" s="45"/>
    </row>
    <row r="34" ht="12.75">
      <c r="D34" s="44"/>
    </row>
    <row r="37" ht="12.75">
      <c r="B37" s="46"/>
    </row>
    <row r="38" ht="12.75">
      <c r="B38" s="46"/>
    </row>
    <row r="39" ht="12.75">
      <c r="B39" s="46"/>
    </row>
    <row r="40" ht="12.75">
      <c r="B40" s="46"/>
    </row>
    <row r="41" ht="12.75">
      <c r="B41" s="46"/>
    </row>
    <row r="42" ht="12.75">
      <c r="B42" s="46"/>
    </row>
    <row r="43" ht="12.75">
      <c r="D43" s="45"/>
    </row>
    <row r="44" ht="12.75">
      <c r="D44" s="44"/>
    </row>
    <row r="45" ht="12.75">
      <c r="D45" s="44"/>
    </row>
    <row r="46" ht="12.75">
      <c r="D46" s="44"/>
    </row>
    <row r="47" ht="12.75">
      <c r="D47" s="44"/>
    </row>
    <row r="48" spans="2:4" s="45" customFormat="1" ht="12.75">
      <c r="B48" s="47"/>
      <c r="D48" s="48"/>
    </row>
    <row r="49" ht="12.75">
      <c r="D49" s="44"/>
    </row>
    <row r="50" ht="12.75">
      <c r="D50" s="44"/>
    </row>
    <row r="51" ht="12.75">
      <c r="D51" s="44"/>
    </row>
    <row r="52" ht="12.75">
      <c r="D52" s="44"/>
    </row>
    <row r="53" ht="12.75">
      <c r="D53" s="44"/>
    </row>
    <row r="54" ht="12.75">
      <c r="D54" s="21"/>
    </row>
    <row r="55" ht="12.75">
      <c r="D55" s="21"/>
    </row>
    <row r="56" ht="12.75">
      <c r="D56" s="21"/>
    </row>
    <row r="57" ht="12.75">
      <c r="D57" s="44"/>
    </row>
    <row r="58" ht="12.75">
      <c r="D58" s="44"/>
    </row>
    <row r="63" ht="12.75">
      <c r="D63" s="44"/>
    </row>
  </sheetData>
  <sheetProtection/>
  <mergeCells count="34">
    <mergeCell ref="B25:B26"/>
    <mergeCell ref="C25:C26"/>
    <mergeCell ref="D25:D26"/>
    <mergeCell ref="A28:C28"/>
    <mergeCell ref="A29:C29"/>
    <mergeCell ref="A30:C30"/>
    <mergeCell ref="B21:B22"/>
    <mergeCell ref="C21:C22"/>
    <mergeCell ref="D21:D22"/>
    <mergeCell ref="B23:B24"/>
    <mergeCell ref="C23:C24"/>
    <mergeCell ref="D23:D24"/>
    <mergeCell ref="A17:A18"/>
    <mergeCell ref="B17:B18"/>
    <mergeCell ref="C17:C18"/>
    <mergeCell ref="D17:D18"/>
    <mergeCell ref="A19:A20"/>
    <mergeCell ref="B19:B20"/>
    <mergeCell ref="C19:C20"/>
    <mergeCell ref="D19:D20"/>
    <mergeCell ref="A13:A14"/>
    <mergeCell ref="B13:B14"/>
    <mergeCell ref="C13:C14"/>
    <mergeCell ref="D13:D14"/>
    <mergeCell ref="A15:A16"/>
    <mergeCell ref="B15:B16"/>
    <mergeCell ref="C15:C16"/>
    <mergeCell ref="D15:D16"/>
    <mergeCell ref="C1:D1"/>
    <mergeCell ref="C2:D2"/>
    <mergeCell ref="C3:D3"/>
    <mergeCell ref="C5:D5"/>
    <mergeCell ref="C6:D6"/>
    <mergeCell ref="C7:D7"/>
  </mergeCells>
  <printOptions/>
  <pageMargins left="1.6929133858267718" right="0.5118110236220472" top="0.7874015748031497" bottom="0.7874015748031497" header="0.31496062992125984" footer="0.31496062992125984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PAM LAPA</dc:title>
  <dc:subject>INSTALAÇÃO DO AMBULATÓRIO DE SAÚDE MENTAL</dc:subject>
  <dc:creator>MASSA</dc:creator>
  <cp:keywords>PAM LAPA</cp:keywords>
  <dc:description/>
  <cp:lastModifiedBy>Yukio Kitamura</cp:lastModifiedBy>
  <cp:lastPrinted>2021-11-29T18:58:31Z</cp:lastPrinted>
  <dcterms:created xsi:type="dcterms:W3CDTF">1999-12-09T00:04:07Z</dcterms:created>
  <dcterms:modified xsi:type="dcterms:W3CDTF">2021-11-29T19:51:39Z</dcterms:modified>
  <cp:category/>
  <cp:version/>
  <cp:contentType/>
  <cp:contentStatus/>
</cp:coreProperties>
</file>