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CRONOGRAMA!$A$1:$S$53</definedName>
    <definedName name="_xlnm._FilterDatabase" localSheetId="3" hidden="1">ORÇAMENTO!$A$13:$K$214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ORÇAMENTO!$A$1:$K$214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I15" i="5"/>
  <c r="I16" i="5"/>
  <c r="J16" i="5" s="1"/>
  <c r="K16" i="5" s="1"/>
  <c r="H17" i="5"/>
  <c r="I17" i="5"/>
  <c r="I18" i="5"/>
  <c r="J18" i="5" s="1"/>
  <c r="K18" i="5" s="1"/>
  <c r="H19" i="5"/>
  <c r="I19" i="5"/>
  <c r="F22" i="5"/>
  <c r="H22" i="5" s="1"/>
  <c r="I22" i="5"/>
  <c r="J22" i="5" s="1"/>
  <c r="F23" i="5"/>
  <c r="H23" i="5" s="1"/>
  <c r="I23" i="5"/>
  <c r="J23" i="5" s="1"/>
  <c r="F24" i="5"/>
  <c r="H24" i="5"/>
  <c r="I24" i="5"/>
  <c r="H27" i="5"/>
  <c r="I27" i="5"/>
  <c r="J27" i="5" s="1"/>
  <c r="K27" i="5" s="1"/>
  <c r="H28" i="5"/>
  <c r="I28" i="5"/>
  <c r="J28" i="5" s="1"/>
  <c r="K28" i="5" s="1"/>
  <c r="H29" i="5"/>
  <c r="I29" i="5"/>
  <c r="J29" i="5" s="1"/>
  <c r="K29" i="5" s="1"/>
  <c r="H30" i="5"/>
  <c r="I30" i="5"/>
  <c r="J30" i="5"/>
  <c r="K30" i="5"/>
  <c r="H31" i="5"/>
  <c r="I31" i="5"/>
  <c r="J31" i="5" s="1"/>
  <c r="K31" i="5" s="1"/>
  <c r="H35" i="5"/>
  <c r="I35" i="5"/>
  <c r="H36" i="5"/>
  <c r="I36" i="5"/>
  <c r="F37" i="5"/>
  <c r="J37" i="5"/>
  <c r="I37" i="5"/>
  <c r="H39" i="5"/>
  <c r="I39" i="5"/>
  <c r="J39" i="5"/>
  <c r="K39" i="5" s="1"/>
  <c r="H40" i="5"/>
  <c r="I40" i="5"/>
  <c r="J40" i="5" s="1"/>
  <c r="K40" i="5" s="1"/>
  <c r="H41" i="5"/>
  <c r="I41" i="5"/>
  <c r="J41" i="5"/>
  <c r="K41" i="5" s="1"/>
  <c r="H42" i="5"/>
  <c r="I42" i="5"/>
  <c r="J42" i="5" s="1"/>
  <c r="K42" i="5" s="1"/>
  <c r="H43" i="5"/>
  <c r="I43" i="5"/>
  <c r="J43" i="5"/>
  <c r="K43" i="5" s="1"/>
  <c r="H44" i="5"/>
  <c r="I44" i="5"/>
  <c r="J44" i="5" s="1"/>
  <c r="K44" i="5" s="1"/>
  <c r="H45" i="5"/>
  <c r="I45" i="5"/>
  <c r="J45" i="5"/>
  <c r="K45" i="5" s="1"/>
  <c r="H46" i="5"/>
  <c r="I46" i="5"/>
  <c r="J46" i="5" s="1"/>
  <c r="K46" i="5" s="1"/>
  <c r="H47" i="5"/>
  <c r="I47" i="5"/>
  <c r="J47" i="5"/>
  <c r="K47" i="5" s="1"/>
  <c r="H48" i="5"/>
  <c r="I48" i="5"/>
  <c r="J48" i="5" s="1"/>
  <c r="K48" i="5" s="1"/>
  <c r="H49" i="5"/>
  <c r="I49" i="5"/>
  <c r="J49" i="5"/>
  <c r="K49" i="5" s="1"/>
  <c r="H50" i="5"/>
  <c r="I50" i="5"/>
  <c r="H51" i="5"/>
  <c r="I51" i="5"/>
  <c r="J51" i="5"/>
  <c r="K51" i="5" s="1"/>
  <c r="H52" i="5"/>
  <c r="I52" i="5"/>
  <c r="I53" i="5"/>
  <c r="J53" i="5" s="1"/>
  <c r="F54" i="5"/>
  <c r="H54" i="5" s="1"/>
  <c r="I54" i="5"/>
  <c r="J54" i="5" s="1"/>
  <c r="I55" i="5"/>
  <c r="J55" i="5" s="1"/>
  <c r="F57" i="5"/>
  <c r="H57" i="5" s="1"/>
  <c r="I57" i="5"/>
  <c r="J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F67" i="5"/>
  <c r="H67" i="5" s="1"/>
  <c r="I67" i="5"/>
  <c r="J67" i="5" s="1"/>
  <c r="H68" i="5"/>
  <c r="I68" i="5"/>
  <c r="J68" i="5" s="1"/>
  <c r="K68" i="5" s="1"/>
  <c r="H69" i="5"/>
  <c r="I69" i="5"/>
  <c r="J69" i="5" s="1"/>
  <c r="K69" i="5" s="1"/>
  <c r="H70" i="5"/>
  <c r="I70" i="5"/>
  <c r="J70" i="5" s="1"/>
  <c r="K70" i="5" s="1"/>
  <c r="H71" i="5"/>
  <c r="I71" i="5"/>
  <c r="J71" i="5" s="1"/>
  <c r="K71" i="5" s="1"/>
  <c r="H72" i="5"/>
  <c r="I72" i="5"/>
  <c r="J72" i="5" s="1"/>
  <c r="K72" i="5" s="1"/>
  <c r="H73" i="5"/>
  <c r="I73" i="5"/>
  <c r="J73" i="5" s="1"/>
  <c r="K73" i="5" s="1"/>
  <c r="F74" i="5"/>
  <c r="F53" i="5" s="1"/>
  <c r="I74" i="5"/>
  <c r="J74" i="5"/>
  <c r="H75" i="5"/>
  <c r="I75" i="5"/>
  <c r="J75" i="5"/>
  <c r="K75" i="5" s="1"/>
  <c r="F76" i="5"/>
  <c r="H76" i="5" s="1"/>
  <c r="I76" i="5"/>
  <c r="J76" i="5"/>
  <c r="I77" i="5"/>
  <c r="J77" i="5" s="1"/>
  <c r="H79" i="5"/>
  <c r="I79" i="5"/>
  <c r="H80" i="5"/>
  <c r="I80" i="5"/>
  <c r="H81" i="5"/>
  <c r="I81" i="5"/>
  <c r="H82" i="5"/>
  <c r="I82" i="5"/>
  <c r="H83" i="5"/>
  <c r="I83" i="5"/>
  <c r="H87" i="5"/>
  <c r="I87" i="5"/>
  <c r="J87" i="5"/>
  <c r="K87" i="5" s="1"/>
  <c r="H88" i="5"/>
  <c r="I88" i="5"/>
  <c r="J88" i="5"/>
  <c r="K88" i="5" s="1"/>
  <c r="H89" i="5"/>
  <c r="I89" i="5"/>
  <c r="J89" i="5"/>
  <c r="K89" i="5" s="1"/>
  <c r="H90" i="5"/>
  <c r="I90" i="5"/>
  <c r="J90" i="5"/>
  <c r="K90" i="5" s="1"/>
  <c r="H91" i="5"/>
  <c r="I91" i="5"/>
  <c r="J91" i="5"/>
  <c r="K91" i="5" s="1"/>
  <c r="H92" i="5"/>
  <c r="I92" i="5"/>
  <c r="J92" i="5"/>
  <c r="K92" i="5" s="1"/>
  <c r="H93" i="5"/>
  <c r="I93" i="5"/>
  <c r="J93" i="5"/>
  <c r="K93" i="5"/>
  <c r="H94" i="5"/>
  <c r="I94" i="5"/>
  <c r="J94" i="5"/>
  <c r="K94" i="5" s="1"/>
  <c r="H95" i="5"/>
  <c r="I95" i="5"/>
  <c r="J95" i="5"/>
  <c r="K95" i="5" s="1"/>
  <c r="H96" i="5"/>
  <c r="I96" i="5"/>
  <c r="J96" i="5"/>
  <c r="K96" i="5" s="1"/>
  <c r="H97" i="5"/>
  <c r="I97" i="5"/>
  <c r="J97" i="5"/>
  <c r="K97" i="5" s="1"/>
  <c r="H99" i="5"/>
  <c r="I99" i="5"/>
  <c r="J99" i="5" s="1"/>
  <c r="K99" i="5" s="1"/>
  <c r="H100" i="5"/>
  <c r="I100" i="5"/>
  <c r="J100" i="5" s="1"/>
  <c r="K100" i="5" s="1"/>
  <c r="H101" i="5"/>
  <c r="I101" i="5"/>
  <c r="J101" i="5" s="1"/>
  <c r="K101" i="5" s="1"/>
  <c r="H102" i="5"/>
  <c r="I102" i="5"/>
  <c r="J102" i="5" s="1"/>
  <c r="K102" i="5" s="1"/>
  <c r="H103" i="5"/>
  <c r="I103" i="5"/>
  <c r="J103" i="5" s="1"/>
  <c r="K103" i="5" s="1"/>
  <c r="H104" i="5"/>
  <c r="I104" i="5"/>
  <c r="J104" i="5" s="1"/>
  <c r="K104" i="5" s="1"/>
  <c r="H105" i="5"/>
  <c r="I105" i="5"/>
  <c r="J105" i="5" s="1"/>
  <c r="K105" i="5" s="1"/>
  <c r="H106" i="5"/>
  <c r="I106" i="5"/>
  <c r="J106" i="5" s="1"/>
  <c r="K106" i="5" s="1"/>
  <c r="H107" i="5"/>
  <c r="I107" i="5"/>
  <c r="J107" i="5" s="1"/>
  <c r="K107" i="5" s="1"/>
  <c r="J108" i="5"/>
  <c r="K108" i="5" s="1"/>
  <c r="H108" i="5"/>
  <c r="I108" i="5"/>
  <c r="H109" i="5"/>
  <c r="I109" i="5"/>
  <c r="J109" i="5" s="1"/>
  <c r="K109" i="5" s="1"/>
  <c r="H113" i="5"/>
  <c r="H112" i="5" s="1"/>
  <c r="I113" i="5"/>
  <c r="J113" i="5"/>
  <c r="K113" i="5" s="1"/>
  <c r="H114" i="5"/>
  <c r="I114" i="5"/>
  <c r="J114" i="5"/>
  <c r="K114" i="5" s="1"/>
  <c r="H115" i="5"/>
  <c r="I115" i="5"/>
  <c r="J115" i="5"/>
  <c r="K115" i="5" s="1"/>
  <c r="H116" i="5"/>
  <c r="I116" i="5"/>
  <c r="J116" i="5"/>
  <c r="K116" i="5" s="1"/>
  <c r="H119" i="5"/>
  <c r="H118" i="5" s="1"/>
  <c r="I119" i="5"/>
  <c r="J119" i="5" s="1"/>
  <c r="K119" i="5" s="1"/>
  <c r="K118" i="5" s="1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F131" i="5"/>
  <c r="H131" i="5" s="1"/>
  <c r="I131" i="5"/>
  <c r="J131" i="5" s="1"/>
  <c r="H132" i="5"/>
  <c r="I132" i="5"/>
  <c r="H133" i="5"/>
  <c r="I133" i="5"/>
  <c r="H134" i="5"/>
  <c r="I134" i="5"/>
  <c r="H137" i="5"/>
  <c r="I137" i="5"/>
  <c r="J137" i="5"/>
  <c r="K137" i="5" s="1"/>
  <c r="H138" i="5"/>
  <c r="I138" i="5"/>
  <c r="J138" i="5"/>
  <c r="K138" i="5" s="1"/>
  <c r="H139" i="5"/>
  <c r="I139" i="5"/>
  <c r="J139" i="5"/>
  <c r="K139" i="5" s="1"/>
  <c r="H140" i="5"/>
  <c r="I140" i="5"/>
  <c r="J140" i="5"/>
  <c r="K140" i="5" s="1"/>
  <c r="H141" i="5"/>
  <c r="I141" i="5"/>
  <c r="J141" i="5"/>
  <c r="K141" i="5" s="1"/>
  <c r="H142" i="5"/>
  <c r="I142" i="5"/>
  <c r="J142" i="5"/>
  <c r="K142" i="5" s="1"/>
  <c r="H143" i="5"/>
  <c r="I143" i="5"/>
  <c r="J143" i="5"/>
  <c r="K143" i="5" s="1"/>
  <c r="H144" i="5"/>
  <c r="I144" i="5"/>
  <c r="J144" i="5"/>
  <c r="K144" i="5" s="1"/>
  <c r="H145" i="5"/>
  <c r="I145" i="5"/>
  <c r="J145" i="5"/>
  <c r="K145" i="5" s="1"/>
  <c r="H150" i="5"/>
  <c r="I150" i="5"/>
  <c r="J150" i="5"/>
  <c r="K150" i="5" s="1"/>
  <c r="H151" i="5"/>
  <c r="I151" i="5"/>
  <c r="J151" i="5"/>
  <c r="K151" i="5" s="1"/>
  <c r="H152" i="5"/>
  <c r="I152" i="5"/>
  <c r="J152" i="5"/>
  <c r="K152" i="5" s="1"/>
  <c r="H153" i="5"/>
  <c r="I153" i="5"/>
  <c r="J153" i="5"/>
  <c r="K153" i="5" s="1"/>
  <c r="H154" i="5"/>
  <c r="I154" i="5"/>
  <c r="J154" i="5"/>
  <c r="K154" i="5" s="1"/>
  <c r="H155" i="5"/>
  <c r="I155" i="5"/>
  <c r="J155" i="5"/>
  <c r="K155" i="5" s="1"/>
  <c r="H157" i="5"/>
  <c r="I157" i="5"/>
  <c r="J157" i="5" s="1"/>
  <c r="K157" i="5" s="1"/>
  <c r="H158" i="5"/>
  <c r="I158" i="5"/>
  <c r="J158" i="5" s="1"/>
  <c r="K158" i="5" s="1"/>
  <c r="H159" i="5"/>
  <c r="I159" i="5"/>
  <c r="J159" i="5" s="1"/>
  <c r="K159" i="5" s="1"/>
  <c r="H160" i="5"/>
  <c r="I160" i="5"/>
  <c r="J160" i="5" s="1"/>
  <c r="K160" i="5" s="1"/>
  <c r="J161" i="5"/>
  <c r="K161" i="5" s="1"/>
  <c r="H161" i="5"/>
  <c r="I161" i="5"/>
  <c r="H162" i="5"/>
  <c r="I162" i="5"/>
  <c r="J162" i="5" s="1"/>
  <c r="K162" i="5" s="1"/>
  <c r="H163" i="5"/>
  <c r="I163" i="5"/>
  <c r="J163" i="5" s="1"/>
  <c r="K163" i="5" s="1"/>
  <c r="H164" i="5"/>
  <c r="I164" i="5"/>
  <c r="J164" i="5" s="1"/>
  <c r="K164" i="5" s="1"/>
  <c r="H165" i="5"/>
  <c r="I165" i="5"/>
  <c r="J165" i="5" s="1"/>
  <c r="K165" i="5" s="1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5" i="5"/>
  <c r="I175" i="5"/>
  <c r="J175" i="5"/>
  <c r="K175" i="5"/>
  <c r="H176" i="5"/>
  <c r="I176" i="5"/>
  <c r="J176" i="5"/>
  <c r="K176" i="5"/>
  <c r="H177" i="5"/>
  <c r="I177" i="5"/>
  <c r="J177" i="5"/>
  <c r="K177" i="5" s="1"/>
  <c r="H178" i="5"/>
  <c r="I178" i="5"/>
  <c r="J178" i="5"/>
  <c r="K178" i="5" s="1"/>
  <c r="H179" i="5"/>
  <c r="I179" i="5"/>
  <c r="J179" i="5"/>
  <c r="K179" i="5" s="1"/>
  <c r="H181" i="5"/>
  <c r="I181" i="5"/>
  <c r="J181" i="5" s="1"/>
  <c r="K181" i="5" s="1"/>
  <c r="H182" i="5"/>
  <c r="I182" i="5"/>
  <c r="J182" i="5" s="1"/>
  <c r="K182" i="5" s="1"/>
  <c r="H183" i="5"/>
  <c r="I183" i="5"/>
  <c r="J183" i="5" s="1"/>
  <c r="K183" i="5" s="1"/>
  <c r="I186" i="5"/>
  <c r="J186" i="5" s="1"/>
  <c r="I187" i="5"/>
  <c r="J187" i="5"/>
  <c r="H188" i="5"/>
  <c r="I188" i="5"/>
  <c r="J188" i="5"/>
  <c r="K188" i="5"/>
  <c r="F189" i="5"/>
  <c r="H189" i="5" s="1"/>
  <c r="I189" i="5"/>
  <c r="J189" i="5"/>
  <c r="H190" i="5"/>
  <c r="I190" i="5"/>
  <c r="J190" i="5"/>
  <c r="K190" i="5" s="1"/>
  <c r="I193" i="5"/>
  <c r="J193" i="5" s="1"/>
  <c r="K193" i="5" s="1"/>
  <c r="H194" i="5"/>
  <c r="I194" i="5"/>
  <c r="J194" i="5" s="1"/>
  <c r="K194" i="5" s="1"/>
  <c r="J195" i="5"/>
  <c r="K195" i="5" s="1"/>
  <c r="I195" i="5"/>
  <c r="H196" i="5"/>
  <c r="I196" i="5"/>
  <c r="I197" i="5"/>
  <c r="J197" i="5" s="1"/>
  <c r="K197" i="5" s="1"/>
  <c r="F200" i="5"/>
  <c r="H200" i="5" s="1"/>
  <c r="H199" i="5" s="1"/>
  <c r="I200" i="5"/>
  <c r="J200" i="5"/>
  <c r="J203" i="5"/>
  <c r="K203" i="5" s="1"/>
  <c r="H203" i="5"/>
  <c r="I203" i="5"/>
  <c r="H204" i="5"/>
  <c r="I204" i="5"/>
  <c r="J204" i="5" s="1"/>
  <c r="K204" i="5" s="1"/>
  <c r="H205" i="5"/>
  <c r="I205" i="5"/>
  <c r="J205" i="5" s="1"/>
  <c r="K205" i="5" s="1"/>
  <c r="H206" i="5"/>
  <c r="I206" i="5"/>
  <c r="J206" i="5" s="1"/>
  <c r="K206" i="5" s="1"/>
  <c r="H207" i="5"/>
  <c r="I207" i="5"/>
  <c r="J208" i="5"/>
  <c r="K208" i="5" s="1"/>
  <c r="H208" i="5"/>
  <c r="I208" i="5"/>
  <c r="H209" i="5"/>
  <c r="I209" i="5"/>
  <c r="J210" i="5"/>
  <c r="K210" i="5" s="1"/>
  <c r="H210" i="5"/>
  <c r="I210" i="5"/>
  <c r="H211" i="5"/>
  <c r="I211" i="5"/>
  <c r="K67" i="5" l="1"/>
  <c r="F55" i="5"/>
  <c r="H55" i="5" s="1"/>
  <c r="K54" i="5"/>
  <c r="F77" i="5"/>
  <c r="K77" i="5" s="1"/>
  <c r="K76" i="5"/>
  <c r="K23" i="5"/>
  <c r="K189" i="5"/>
  <c r="K200" i="5"/>
  <c r="K199" i="5" s="1"/>
  <c r="K74" i="5"/>
  <c r="H74" i="5"/>
  <c r="K112" i="5"/>
  <c r="H98" i="5"/>
  <c r="H180" i="5"/>
  <c r="K174" i="5"/>
  <c r="H174" i="5"/>
  <c r="H156" i="5"/>
  <c r="K86" i="5"/>
  <c r="K55" i="5"/>
  <c r="H21" i="5"/>
  <c r="H26" i="5"/>
  <c r="K37" i="5"/>
  <c r="K180" i="5"/>
  <c r="K149" i="5"/>
  <c r="K136" i="5"/>
  <c r="K156" i="5"/>
  <c r="H149" i="5"/>
  <c r="H136" i="5"/>
  <c r="K98" i="5"/>
  <c r="H166" i="5"/>
  <c r="H86" i="5"/>
  <c r="H53" i="5"/>
  <c r="K53" i="5"/>
  <c r="K26" i="5"/>
  <c r="H202" i="5"/>
  <c r="H121" i="5"/>
  <c r="H78" i="5"/>
  <c r="H197" i="5"/>
  <c r="H195" i="5"/>
  <c r="H193" i="5"/>
  <c r="J35" i="5"/>
  <c r="K35" i="5" s="1"/>
  <c r="H37" i="5"/>
  <c r="H34" i="5" s="1"/>
  <c r="H18" i="5"/>
  <c r="H16" i="5"/>
  <c r="H14" i="5" s="1"/>
  <c r="J134" i="5"/>
  <c r="K134" i="5" s="1"/>
  <c r="J132" i="5"/>
  <c r="K132" i="5" s="1"/>
  <c r="K57" i="5"/>
  <c r="J130" i="5"/>
  <c r="K130" i="5" s="1"/>
  <c r="J128" i="5"/>
  <c r="K128" i="5" s="1"/>
  <c r="J126" i="5"/>
  <c r="K126" i="5" s="1"/>
  <c r="J124" i="5"/>
  <c r="K124" i="5" s="1"/>
  <c r="J122" i="5"/>
  <c r="K122" i="5" s="1"/>
  <c r="J83" i="5"/>
  <c r="K83" i="5" s="1"/>
  <c r="J81" i="5"/>
  <c r="K81" i="5" s="1"/>
  <c r="J79" i="5"/>
  <c r="K79" i="5" s="1"/>
  <c r="J65" i="5"/>
  <c r="K65" i="5" s="1"/>
  <c r="J63" i="5"/>
  <c r="K63" i="5" s="1"/>
  <c r="J61" i="5"/>
  <c r="K61" i="5" s="1"/>
  <c r="J59" i="5"/>
  <c r="K59" i="5" s="1"/>
  <c r="J172" i="5"/>
  <c r="K172" i="5" s="1"/>
  <c r="J170" i="5"/>
  <c r="K170" i="5" s="1"/>
  <c r="J168" i="5"/>
  <c r="K168" i="5" s="1"/>
  <c r="J196" i="5"/>
  <c r="K196" i="5" s="1"/>
  <c r="K192" i="5" s="1"/>
  <c r="J211" i="5"/>
  <c r="K211" i="5" s="1"/>
  <c r="J209" i="5"/>
  <c r="K209" i="5" s="1"/>
  <c r="J207" i="5"/>
  <c r="K207" i="5" s="1"/>
  <c r="K202" i="5" s="1"/>
  <c r="J19" i="5"/>
  <c r="K19" i="5" s="1"/>
  <c r="J17" i="5"/>
  <c r="K17" i="5" s="1"/>
  <c r="J15" i="5"/>
  <c r="K15" i="5" s="1"/>
  <c r="J36" i="5"/>
  <c r="K36" i="5" s="1"/>
  <c r="J24" i="5"/>
  <c r="K24" i="5" s="1"/>
  <c r="K131" i="5"/>
  <c r="K22" i="5"/>
  <c r="J133" i="5"/>
  <c r="K133" i="5" s="1"/>
  <c r="J129" i="5"/>
  <c r="K129" i="5" s="1"/>
  <c r="J127" i="5"/>
  <c r="K127" i="5" s="1"/>
  <c r="J125" i="5"/>
  <c r="K125" i="5" s="1"/>
  <c r="J123" i="5"/>
  <c r="K123" i="5" s="1"/>
  <c r="J82" i="5"/>
  <c r="K82" i="5" s="1"/>
  <c r="J80" i="5"/>
  <c r="K80" i="5" s="1"/>
  <c r="J66" i="5"/>
  <c r="K66" i="5" s="1"/>
  <c r="J64" i="5"/>
  <c r="K64" i="5" s="1"/>
  <c r="J62" i="5"/>
  <c r="K62" i="5" s="1"/>
  <c r="J60" i="5"/>
  <c r="K60" i="5" s="1"/>
  <c r="J58" i="5"/>
  <c r="K58" i="5" s="1"/>
  <c r="J52" i="5"/>
  <c r="K52" i="5" s="1"/>
  <c r="J50" i="5"/>
  <c r="K50" i="5" s="1"/>
  <c r="J173" i="5"/>
  <c r="K173" i="5" s="1"/>
  <c r="J171" i="5"/>
  <c r="K171" i="5" s="1"/>
  <c r="J169" i="5"/>
  <c r="K169" i="5" s="1"/>
  <c r="J167" i="5"/>
  <c r="K167" i="5" s="1"/>
  <c r="H38" i="5" l="1"/>
  <c r="H111" i="5"/>
  <c r="F186" i="5"/>
  <c r="H77" i="5"/>
  <c r="H56" i="5" s="1"/>
  <c r="K85" i="5"/>
  <c r="H85" i="5"/>
  <c r="K166" i="5"/>
  <c r="K147" i="5" s="1"/>
  <c r="K38" i="5"/>
  <c r="K78" i="5"/>
  <c r="K34" i="5"/>
  <c r="K121" i="5"/>
  <c r="K111" i="5" s="1"/>
  <c r="H192" i="5"/>
  <c r="K21" i="5"/>
  <c r="K56" i="5"/>
  <c r="H147" i="5"/>
  <c r="H148" i="5"/>
  <c r="K14" i="5"/>
  <c r="H33" i="5" l="1"/>
  <c r="H186" i="5"/>
  <c r="F187" i="5"/>
  <c r="K186" i="5"/>
  <c r="K148" i="5"/>
  <c r="K33" i="5"/>
  <c r="H187" i="5" l="1"/>
  <c r="H185" i="5" s="1"/>
  <c r="H213" i="5" s="1"/>
  <c r="K187" i="5"/>
  <c r="K185" i="5" s="1"/>
  <c r="K213" i="5" s="1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V6" i="1"/>
  <c r="V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A8" i="2" l="1"/>
  <c r="A6" i="2"/>
  <c r="A5" i="2"/>
  <c r="W6" i="1" l="1"/>
  <c r="D6" i="2"/>
  <c r="C14" i="2" l="1"/>
  <c r="C13" i="1" s="1"/>
  <c r="W5" i="1" l="1"/>
  <c r="D5" i="2"/>
  <c r="A1" i="2" l="1"/>
  <c r="C16" i="2" l="1"/>
  <c r="C16" i="1" s="1"/>
  <c r="B14" i="2" l="1"/>
  <c r="B13" i="1" s="1"/>
  <c r="B16" i="2" l="1"/>
  <c r="B16" i="1" s="1"/>
  <c r="C18" i="2" l="1"/>
  <c r="C19" i="1" s="1"/>
  <c r="C20" i="2"/>
  <c r="C22" i="1" s="1"/>
  <c r="B26" i="2" l="1"/>
  <c r="B31" i="1" s="1"/>
  <c r="S16" i="1" l="1"/>
  <c r="O16" i="1"/>
  <c r="K16" i="1"/>
  <c r="G16" i="1"/>
  <c r="V16" i="1"/>
  <c r="N16" i="1"/>
  <c r="F16" i="1"/>
  <c r="R16" i="1"/>
  <c r="J16" i="1"/>
  <c r="U16" i="1"/>
  <c r="M16" i="1"/>
  <c r="E16" i="1"/>
  <c r="Q16" i="1"/>
  <c r="I16" i="1"/>
  <c r="P16" i="1"/>
  <c r="H16" i="1"/>
  <c r="T16" i="1"/>
  <c r="L16" i="1"/>
  <c r="U19" i="1"/>
  <c r="M19" i="1"/>
  <c r="G19" i="1"/>
  <c r="T19" i="1"/>
  <c r="F19" i="1"/>
  <c r="L19" i="1"/>
  <c r="V19" i="1"/>
  <c r="H19" i="1"/>
  <c r="O19" i="1"/>
  <c r="E19" i="1"/>
  <c r="K19" i="1"/>
  <c r="N19" i="1"/>
  <c r="W16" i="1" l="1"/>
  <c r="Y16" i="1" s="1"/>
  <c r="G46" i="1"/>
  <c r="W19" i="1"/>
  <c r="Y19" i="1" s="1"/>
  <c r="B18" i="2" l="1"/>
  <c r="B19" i="1" s="1"/>
  <c r="B20" i="2" l="1"/>
  <c r="B22" i="1" s="1"/>
  <c r="B22" i="2" l="1"/>
  <c r="B25" i="1" s="1"/>
  <c r="U13" i="1" l="1"/>
  <c r="M13" i="1"/>
  <c r="T13" i="1"/>
  <c r="F13" i="1"/>
  <c r="N13" i="1"/>
  <c r="V13" i="1"/>
  <c r="E13" i="1"/>
  <c r="O13" i="1"/>
  <c r="W13" i="1" l="1"/>
  <c r="Y13" i="1" l="1"/>
  <c r="B28" i="2" l="1"/>
  <c r="B24" i="2" l="1"/>
  <c r="B28" i="1" s="1"/>
  <c r="C22" i="2"/>
  <c r="C26" i="2"/>
  <c r="C24" i="2"/>
  <c r="C30" i="2"/>
  <c r="C32" i="2"/>
  <c r="B32" i="2"/>
  <c r="B40" i="1" s="1"/>
  <c r="C28" i="2"/>
  <c r="C34" i="1" s="1"/>
  <c r="C34" i="2"/>
  <c r="B34" i="2"/>
  <c r="B43" i="1" s="1"/>
  <c r="B30" i="2"/>
  <c r="B37" i="1" s="1"/>
  <c r="B34" i="1"/>
  <c r="F34" i="1" l="1"/>
  <c r="U34" i="1"/>
  <c r="E34" i="1"/>
  <c r="V34" i="1"/>
  <c r="T34" i="1"/>
  <c r="O34" i="1"/>
  <c r="N34" i="1"/>
  <c r="R34" i="1"/>
  <c r="S34" i="1"/>
  <c r="M34" i="1"/>
  <c r="C40" i="1"/>
  <c r="C37" i="1"/>
  <c r="C28" i="1"/>
  <c r="C31" i="1"/>
  <c r="C25" i="1"/>
  <c r="C36" i="2"/>
  <c r="D22" i="2" s="1"/>
  <c r="C43" i="1"/>
  <c r="U22" i="1"/>
  <c r="Q22" i="1"/>
  <c r="M22" i="1"/>
  <c r="I22" i="1"/>
  <c r="I46" i="1" s="1"/>
  <c r="T22" i="1"/>
  <c r="P22" i="1"/>
  <c r="L22" i="1"/>
  <c r="H22" i="1"/>
  <c r="H46" i="1" s="1"/>
  <c r="S22" i="1"/>
  <c r="O22" i="1"/>
  <c r="K22" i="1"/>
  <c r="F22" i="1"/>
  <c r="R22" i="1"/>
  <c r="N22" i="1"/>
  <c r="J22" i="1"/>
  <c r="V22" i="1"/>
  <c r="E22" i="1"/>
  <c r="W34" i="1" l="1"/>
  <c r="Y34" i="1" s="1"/>
  <c r="D24" i="2"/>
  <c r="U25" i="1"/>
  <c r="S25" i="1"/>
  <c r="Q25" i="1"/>
  <c r="O25" i="1"/>
  <c r="M25" i="1"/>
  <c r="K25" i="1"/>
  <c r="F25" i="1"/>
  <c r="T25" i="1"/>
  <c r="J25" i="1"/>
  <c r="P25" i="1"/>
  <c r="V25" i="1"/>
  <c r="N25" i="1"/>
  <c r="L25" i="1"/>
  <c r="R25" i="1"/>
  <c r="E25" i="1"/>
  <c r="D34" i="2"/>
  <c r="S28" i="1"/>
  <c r="Q28" i="1"/>
  <c r="V28" i="1"/>
  <c r="T28" i="1"/>
  <c r="N28" i="1"/>
  <c r="J28" i="1"/>
  <c r="O28" i="1"/>
  <c r="M28" i="1"/>
  <c r="F28" i="1"/>
  <c r="R28" i="1"/>
  <c r="E28" i="1"/>
  <c r="K28" i="1"/>
  <c r="L28" i="1"/>
  <c r="U28" i="1"/>
  <c r="P28" i="1"/>
  <c r="O43" i="1"/>
  <c r="E43" i="1"/>
  <c r="V43" i="1"/>
  <c r="U43" i="1"/>
  <c r="T43" i="1"/>
  <c r="D30" i="2"/>
  <c r="U37" i="1"/>
  <c r="T37" i="1"/>
  <c r="D28" i="2"/>
  <c r="D14" i="2"/>
  <c r="D20" i="2"/>
  <c r="D16" i="2"/>
  <c r="D18" i="2"/>
  <c r="D36" i="2"/>
  <c r="C51" i="1"/>
  <c r="D32" i="2"/>
  <c r="T40" i="1"/>
  <c r="U40" i="1"/>
  <c r="D26" i="2"/>
  <c r="Q31" i="1"/>
  <c r="M31" i="1"/>
  <c r="F31" i="1"/>
  <c r="T31" i="1"/>
  <c r="P31" i="1"/>
  <c r="L31" i="1"/>
  <c r="E31" i="1"/>
  <c r="S31" i="1"/>
  <c r="O31" i="1"/>
  <c r="K31" i="1"/>
  <c r="R31" i="1"/>
  <c r="N31" i="1"/>
  <c r="J31" i="1"/>
  <c r="W22" i="1"/>
  <c r="M46" i="1" l="1"/>
  <c r="S46" i="1"/>
  <c r="K46" i="1"/>
  <c r="Q46" i="1"/>
  <c r="W40" i="1"/>
  <c r="W43" i="1"/>
  <c r="Y43" i="1" s="1"/>
  <c r="R46" i="1"/>
  <c r="W37" i="1"/>
  <c r="W25" i="1"/>
  <c r="Y25" i="1" s="1"/>
  <c r="U46" i="1"/>
  <c r="V46" i="1"/>
  <c r="L46" i="1"/>
  <c r="O46" i="1"/>
  <c r="P46" i="1"/>
  <c r="N46" i="1"/>
  <c r="T46" i="1"/>
  <c r="W28" i="1"/>
  <c r="Y28" i="1" s="1"/>
  <c r="J46" i="1"/>
  <c r="E46" i="1"/>
  <c r="F46" i="1"/>
  <c r="D16" i="1"/>
  <c r="D19" i="1"/>
  <c r="D25" i="1"/>
  <c r="D34" i="1"/>
  <c r="D43" i="1"/>
  <c r="D40" i="1"/>
  <c r="D13" i="1"/>
  <c r="D37" i="1"/>
  <c r="D28" i="1"/>
  <c r="D22" i="1"/>
  <c r="D31" i="1"/>
  <c r="W31" i="1"/>
  <c r="Y31" i="1" s="1"/>
  <c r="Y22" i="1"/>
  <c r="W46" i="1" l="1"/>
  <c r="C53" i="1" s="1"/>
  <c r="E48" i="1"/>
  <c r="E49" i="1" s="1"/>
  <c r="O47" i="1"/>
  <c r="W48" i="1"/>
  <c r="L47" i="1" l="1"/>
  <c r="U47" i="1"/>
  <c r="K47" i="1"/>
  <c r="G47" i="1"/>
  <c r="E47" i="1"/>
  <c r="Q47" i="1"/>
  <c r="R47" i="1"/>
  <c r="N47" i="1"/>
  <c r="J47" i="1"/>
  <c r="M47" i="1"/>
  <c r="T47" i="1"/>
  <c r="S47" i="1"/>
  <c r="F48" i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P47" i="1"/>
  <c r="V47" i="1"/>
  <c r="F47" i="1"/>
  <c r="F49" i="1" s="1"/>
  <c r="G49" i="1" s="1"/>
  <c r="I47" i="1"/>
  <c r="H47" i="1"/>
  <c r="T48" i="1" l="1"/>
  <c r="U48" i="1" s="1"/>
  <c r="V48" i="1" s="1"/>
  <c r="H49" i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</calcChain>
</file>

<file path=xl/sharedStrings.xml><?xml version="1.0" encoding="utf-8"?>
<sst xmlns="http://schemas.openxmlformats.org/spreadsheetml/2006/main" count="921" uniqueCount="569">
  <si>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</si>
  <si>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</si>
  <si>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</si>
  <si>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</si>
  <si>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</si>
  <si>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</si>
  <si>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</si>
  <si>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</si>
  <si>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</si>
  <si>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</si>
  <si>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</si>
  <si>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</si>
  <si>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</si>
  <si>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</si>
  <si>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</si>
  <si>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</si>
  <si>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</si>
  <si>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</si>
  <si>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</si>
  <si>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</si>
  <si>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</si>
  <si>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</si>
  <si>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</si>
  <si>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</si>
  <si>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</si>
  <si>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</si>
  <si>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</si>
  <si>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</si>
  <si>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</si>
  <si>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</si>
  <si>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</si>
  <si>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</si>
  <si>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</si>
  <si>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</si>
  <si>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</si>
  <si>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</si>
  <si>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</si>
  <si>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</si>
  <si>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</si>
  <si>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</si>
  <si>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</si>
  <si>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</si>
  <si>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</si>
  <si>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</si>
  <si>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</si>
  <si>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</si>
  <si>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</si>
  <si>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</si>
  <si>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</si>
  <si>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</si>
  <si>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</si>
  <si>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Raiz em solo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</si>
  <si>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</si>
  <si>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</si>
  <si>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</si>
  <si>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</si>
  <si>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</si>
  <si>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</si>
  <si>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</si>
  <si>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</si>
  <si>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</si>
  <si>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</si>
  <si>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</si>
  <si>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</si>
  <si>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</si>
  <si>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</si>
  <si>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47.11.021</t>
  </si>
  <si>
    <t>47.05.420</t>
  </si>
  <si>
    <t>47.05.430</t>
  </si>
  <si>
    <t>47.05.130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</si>
  <si>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</si>
  <si>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</si>
  <si>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</si>
  <si>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</si>
  <si>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</si>
  <si>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</si>
  <si>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</si>
  <si>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</si>
  <si>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</si>
  <si>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</si>
  <si>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</si>
  <si>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</si>
  <si>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</si>
  <si>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</si>
  <si>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</si>
  <si>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</si>
  <si>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</si>
  <si>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</si>
  <si>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</si>
  <si>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</si>
  <si>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</si>
  <si>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</si>
  <si>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</si>
  <si>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</si>
  <si>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</si>
  <si>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</si>
  <si>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</si>
  <si>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</si>
  <si>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04.30.080</t>
  </si>
  <si>
    <t>Remoção de hidrante de parede completo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</si>
  <si>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</si>
  <si>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</si>
  <si>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</si>
  <si>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</si>
  <si>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</si>
  <si>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12.07.010</t>
  </si>
  <si>
    <t>14.10.121</t>
  </si>
  <si>
    <t>Alvenaria de bloco de concreto de vedação de 19 x 19 x 39 cm - classe C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</si>
  <si>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</si>
  <si>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</si>
  <si>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</si>
  <si>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</si>
  <si>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</si>
  <si>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</si>
  <si>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</si>
  <si>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</si>
  <si>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</si>
  <si>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</si>
  <si>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24.02.930</t>
  </si>
  <si>
    <t>Portão de 2 folhas tubular, com tela em aço galvanizado de 2´ e fio 10, completo</t>
  </si>
  <si>
    <t>24.03.310</t>
  </si>
  <si>
    <t>Corrimão tubular em aço galvanizado, diâmetro 1 1/2´</t>
  </si>
  <si>
    <t>25.01.100</t>
  </si>
  <si>
    <t>Caixilho em alumínio tipo veneziana, sob medida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</si>
  <si>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</si>
  <si>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</si>
  <si>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</si>
  <si>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</si>
  <si>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</si>
  <si>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</si>
  <si>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</si>
  <si>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</si>
  <si>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</si>
  <si>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</si>
  <si>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</si>
  <si>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</si>
  <si>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</si>
  <si>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</si>
  <si>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</si>
  <si>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</si>
  <si>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</si>
  <si>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</si>
  <si>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</si>
  <si>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</si>
  <si>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</si>
  <si>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</si>
  <si>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</si>
  <si>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</si>
  <si>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</si>
  <si>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</si>
  <si>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</si>
  <si>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</si>
  <si>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</si>
  <si>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</si>
  <si>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</si>
  <si>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</si>
  <si>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</si>
  <si>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</si>
  <si>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</si>
  <si>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</si>
  <si>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</si>
  <si>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</si>
  <si>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</si>
  <si>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</si>
  <si>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</si>
  <si>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</si>
  <si>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</si>
  <si>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</si>
  <si>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</si>
  <si>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</si>
  <si>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</si>
  <si>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</si>
  <si>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</si>
  <si>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</si>
  <si>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</si>
  <si>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</si>
  <si>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</si>
  <si>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</si>
  <si>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</si>
  <si>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</si>
  <si>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</si>
  <si>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</si>
  <si>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</si>
  <si>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vertical em bronze, DN= 2´</t>
  </si>
  <si>
    <t>47.05.140</t>
  </si>
  <si>
    <t>Válvula de retenção vertical em bronze, DN= 2 1/2´</t>
  </si>
  <si>
    <t>47.05.260</t>
  </si>
  <si>
    <t>Válvula de retenção de pé com crivo em bronze, DN= 3´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</si>
  <si>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</si>
  <si>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</si>
  <si>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</si>
  <si>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</si>
  <si>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</si>
  <si>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</si>
  <si>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</si>
  <si>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</si>
  <si>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</si>
  <si>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</si>
  <si>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</si>
  <si>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</si>
  <si>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</si>
  <si>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</si>
  <si>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</si>
  <si>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</si>
  <si>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</si>
  <si>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</si>
  <si>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</si>
  <si>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</si>
  <si>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</si>
  <si>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50.05.021</t>
  </si>
  <si>
    <t>50.05.022</t>
  </si>
  <si>
    <t>Destravador magnético (eletroímã) para porta corta-fogo de 24 Vcc</t>
  </si>
  <si>
    <t>50.05.210</t>
  </si>
  <si>
    <t>50.05.230</t>
  </si>
  <si>
    <t>50.05.270</t>
  </si>
  <si>
    <t>Central de detecção e alarme de incêndio completa, autonomia de 1 hora para 12 laços, 220 V/12 V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</si>
  <si>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</si>
  <si>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</si>
  <si>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</si>
  <si>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</si>
  <si>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</si>
  <si>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50.10.120</t>
  </si>
  <si>
    <t>Extintor manual de pó químico seco ABC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</si>
  <si>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</si>
  <si>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</si>
  <si>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</si>
  <si>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</si>
  <si>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</si>
  <si>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</si>
  <si>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</si>
  <si>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</si>
  <si>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</si>
  <si>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</si>
  <si>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</si>
  <si>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</si>
  <si>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</si>
  <si>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</si>
  <si>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</si>
  <si>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</si>
  <si>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</si>
  <si>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</si>
  <si>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</si>
  <si>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</si>
  <si>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</si>
  <si>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</si>
  <si>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</si>
  <si>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</si>
  <si>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</si>
  <si>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</si>
  <si>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</si>
  <si>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</si>
  <si>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</si>
  <si>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</si>
  <si>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</si>
  <si>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</si>
  <si>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</si>
  <si>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</si>
  <si>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</si>
  <si>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</si>
  <si>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</si>
  <si>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</si>
  <si>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</si>
  <si>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</si>
  <si>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</si>
  <si>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</si>
  <si>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</si>
  <si>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</si>
  <si>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</si>
  <si>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</si>
  <si>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</si>
  <si>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</si>
  <si>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</si>
  <si>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</si>
  <si>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</si>
  <si>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</si>
  <si>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</si>
  <si>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</si>
  <si>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</si>
  <si>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</si>
  <si>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</si>
  <si>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</si>
  <si>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</si>
  <si>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</si>
  <si>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</si>
  <si>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</si>
  <si>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</si>
  <si>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</si>
  <si>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</si>
  <si>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</si>
  <si>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</si>
  <si>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</si>
  <si>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</si>
  <si>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</si>
  <si>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</si>
  <si>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</si>
  <si>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</si>
  <si>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</si>
  <si>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</si>
  <si>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</si>
  <si>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</si>
  <si>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</si>
  <si>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</si>
  <si>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</si>
  <si>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Instalação de escada metálica com degraus antiderrapantes e guarda corpo com corrimão</t>
  </si>
  <si>
    <t>ESCADAS E RAMPAS</t>
  </si>
  <si>
    <t>CIV.002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</si>
  <si>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</si>
  <si>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</si>
  <si>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</si>
  <si>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</si>
  <si>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>HID.010</t>
  </si>
  <si>
    <t>Recarga de extintor tipo ABC 6kg</t>
  </si>
  <si>
    <t xml:space="preserve">Tapume em chapa de madeira compesada naval </t>
  </si>
  <si>
    <t>CIV.015</t>
  </si>
  <si>
    <t>CIV.040</t>
  </si>
  <si>
    <t>Porta de madeira duas folhas, completa dim: 1,50x2,10m - fornecimento e instalação</t>
  </si>
  <si>
    <t>CIV.023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</si>
  <si>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</si>
  <si>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</si>
  <si>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</si>
  <si>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</si>
  <si>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</si>
  <si>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</si>
  <si>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</si>
  <si>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</si>
  <si>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</si>
  <si>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</si>
  <si>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</si>
  <si>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</si>
  <si>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</si>
  <si>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</si>
  <si>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</si>
  <si>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</si>
  <si>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duas folhas, completa com barra anti pânico dim: 1,60x2,10m - fornecimento e instalação</t>
  </si>
  <si>
    <t>Porta corta fogo uma folha, completa com barra anti pânico dim: 0,90x2,10m - fornecimento e instalação</t>
  </si>
  <si>
    <t>11.0</t>
  </si>
  <si>
    <t>CIV.019</t>
  </si>
  <si>
    <t>Vedação de furos em shafts com manta fire stop</t>
  </si>
  <si>
    <t>CIV.026</t>
  </si>
  <si>
    <t>Porta de madeira uma folha, completa dim: 0,90x2,10m - fornecimento e instalação</t>
  </si>
  <si>
    <t>CIV.027</t>
  </si>
  <si>
    <t>Porta de madeira uma folha, completa dim: 1,00x2,10m - fornecimento e instalação</t>
  </si>
  <si>
    <t>SISTEMA DE HIDRANTES</t>
  </si>
  <si>
    <t>ADAPTAÇÕES</t>
  </si>
  <si>
    <t>SECRETARIA DE ESTADO DA SAÚDE</t>
  </si>
  <si>
    <t>U12 - HOSPITAL GERAL DE VILA NOVA CACHOEIRINHA</t>
  </si>
  <si>
    <t>OBRA:  HOSPITAL VILA NOVA CACHOEIRINHA</t>
  </si>
  <si>
    <t xml:space="preserve">END:  Av. Deputado Emilio Carlos, 300 </t>
  </si>
  <si>
    <t>ÁREA:  14.459 M2</t>
  </si>
  <si>
    <t>Fundação para escadas de concreto e escadas metálicas</t>
  </si>
  <si>
    <t>Construção de duas (02) escadas de concreto</t>
  </si>
  <si>
    <t>SPDA</t>
  </si>
  <si>
    <t>ELE.055</t>
  </si>
  <si>
    <t>Módulo de comando para pressurização de escadas</t>
  </si>
  <si>
    <t>CIV.001Q</t>
  </si>
  <si>
    <t>CIV.001S</t>
  </si>
  <si>
    <t>CIV.001H</t>
  </si>
  <si>
    <t>CIV.001D</t>
  </si>
  <si>
    <t>MÊS 15</t>
  </si>
  <si>
    <t>MÊS 16</t>
  </si>
  <si>
    <t>MÊS 17</t>
  </si>
  <si>
    <t>MÊS 18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</si>
  <si>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</si>
  <si>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</si>
  <si>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</si>
  <si>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</si>
  <si>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</si>
  <si>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</si>
  <si>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</si>
  <si>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</si>
  <si>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</si>
  <si>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</si>
  <si>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</si>
  <si>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</si>
  <si>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</si>
  <si>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Recomposição de piso granilite de acordo com o existente</t>
  </si>
  <si>
    <t>Fonte eletroímã para interligar à central do sistema de detecção e alarme de incêndio</t>
  </si>
  <si>
    <t>TOTAL GERAL SEM BDI</t>
  </si>
  <si>
    <t>CIV.200A12</t>
  </si>
  <si>
    <t>CIV.200B12</t>
  </si>
  <si>
    <t>CIV.200C12</t>
  </si>
  <si>
    <t>CIV.200D12</t>
  </si>
  <si>
    <t>CIV.200E12</t>
  </si>
  <si>
    <t>CIV.200F12</t>
  </si>
  <si>
    <t>CIV.200H12</t>
  </si>
  <si>
    <t>CIV.200I12</t>
  </si>
  <si>
    <t>CIV.200J12</t>
  </si>
  <si>
    <t>CIV.050.12</t>
  </si>
  <si>
    <t>CIV.052.12</t>
  </si>
  <si>
    <t>CIV.053.12</t>
  </si>
  <si>
    <t>ELE.002.12</t>
  </si>
  <si>
    <t>HID.001.12</t>
  </si>
  <si>
    <t>HID.002.12</t>
  </si>
  <si>
    <t>CDHU</t>
  </si>
  <si>
    <t>NOVEMBRO/2021</t>
  </si>
  <si>
    <t xml:space="preserve">CRONOGRAMA 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</si>
  <si>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</si>
  <si>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</si>
  <si>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</si>
  <si>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</si>
  <si>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</si>
  <si>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</si>
  <si>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</si>
  <si>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</si>
  <si>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</si>
  <si>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</si>
  <si>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</si>
  <si>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</si>
  <si>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</si>
  <si>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</si>
  <si>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</si>
  <si>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</si>
  <si>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</si>
  <si>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</si>
  <si>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</si>
  <si>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</si>
  <si>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</si>
  <si>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</si>
  <si>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</si>
  <si>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</si>
  <si>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</si>
  <si>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</si>
  <si>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</si>
  <si>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</si>
  <si>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</si>
  <si>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</si>
  <si>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</si>
  <si>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</si>
  <si>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</si>
  <si>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</si>
  <si>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</si>
  <si>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</si>
  <si>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</si>
  <si>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</si>
  <si>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</si>
  <si>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</si>
  <si>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</si>
  <si>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</si>
  <si>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</si>
  <si>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</si>
  <si>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</si>
  <si>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</si>
  <si>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</si>
  <si>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</si>
  <si>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</si>
  <si>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</si>
  <si>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</si>
  <si>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</si>
  <si>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</si>
  <si>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</si>
  <si>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</si>
  <si>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</si>
  <si>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4.4</t>
  </si>
  <si>
    <t>4.4.1</t>
  </si>
  <si>
    <t>4.4.2</t>
  </si>
  <si>
    <t>4.4.3</t>
  </si>
  <si>
    <t>4.4.4</t>
  </si>
  <si>
    <t>4.4.5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</si>
  <si>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</si>
  <si>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</si>
  <si>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</si>
  <si>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</si>
  <si>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</si>
  <si>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</si>
  <si>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</si>
  <si>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</si>
  <si>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</si>
  <si>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</si>
  <si>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</si>
  <si>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</si>
  <si>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</si>
  <si>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</si>
  <si>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</si>
  <si>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</si>
  <si>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</si>
  <si>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</si>
  <si>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</si>
  <si>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</si>
  <si>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</si>
  <si>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</si>
  <si>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6.1</t>
  </si>
  <si>
    <t>6.1.1</t>
  </si>
  <si>
    <t>6.1.2</t>
  </si>
  <si>
    <t>6.1.3</t>
  </si>
  <si>
    <t>6.1.4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</si>
  <si>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</si>
  <si>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</si>
  <si>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</si>
  <si>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</si>
  <si>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</si>
  <si>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</si>
  <si>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</si>
  <si>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</si>
  <si>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</si>
  <si>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</si>
  <si>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</si>
  <si>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</si>
  <si>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</si>
  <si>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</si>
  <si>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</si>
  <si>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</si>
  <si>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</si>
  <si>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</si>
  <si>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</si>
  <si>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</si>
  <si>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</si>
  <si>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</si>
  <si>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</si>
  <si>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</si>
  <si>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</si>
  <si>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</si>
  <si>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</si>
  <si>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</si>
  <si>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</si>
  <si>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</si>
  <si>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</si>
  <si>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</si>
  <si>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</si>
  <si>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7.1.1.6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</si>
  <si>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</si>
  <si>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</si>
  <si>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</si>
  <si>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</si>
  <si>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</si>
  <si>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</si>
  <si>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</si>
  <si>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</si>
  <si>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</si>
  <si>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</si>
  <si>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</si>
  <si>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</si>
  <si>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</si>
  <si>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</si>
  <si>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</si>
  <si>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</si>
  <si>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</si>
  <si>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</si>
  <si>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7.2</t>
  </si>
  <si>
    <t>7.2.1</t>
  </si>
  <si>
    <t>7.2.2</t>
  </si>
  <si>
    <t>7.2.3</t>
  </si>
  <si>
    <t>7.2.4</t>
  </si>
  <si>
    <t>7.2.5</t>
  </si>
  <si>
    <t>7.3</t>
  </si>
  <si>
    <t>7.3.1</t>
  </si>
  <si>
    <t>7.3.2</t>
  </si>
  <si>
    <t>7.3.3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</si>
  <si>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</si>
  <si>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</si>
  <si>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</si>
  <si>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</si>
  <si>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</si>
  <si>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</si>
  <si>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</si>
  <si>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</si>
  <si>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</si>
  <si>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</si>
  <si>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</si>
  <si>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</si>
  <si>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</si>
  <si>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</si>
  <si>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</si>
  <si>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</si>
  <si>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</si>
  <si>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</si>
  <si>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</si>
  <si>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</si>
  <si>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Bomba de incêndio - Hidrantes principal. Bomba centrífuga horizontal para combate a incêndio, monoestágio, monobloco,  em ferro fundido . Rotor tipo fechado e vedação por selo mecânico. Motor elétrico  6,8 CV.   Pintura padrão (vermelho segurança).  Ponto de operação (projeto) [Q=18m³/h x H=55mca].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</si>
  <si>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H=60mca].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</si>
</sst>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6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7" fillId="4" borderId="0" xfId="0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32" applyNumberFormat="1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93" fillId="4" borderId="67" xfId="0" applyFont="1" applyFill="1" applyBorder="1" applyAlignment="1">
      <alignment horizontal="center" vertical="center"/>
    </xf>
    <xf numFmtId="0" fontId="17" fillId="4" borderId="1" xfId="44" quotePrefix="1" applyNumberFormat="1" applyFont="1" applyFill="1" applyBorder="1" applyAlignment="1">
      <alignment horizontal="center" vertical="center"/>
    </xf>
    <xf numFmtId="0" fontId="17" fillId="4" borderId="1" xfId="44" applyNumberFormat="1" applyFont="1" applyFill="1" applyBorder="1" applyAlignment="1">
      <alignment horizontal="center" vertical="center"/>
    </xf>
    <xf numFmtId="0" fontId="116" fillId="83" borderId="0" xfId="44" applyFont="1" applyFill="1" applyAlignment="1">
      <alignment vertical="center"/>
    </xf>
    <xf numFmtId="0" fontId="3" fillId="4" borderId="1" xfId="0" applyFont="1" applyFill="1" applyBorder="1" applyAlignment="1" applyProtection="1">
      <alignment horizontal="center" vertical="center" wrapText="1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2" fontId="26" fillId="8" borderId="63" xfId="44" applyNumberFormat="1" applyFont="1" applyFill="1" applyBorder="1" applyAlignment="1">
      <alignment horizontal="center" vertical="center"/>
    </xf>
    <xf numFmtId="0" fontId="26" fillId="8" borderId="63" xfId="44" applyFont="1" applyFill="1" applyBorder="1" applyAlignment="1">
      <alignment horizontal="right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K204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tabSelected="1" view="pageBreakPreview" zoomScale="85" zoomScaleNormal="100" zoomScaleSheetLayoutView="85" workbookViewId="0">
      <selection activeCell="C26" sqref="C26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344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52</v>
      </c>
      <c r="C20" s="24"/>
    </row>
    <row r="21" spans="1:3" ht="44.25" customHeight="1">
      <c r="A21" s="28"/>
      <c r="B21" s="127" t="s">
        <v>73</v>
      </c>
      <c r="C21" s="24"/>
    </row>
    <row r="22" spans="1:3" ht="54.75" customHeight="1">
      <c r="A22" s="28"/>
      <c r="B22" s="128" t="s">
        <v>394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345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H23" sqref="H23"/>
      <selection pane="bottomLeft" activeCell="C9" sqref="C9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15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6"/>
      <c r="C1" s="316"/>
      <c r="D1" s="317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18"/>
      <c r="B2" s="319"/>
      <c r="C2" s="319"/>
      <c r="D2" s="320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18"/>
      <c r="B3" s="319"/>
      <c r="C3" s="319"/>
      <c r="D3" s="320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21"/>
      <c r="B4" s="322"/>
      <c r="C4" s="322"/>
      <c r="D4" s="323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 HOSPITAL VILA NOVA CACHOEIRINHA</v>
      </c>
      <c r="B5" s="54"/>
      <c r="C5" s="55" t="s">
        <v>36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 xml:space="preserve">END:  Av. Deputado Emilio Carlos, 300 </v>
      </c>
      <c r="B6" s="54"/>
      <c r="C6" s="61" t="s">
        <v>55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 14.459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27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11" t="s">
        <v>4</v>
      </c>
      <c r="B11" s="313" t="s">
        <v>5</v>
      </c>
      <c r="C11" s="309" t="s">
        <v>38</v>
      </c>
      <c r="D11" s="307" t="s">
        <v>39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12"/>
      <c r="B12" s="314"/>
      <c r="C12" s="310"/>
      <c r="D12" s="308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38"/>
      <c r="B13" s="195"/>
      <c r="C13" s="196"/>
      <c r="D13" s="197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279" t="s">
        <v>44</v>
      </c>
      <c r="B14" s="139" t="str">
        <f>VLOOKUP($A14,ORÇAMENTO!$A$14:B268,2)</f>
        <v>PROJETO EXECUTIVO</v>
      </c>
      <c r="C14" s="140">
        <f>VLOOKUP($A14,ORÇAMENTO!$A$14:$K$363,11,0)</f>
        <v>0</v>
      </c>
      <c r="D14" s="141" t="e">
        <f>C14/C$36</f>
        <v>#DIV/0!</v>
      </c>
      <c r="E14" s="153"/>
      <c r="F14" s="78"/>
      <c r="G14" s="156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280"/>
      <c r="B15" s="139"/>
      <c r="C15" s="140"/>
      <c r="D15" s="141"/>
      <c r="E15" s="153"/>
      <c r="F15" s="78"/>
      <c r="G15" s="156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279" t="s">
        <v>45</v>
      </c>
      <c r="B16" s="139" t="str">
        <f>VLOOKUP($A16,ORÇAMENTO!$A$14:B270,2)</f>
        <v>ADMINISTRAÇÃO DA OBRA</v>
      </c>
      <c r="C16" s="140">
        <f>VLOOKUP($A16,ORÇAMENTO!$A$14:$K$363,11,0)</f>
        <v>0</v>
      </c>
      <c r="D16" s="141" t="e">
        <f>C16/C$36</f>
        <v>#DIV/0!</v>
      </c>
      <c r="E16" s="153"/>
      <c r="F16" s="78"/>
      <c r="G16" s="156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280"/>
      <c r="B17" s="139"/>
      <c r="C17" s="140"/>
      <c r="D17" s="141"/>
      <c r="E17" s="153"/>
      <c r="F17" s="78"/>
      <c r="G17" s="156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280" t="s">
        <v>46</v>
      </c>
      <c r="B18" s="139" t="str">
        <f>VLOOKUP($A18,ORÇAMENTO!$A$14:B272,2)</f>
        <v>CANTEIRO</v>
      </c>
      <c r="C18" s="140">
        <f>VLOOKUP($A18,ORÇAMENTO!$A$14:$K$363,11,0)</f>
        <v>0</v>
      </c>
      <c r="D18" s="141" t="e">
        <f>C18/C$36</f>
        <v>#DIV/0!</v>
      </c>
      <c r="E18" s="153"/>
      <c r="F18" s="78"/>
      <c r="G18" s="156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280"/>
      <c r="B19" s="139"/>
      <c r="C19" s="140"/>
      <c r="D19" s="141"/>
      <c r="E19" s="153"/>
      <c r="F19" s="78"/>
      <c r="G19" s="156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280" t="s">
        <v>47</v>
      </c>
      <c r="B20" s="139" t="str">
        <f>VLOOKUP($A20,ORÇAMENTO!$A$14:B274,2)</f>
        <v>SERVIÇOS CIVIS</v>
      </c>
      <c r="C20" s="140">
        <f>VLOOKUP($A20,ORÇAMENTO!$A$14:$K$363,11,0)</f>
        <v>0</v>
      </c>
      <c r="D20" s="141" t="e">
        <f>C20/C$36</f>
        <v>#DIV/0!</v>
      </c>
      <c r="E20" s="153"/>
      <c r="F20" s="78"/>
      <c r="G20" s="155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280"/>
      <c r="B21" s="139"/>
      <c r="C21" s="140"/>
      <c r="D21" s="141"/>
      <c r="E21" s="153"/>
      <c r="F21" s="78"/>
      <c r="G21" s="156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280" t="s">
        <v>48</v>
      </c>
      <c r="B22" s="139" t="str">
        <f>VLOOKUP($A22,ORÇAMENTO!$A$14:B276,2)</f>
        <v>DETECÇÃO E ALARME</v>
      </c>
      <c r="C22" s="140">
        <f>VLOOKUP($A22,ORÇAMENTO!$A$14:$K$363,11,0)</f>
        <v>0</v>
      </c>
      <c r="D22" s="141" t="e">
        <f>C22/C$36</f>
        <v>#DIV/0!</v>
      </c>
      <c r="E22" s="153"/>
      <c r="F22" s="78"/>
      <c r="G22" s="156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280"/>
      <c r="B23" s="139"/>
      <c r="C23" s="140"/>
      <c r="D23" s="141"/>
      <c r="E23" s="153"/>
      <c r="F23" s="78"/>
      <c r="G23" s="156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280" t="s">
        <v>49</v>
      </c>
      <c r="B24" s="139" t="str">
        <f>VLOOKUP($A24,ORÇAMENTO!$A$14:B278,2)</f>
        <v xml:space="preserve">INSTALAÇÕES ELÉTRICAS </v>
      </c>
      <c r="C24" s="140">
        <f>VLOOKUP($A24,ORÇAMENTO!$A$14:$K$363,11,0)</f>
        <v>0</v>
      </c>
      <c r="D24" s="141" t="e">
        <f t="shared" ref="D24:D26" si="0">C24/C$36</f>
        <v>#DIV/0!</v>
      </c>
      <c r="E24" s="153"/>
      <c r="F24" s="78"/>
      <c r="G24" s="156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280"/>
      <c r="B25" s="139"/>
      <c r="C25" s="140"/>
      <c r="D25" s="141"/>
      <c r="E25" s="153"/>
      <c r="F25" s="78"/>
      <c r="G25" s="156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280" t="s">
        <v>50</v>
      </c>
      <c r="B26" s="139" t="str">
        <f>VLOOKUP($A26,ORÇAMENTO!$A$14:B280,2)</f>
        <v xml:space="preserve">INSTALAÇÕES DE COMBATE Á INCÊNDIO </v>
      </c>
      <c r="C26" s="140">
        <f>VLOOKUP($A26,ORÇAMENTO!$A$14:$K$363,11,0)</f>
        <v>0</v>
      </c>
      <c r="D26" s="141" t="e">
        <f t="shared" si="0"/>
        <v>#DIV/0!</v>
      </c>
      <c r="E26" s="153"/>
      <c r="F26" s="78"/>
      <c r="G26" s="156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280"/>
      <c r="B27" s="139"/>
      <c r="C27" s="140"/>
      <c r="D27" s="141"/>
      <c r="E27" s="153"/>
      <c r="F27" s="78"/>
      <c r="G27" s="156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280" t="s">
        <v>258</v>
      </c>
      <c r="B28" s="139" t="str">
        <f>VLOOKUP($A28,ORÇAMENTO!$A$12:$K$328,2,0)</f>
        <v>PINTURA</v>
      </c>
      <c r="C28" s="140">
        <f>VLOOKUP($A28,ORÇAMENTO!$A$14:$K$363,11,0)</f>
        <v>0</v>
      </c>
      <c r="D28" s="141" t="e">
        <f t="shared" ref="D28:D30" si="1">C28/C$36</f>
        <v>#DIV/0!</v>
      </c>
      <c r="E28" s="153"/>
      <c r="F28" s="78"/>
      <c r="G28" s="156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280"/>
      <c r="B29" s="139"/>
      <c r="C29" s="140"/>
      <c r="D29" s="141"/>
      <c r="E29" s="153"/>
      <c r="F29" s="78"/>
      <c r="G29" s="156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280" t="s">
        <v>259</v>
      </c>
      <c r="B30" s="139" t="str">
        <f>VLOOKUP($A30,ORÇAMENTO!$A$12:$K$328,2,0)</f>
        <v>SERVIÇOS FINAIS</v>
      </c>
      <c r="C30" s="140">
        <f>VLOOKUP($A30,ORÇAMENTO!$A$14:$K$363,11,0)</f>
        <v>0</v>
      </c>
      <c r="D30" s="141" t="e">
        <f t="shared" si="1"/>
        <v>#DIV/0!</v>
      </c>
      <c r="E30" s="153"/>
      <c r="F30" s="78"/>
      <c r="G30" s="156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280"/>
      <c r="B31" s="139"/>
      <c r="C31" s="140"/>
      <c r="D31" s="141"/>
      <c r="E31" s="153"/>
      <c r="F31" s="78"/>
      <c r="G31" s="156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280" t="s">
        <v>321</v>
      </c>
      <c r="B32" s="139" t="str">
        <f>VLOOKUP($A32,ORÇAMENTO!$A$14:$K$328,2,0)</f>
        <v>PROJETO AS BUILT</v>
      </c>
      <c r="C32" s="140">
        <f>VLOOKUP($A32,ORÇAMENTO!$A$14:$K$363,11,0)</f>
        <v>0</v>
      </c>
      <c r="D32" s="141" t="e">
        <f t="shared" ref="D32" si="2">C32/C$36</f>
        <v>#DIV/0!</v>
      </c>
      <c r="E32" s="154"/>
      <c r="F32" s="78"/>
      <c r="G32" s="156"/>
    </row>
    <row r="33" spans="1:7" ht="15.75">
      <c r="A33" s="280"/>
      <c r="B33" s="226"/>
      <c r="C33" s="140"/>
      <c r="D33" s="141"/>
      <c r="E33" s="154"/>
      <c r="F33" s="78"/>
      <c r="G33" s="156"/>
    </row>
    <row r="34" spans="1:7" ht="15.75">
      <c r="A34" s="280" t="s">
        <v>335</v>
      </c>
      <c r="B34" s="139" t="str">
        <f>VLOOKUP($A34,ORÇAMENTO!$A$14:$K$328,2,0)</f>
        <v>ACOMPANHAMENTO VISTORIAS</v>
      </c>
      <c r="C34" s="140">
        <f>VLOOKUP($A34,ORÇAMENTO!$A$14:$K$363,11,0)</f>
        <v>0</v>
      </c>
      <c r="D34" s="141" t="e">
        <f t="shared" ref="D34" si="3">C34/C$36</f>
        <v>#DIV/0!</v>
      </c>
      <c r="E34" s="154"/>
      <c r="F34" s="78"/>
      <c r="G34" s="156"/>
    </row>
    <row r="35" spans="1:7" ht="15.75">
      <c r="A35" s="138"/>
      <c r="B35" s="226"/>
      <c r="C35" s="140"/>
      <c r="D35" s="141"/>
      <c r="E35" s="154"/>
      <c r="F35" s="78"/>
      <c r="G35" s="156"/>
    </row>
    <row r="36" spans="1:7">
      <c r="A36" s="138"/>
      <c r="B36" s="146" t="s">
        <v>53</v>
      </c>
      <c r="C36" s="140">
        <f>SUM(C14:C34)</f>
        <v>0</v>
      </c>
      <c r="D36" s="141" t="e">
        <f>C36/C$36</f>
        <v>#DIV/0!</v>
      </c>
      <c r="E36" s="153"/>
      <c r="F36" s="78"/>
      <c r="G36" s="155"/>
    </row>
    <row r="37" spans="1:7">
      <c r="A37" s="142"/>
      <c r="B37" s="143"/>
      <c r="C37" s="144"/>
      <c r="D37" s="145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64551">
    <cfRule type="cellIs" dxfId="1477" priority="762" operator="equal">
      <formula>"CONFERIR"</formula>
    </cfRule>
    <cfRule type="cellIs" dxfId="1476" priority="763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zoomScaleNormal="90" zoomScaleSheetLayoutView="100" workbookViewId="0">
      <pane ySplit="12" topLeftCell="A13" activePane="bottomLeft" state="frozen"/>
      <selection activeCell="H23" sqref="H23"/>
      <selection pane="bottomLeft" activeCell="V8" sqref="V8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53" t="s">
        <v>322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5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56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56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8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1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87" t="s">
        <v>346</v>
      </c>
      <c r="B5" s="288"/>
      <c r="C5" s="151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90" t="str">
        <f>ORÇAMENTO!J5</f>
        <v>ENCARGOS SOCAIS:</v>
      </c>
      <c r="W5" s="148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87" t="s">
        <v>347</v>
      </c>
      <c r="B6" s="291"/>
      <c r="C6" s="151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92" t="str">
        <f>ORÇAMENTO!J6</f>
        <v>BDI GERAL :</v>
      </c>
      <c r="W6" s="148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87"/>
      <c r="B7" s="293"/>
      <c r="C7" s="151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94"/>
      <c r="W7" s="148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87" t="s">
        <v>348</v>
      </c>
      <c r="B8" s="293"/>
      <c r="C8" s="151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4"/>
      <c r="W8" s="149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5" t="s">
        <v>395</v>
      </c>
      <c r="B9" s="296"/>
      <c r="C9" s="152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8"/>
      <c r="W9" s="150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99"/>
      <c r="B10" s="300"/>
      <c r="C10" s="19"/>
      <c r="D10" s="17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48" t="s">
        <v>4</v>
      </c>
      <c r="B11" s="350" t="s">
        <v>5</v>
      </c>
      <c r="C11" s="302" t="s">
        <v>24</v>
      </c>
      <c r="D11" s="352" t="s">
        <v>17</v>
      </c>
      <c r="E11" s="362" t="s">
        <v>18</v>
      </c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50" t="s">
        <v>23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49"/>
      <c r="B12" s="351"/>
      <c r="C12" s="286" t="s">
        <v>15</v>
      </c>
      <c r="D12" s="352"/>
      <c r="E12" s="284" t="s">
        <v>19</v>
      </c>
      <c r="F12" s="284" t="s">
        <v>20</v>
      </c>
      <c r="G12" s="284" t="s">
        <v>21</v>
      </c>
      <c r="H12" s="284" t="s">
        <v>22</v>
      </c>
      <c r="I12" s="284" t="s">
        <v>26</v>
      </c>
      <c r="J12" s="284" t="s">
        <v>28</v>
      </c>
      <c r="K12" s="284" t="s">
        <v>257</v>
      </c>
      <c r="L12" s="284" t="s">
        <v>261</v>
      </c>
      <c r="M12" s="284" t="s">
        <v>317</v>
      </c>
      <c r="N12" s="284" t="s">
        <v>318</v>
      </c>
      <c r="O12" s="284" t="s">
        <v>319</v>
      </c>
      <c r="P12" s="284" t="s">
        <v>320</v>
      </c>
      <c r="Q12" s="284" t="s">
        <v>324</v>
      </c>
      <c r="R12" s="284" t="s">
        <v>325</v>
      </c>
      <c r="S12" s="284" t="s">
        <v>358</v>
      </c>
      <c r="T12" s="284" t="s">
        <v>359</v>
      </c>
      <c r="U12" s="284" t="s">
        <v>360</v>
      </c>
      <c r="V12" s="284" t="s">
        <v>361</v>
      </c>
      <c r="W12" s="351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25" t="s">
        <v>44</v>
      </c>
      <c r="B13" s="334" t="str">
        <f>VLOOKUP(A13,RESUMO!$A$11:$D$37,2,0)</f>
        <v>PROJETO EXECUTIVO</v>
      </c>
      <c r="C13" s="331">
        <f>VLOOKUP(A13,RESUMO!$A$11:$D$37,3,0)</f>
        <v>0</v>
      </c>
      <c r="D13" s="328" t="e">
        <f>C13/$C$51</f>
        <v>#DIV/0!</v>
      </c>
      <c r="E13" s="147">
        <f t="shared" ref="E13:O13" si="0">E15*$C13</f>
        <v>0</v>
      </c>
      <c r="F13" s="147">
        <f t="shared" si="0"/>
        <v>0</v>
      </c>
      <c r="G13" s="147"/>
      <c r="H13" s="147"/>
      <c r="I13" s="147"/>
      <c r="J13" s="147"/>
      <c r="K13" s="147"/>
      <c r="L13" s="147"/>
      <c r="M13" s="147">
        <f t="shared" si="0"/>
        <v>0</v>
      </c>
      <c r="N13" s="147">
        <f t="shared" si="0"/>
        <v>0</v>
      </c>
      <c r="O13" s="147">
        <f t="shared" si="0"/>
        <v>0</v>
      </c>
      <c r="P13" s="147"/>
      <c r="Q13" s="147"/>
      <c r="R13" s="147"/>
      <c r="S13" s="147"/>
      <c r="T13" s="147">
        <f>T15*$C13</f>
        <v>0</v>
      </c>
      <c r="U13" s="147">
        <f>U15*$C13</f>
        <v>0</v>
      </c>
      <c r="V13" s="147">
        <f>V15*$C13</f>
        <v>0</v>
      </c>
      <c r="W13" s="303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26"/>
      <c r="B14" s="335"/>
      <c r="C14" s="332">
        <f>VLOOKUP($A14,[1]ORÇAMENTO!$A$21:$K$204,8,0)</f>
        <v>0</v>
      </c>
      <c r="D14" s="329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83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27"/>
      <c r="B15" s="336"/>
      <c r="C15" s="333">
        <f>VLOOKUP($A15,[1]ORÇAMENTO!$A$21:$K$204,8,0)</f>
        <v>0</v>
      </c>
      <c r="D15" s="330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25" t="s">
        <v>45</v>
      </c>
      <c r="B16" s="334" t="str">
        <f>VLOOKUP(A16,RESUMO!$A$11:$D$37,2,0)</f>
        <v>ADMINISTRAÇÃO DA OBRA</v>
      </c>
      <c r="C16" s="331">
        <f>VLOOKUP(A16,RESUMO!$A$11:$D$37,3,0)</f>
        <v>0</v>
      </c>
      <c r="D16" s="337" t="e">
        <f>C16/$C$51</f>
        <v>#DIV/0!</v>
      </c>
      <c r="E16" s="147">
        <f t="shared" ref="E16:V16" si="2">E18*$C16</f>
        <v>0</v>
      </c>
      <c r="F16" s="147">
        <f t="shared" si="2"/>
        <v>0</v>
      </c>
      <c r="G16" s="147">
        <f t="shared" si="2"/>
        <v>0</v>
      </c>
      <c r="H16" s="147">
        <f t="shared" si="2"/>
        <v>0</v>
      </c>
      <c r="I16" s="147">
        <f t="shared" si="2"/>
        <v>0</v>
      </c>
      <c r="J16" s="147">
        <f t="shared" si="2"/>
        <v>0</v>
      </c>
      <c r="K16" s="147">
        <f t="shared" si="2"/>
        <v>0</v>
      </c>
      <c r="L16" s="147">
        <f t="shared" si="2"/>
        <v>0</v>
      </c>
      <c r="M16" s="147">
        <f t="shared" si="2"/>
        <v>0</v>
      </c>
      <c r="N16" s="147">
        <f t="shared" si="2"/>
        <v>0</v>
      </c>
      <c r="O16" s="147">
        <f t="shared" si="2"/>
        <v>0</v>
      </c>
      <c r="P16" s="147">
        <f t="shared" si="2"/>
        <v>0</v>
      </c>
      <c r="Q16" s="147">
        <f t="shared" si="2"/>
        <v>0</v>
      </c>
      <c r="R16" s="147">
        <f t="shared" si="2"/>
        <v>0</v>
      </c>
      <c r="S16" s="147">
        <f t="shared" si="2"/>
        <v>0</v>
      </c>
      <c r="T16" s="147">
        <f t="shared" si="2"/>
        <v>0</v>
      </c>
      <c r="U16" s="147">
        <f t="shared" si="2"/>
        <v>0</v>
      </c>
      <c r="V16" s="147">
        <f t="shared" si="2"/>
        <v>0</v>
      </c>
      <c r="W16" s="303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26"/>
      <c r="B17" s="335"/>
      <c r="C17" s="332">
        <f>VLOOKUP($A17,[1]ORÇAMENTO!$A$21:$K$204,8,0)</f>
        <v>0</v>
      </c>
      <c r="D17" s="338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83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27"/>
      <c r="B18" s="336"/>
      <c r="C18" s="333">
        <f>VLOOKUP($A18,[1]ORÇAMENTO!$A$21:$K$204,8,0)</f>
        <v>0</v>
      </c>
      <c r="D18" s="339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25" t="s">
        <v>46</v>
      </c>
      <c r="B19" s="334" t="str">
        <f>VLOOKUP(A19,RESUMO!$A$11:$D$37,2,0)</f>
        <v>CANTEIRO</v>
      </c>
      <c r="C19" s="331">
        <f>VLOOKUP(A19,RESUMO!$A$11:$D$37,3,0)</f>
        <v>0</v>
      </c>
      <c r="D19" s="337" t="e">
        <f>C19/$C$51</f>
        <v>#DIV/0!</v>
      </c>
      <c r="E19" s="147">
        <f>E21*$C19</f>
        <v>0</v>
      </c>
      <c r="F19" s="147">
        <f>F21*$C19</f>
        <v>0</v>
      </c>
      <c r="G19" s="147">
        <f>G21*$C19</f>
        <v>0</v>
      </c>
      <c r="H19" s="147">
        <f>H21*$C19</f>
        <v>0</v>
      </c>
      <c r="I19" s="147"/>
      <c r="J19" s="147"/>
      <c r="K19" s="147">
        <f>K21*$C19</f>
        <v>0</v>
      </c>
      <c r="L19" s="147">
        <f>L21*$C19</f>
        <v>0</v>
      </c>
      <c r="M19" s="147">
        <f>M21*$C19</f>
        <v>0</v>
      </c>
      <c r="N19" s="147">
        <f t="shared" ref="N19:O19" si="4">N21*$C19</f>
        <v>0</v>
      </c>
      <c r="O19" s="147">
        <f t="shared" si="4"/>
        <v>0</v>
      </c>
      <c r="P19" s="147"/>
      <c r="Q19" s="147"/>
      <c r="R19" s="147"/>
      <c r="S19" s="147"/>
      <c r="T19" s="147">
        <f t="shared" ref="T19:V19" si="5">T21*$C19</f>
        <v>0</v>
      </c>
      <c r="U19" s="147">
        <f t="shared" si="5"/>
        <v>0</v>
      </c>
      <c r="V19" s="147">
        <f t="shared" si="5"/>
        <v>0</v>
      </c>
      <c r="W19" s="303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26"/>
      <c r="B20" s="335"/>
      <c r="C20" s="332">
        <f>VLOOKUP($A20,[1]ORÇAMENTO!$A$21:$K$204,8,0)</f>
        <v>0</v>
      </c>
      <c r="D20" s="338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83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27"/>
      <c r="B21" s="336"/>
      <c r="C21" s="333">
        <f>VLOOKUP($A21,[1]ORÇAMENTO!$A$21:$K$204,8,0)</f>
        <v>0</v>
      </c>
      <c r="D21" s="339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25" t="s">
        <v>47</v>
      </c>
      <c r="B22" s="334" t="str">
        <f>VLOOKUP(A22,RESUMO!$A$11:$D$37,2,0)</f>
        <v>SERVIÇOS CIVIS</v>
      </c>
      <c r="C22" s="331">
        <f>VLOOKUP(A22,RESUMO!$A$11:$D$37,3,0)</f>
        <v>0</v>
      </c>
      <c r="D22" s="337" t="e">
        <f>C22/$C$51</f>
        <v>#DIV/0!</v>
      </c>
      <c r="E22" s="147">
        <f t="shared" ref="E22:S22" si="7">E24*$C22</f>
        <v>0</v>
      </c>
      <c r="F22" s="147">
        <f t="shared" si="7"/>
        <v>0</v>
      </c>
      <c r="G22" s="147"/>
      <c r="H22" s="147">
        <f t="shared" ref="H22:M22" si="8">H24*$C22</f>
        <v>0</v>
      </c>
      <c r="I22" s="147">
        <f t="shared" si="8"/>
        <v>0</v>
      </c>
      <c r="J22" s="147">
        <f t="shared" si="8"/>
        <v>0</v>
      </c>
      <c r="K22" s="147">
        <f t="shared" si="8"/>
        <v>0</v>
      </c>
      <c r="L22" s="147">
        <f t="shared" si="8"/>
        <v>0</v>
      </c>
      <c r="M22" s="147">
        <f t="shared" si="8"/>
        <v>0</v>
      </c>
      <c r="N22" s="147">
        <f t="shared" si="7"/>
        <v>0</v>
      </c>
      <c r="O22" s="147">
        <f t="shared" si="7"/>
        <v>0</v>
      </c>
      <c r="P22" s="147">
        <f t="shared" si="7"/>
        <v>0</v>
      </c>
      <c r="Q22" s="147">
        <f t="shared" si="7"/>
        <v>0</v>
      </c>
      <c r="R22" s="147">
        <f t="shared" si="7"/>
        <v>0</v>
      </c>
      <c r="S22" s="147">
        <f t="shared" si="7"/>
        <v>0</v>
      </c>
      <c r="T22" s="147">
        <f>T24*$C22</f>
        <v>0</v>
      </c>
      <c r="U22" s="147">
        <f>U24*$C22</f>
        <v>0</v>
      </c>
      <c r="V22" s="147">
        <f>V24*$C22</f>
        <v>0</v>
      </c>
      <c r="W22" s="303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26"/>
      <c r="B23" s="335"/>
      <c r="C23" s="332">
        <f>VLOOKUP($A23,[1]ORÇAMENTO!$A$21:$K$204,8,0)</f>
        <v>0</v>
      </c>
      <c r="D23" s="338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83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27"/>
      <c r="B24" s="336"/>
      <c r="C24" s="333">
        <f>VLOOKUP($A24,[1]ORÇAMENTO!$A$21:$K$204,8,0)</f>
        <v>0</v>
      </c>
      <c r="D24" s="339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25" t="s">
        <v>48</v>
      </c>
      <c r="B25" s="334" t="str">
        <f>VLOOKUP(A25,RESUMO!$A$11:$D$37,2,0)</f>
        <v>DETECÇÃO E ALARME</v>
      </c>
      <c r="C25" s="331">
        <f>VLOOKUP(A25,RESUMO!$A$11:$D$37,3,0)</f>
        <v>0</v>
      </c>
      <c r="D25" s="337" t="e">
        <f>C25/$C$51</f>
        <v>#DIV/0!</v>
      </c>
      <c r="E25" s="147">
        <f t="shared" ref="E25:F25" si="10">E27*$C25</f>
        <v>0</v>
      </c>
      <c r="F25" s="147">
        <f t="shared" si="10"/>
        <v>0</v>
      </c>
      <c r="G25" s="147"/>
      <c r="H25" s="147"/>
      <c r="I25" s="147"/>
      <c r="J25" s="147">
        <f t="shared" ref="J25:V25" si="11">J27*$C25</f>
        <v>0</v>
      </c>
      <c r="K25" s="147">
        <f t="shared" si="11"/>
        <v>0</v>
      </c>
      <c r="L25" s="147">
        <f t="shared" si="11"/>
        <v>0</v>
      </c>
      <c r="M25" s="147">
        <f t="shared" si="11"/>
        <v>0</v>
      </c>
      <c r="N25" s="147">
        <f t="shared" si="11"/>
        <v>0</v>
      </c>
      <c r="O25" s="147">
        <f t="shared" si="11"/>
        <v>0</v>
      </c>
      <c r="P25" s="147">
        <f t="shared" si="11"/>
        <v>0</v>
      </c>
      <c r="Q25" s="147">
        <f t="shared" si="11"/>
        <v>0</v>
      </c>
      <c r="R25" s="147">
        <f t="shared" si="11"/>
        <v>0</v>
      </c>
      <c r="S25" s="147">
        <f t="shared" si="11"/>
        <v>0</v>
      </c>
      <c r="T25" s="147">
        <f t="shared" si="11"/>
        <v>0</v>
      </c>
      <c r="U25" s="147">
        <f t="shared" si="11"/>
        <v>0</v>
      </c>
      <c r="V25" s="147">
        <f t="shared" si="11"/>
        <v>0</v>
      </c>
      <c r="W25" s="303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26"/>
      <c r="B26" s="335"/>
      <c r="C26" s="332">
        <f>VLOOKUP($A26,[1]ORÇAMENTO!$A$21:$K$204,8,0)</f>
        <v>0</v>
      </c>
      <c r="D26" s="338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83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27"/>
      <c r="B27" s="336"/>
      <c r="C27" s="333">
        <f>VLOOKUP($A27,[1]ORÇAMENTO!$A$21:$K$204,8,0)</f>
        <v>0</v>
      </c>
      <c r="D27" s="339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25" t="s">
        <v>49</v>
      </c>
      <c r="B28" s="334" t="str">
        <f>VLOOKUP(A28,RESUMO!$A$11:$D$37,2,0)</f>
        <v xml:space="preserve">INSTALAÇÕES ELÉTRICAS </v>
      </c>
      <c r="C28" s="331">
        <f>VLOOKUP(A28,RESUMO!$A$11:$D$37,3,0)</f>
        <v>0</v>
      </c>
      <c r="D28" s="337" t="e">
        <f>C28/$C$51</f>
        <v>#DIV/0!</v>
      </c>
      <c r="E28" s="147">
        <f t="shared" ref="E28:V28" si="14">E30*$C28</f>
        <v>0</v>
      </c>
      <c r="F28" s="147">
        <f t="shared" si="14"/>
        <v>0</v>
      </c>
      <c r="G28" s="147"/>
      <c r="H28" s="147"/>
      <c r="I28" s="147"/>
      <c r="J28" s="147">
        <f t="shared" ref="J28:U28" si="15">J30*$C28</f>
        <v>0</v>
      </c>
      <c r="K28" s="147">
        <f t="shared" si="15"/>
        <v>0</v>
      </c>
      <c r="L28" s="147">
        <f t="shared" si="15"/>
        <v>0</v>
      </c>
      <c r="M28" s="147">
        <f t="shared" si="15"/>
        <v>0</v>
      </c>
      <c r="N28" s="147">
        <f t="shared" si="15"/>
        <v>0</v>
      </c>
      <c r="O28" s="147">
        <f t="shared" si="15"/>
        <v>0</v>
      </c>
      <c r="P28" s="147">
        <f t="shared" si="15"/>
        <v>0</v>
      </c>
      <c r="Q28" s="147">
        <f t="shared" si="15"/>
        <v>0</v>
      </c>
      <c r="R28" s="147">
        <f t="shared" si="15"/>
        <v>0</v>
      </c>
      <c r="S28" s="147">
        <f t="shared" si="15"/>
        <v>0</v>
      </c>
      <c r="T28" s="147">
        <f t="shared" si="15"/>
        <v>0</v>
      </c>
      <c r="U28" s="147">
        <f t="shared" si="15"/>
        <v>0</v>
      </c>
      <c r="V28" s="147">
        <f t="shared" si="14"/>
        <v>0</v>
      </c>
      <c r="W28" s="303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26"/>
      <c r="B29" s="335"/>
      <c r="C29" s="332">
        <f>VLOOKUP($A29,[1]ORÇAMENTO!$A$21:$K$204,8,0)</f>
        <v>0</v>
      </c>
      <c r="D29" s="338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83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27"/>
      <c r="B30" s="336"/>
      <c r="C30" s="333">
        <f>VLOOKUP($A30,[1]ORÇAMENTO!$A$21:$K$204,8,0)</f>
        <v>0</v>
      </c>
      <c r="D30" s="339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25" t="s">
        <v>50</v>
      </c>
      <c r="B31" s="334" t="str">
        <f>VLOOKUP(A31,RESUMO!$A$11:$D$37,2,0)</f>
        <v xml:space="preserve">INSTALAÇÕES DE COMBATE Á INCÊNDIO </v>
      </c>
      <c r="C31" s="331">
        <f>VLOOKUP(A31,RESUMO!$A$11:$D$37,3,0)</f>
        <v>0</v>
      </c>
      <c r="D31" s="337" t="e">
        <f>C31/$C$51</f>
        <v>#DIV/0!</v>
      </c>
      <c r="E31" s="147">
        <f t="shared" ref="E31:F31" si="18">E33*$C31</f>
        <v>0</v>
      </c>
      <c r="F31" s="147">
        <f t="shared" si="18"/>
        <v>0</v>
      </c>
      <c r="G31" s="147"/>
      <c r="H31" s="147"/>
      <c r="I31" s="147"/>
      <c r="J31" s="147">
        <f t="shared" ref="J31:T31" si="19">J33*$C31</f>
        <v>0</v>
      </c>
      <c r="K31" s="147">
        <f t="shared" si="19"/>
        <v>0</v>
      </c>
      <c r="L31" s="147">
        <f t="shared" si="19"/>
        <v>0</v>
      </c>
      <c r="M31" s="147">
        <f t="shared" si="19"/>
        <v>0</v>
      </c>
      <c r="N31" s="147">
        <f t="shared" si="19"/>
        <v>0</v>
      </c>
      <c r="O31" s="147">
        <f t="shared" si="19"/>
        <v>0</v>
      </c>
      <c r="P31" s="147">
        <f t="shared" si="19"/>
        <v>0</v>
      </c>
      <c r="Q31" s="147">
        <f t="shared" si="19"/>
        <v>0</v>
      </c>
      <c r="R31" s="147">
        <f t="shared" si="19"/>
        <v>0</v>
      </c>
      <c r="S31" s="147">
        <f t="shared" si="19"/>
        <v>0</v>
      </c>
      <c r="T31" s="147">
        <f t="shared" si="19"/>
        <v>0</v>
      </c>
      <c r="U31" s="147"/>
      <c r="V31" s="147"/>
      <c r="W31" s="303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26"/>
      <c r="B32" s="335"/>
      <c r="C32" s="332">
        <f>VLOOKUP($A32,[1]ORÇAMENTO!$A$21:$K$204,8,0)</f>
        <v>0</v>
      </c>
      <c r="D32" s="338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83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27"/>
      <c r="B33" s="336"/>
      <c r="C33" s="333">
        <f>VLOOKUP($A33,[1]ORÇAMENTO!$A$21:$K$204,8,0)</f>
        <v>0</v>
      </c>
      <c r="D33" s="339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25" t="s">
        <v>258</v>
      </c>
      <c r="B34" s="334" t="str">
        <f>VLOOKUP(A34,RESUMO!$A$11:$D$37,2,0)</f>
        <v>PINTURA</v>
      </c>
      <c r="C34" s="331">
        <f>VLOOKUP(A34,RESUMO!$A$11:$D$37,3,0)</f>
        <v>0</v>
      </c>
      <c r="D34" s="337" t="e">
        <f>C34/$C$51</f>
        <v>#DIV/0!</v>
      </c>
      <c r="E34" s="147">
        <f t="shared" ref="E34:O34" si="21">E36*$C34</f>
        <v>0</v>
      </c>
      <c r="F34" s="147">
        <f t="shared" si="21"/>
        <v>0</v>
      </c>
      <c r="G34" s="147"/>
      <c r="H34" s="147"/>
      <c r="I34" s="147"/>
      <c r="J34" s="147"/>
      <c r="K34" s="147"/>
      <c r="L34" s="147"/>
      <c r="M34" s="147">
        <f t="shared" si="21"/>
        <v>0</v>
      </c>
      <c r="N34" s="147">
        <f t="shared" si="21"/>
        <v>0</v>
      </c>
      <c r="O34" s="147">
        <f t="shared" si="21"/>
        <v>0</v>
      </c>
      <c r="P34" s="147"/>
      <c r="Q34" s="147"/>
      <c r="R34" s="147">
        <f t="shared" ref="R34:V34" si="22">R36*$C34</f>
        <v>0</v>
      </c>
      <c r="S34" s="147">
        <f t="shared" si="22"/>
        <v>0</v>
      </c>
      <c r="T34" s="147">
        <f t="shared" si="22"/>
        <v>0</v>
      </c>
      <c r="U34" s="147">
        <f t="shared" si="22"/>
        <v>0</v>
      </c>
      <c r="V34" s="147">
        <f t="shared" si="22"/>
        <v>0</v>
      </c>
      <c r="W34" s="303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26"/>
      <c r="B35" s="335"/>
      <c r="C35" s="332">
        <f>VLOOKUP($A35,[1]ORÇAMENTO!$A$21:$K$204,8,0)</f>
        <v>0</v>
      </c>
      <c r="D35" s="338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83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27"/>
      <c r="B36" s="336"/>
      <c r="C36" s="333">
        <f>VLOOKUP($A36,[1]ORÇAMENTO!$A$21:$K$204,8,0)</f>
        <v>0</v>
      </c>
      <c r="D36" s="339"/>
      <c r="E36" s="268"/>
      <c r="F36" s="267"/>
      <c r="G36" s="267"/>
      <c r="H36" s="267"/>
      <c r="I36" s="267"/>
      <c r="J36" s="268"/>
      <c r="K36" s="267"/>
      <c r="L36" s="267"/>
      <c r="M36" s="267"/>
      <c r="N36" s="267"/>
      <c r="O36" s="267"/>
      <c r="P36" s="267"/>
      <c r="Q36" s="267"/>
      <c r="R36" s="267">
        <v>0.2</v>
      </c>
      <c r="S36" s="267">
        <v>0.3</v>
      </c>
      <c r="T36" s="267">
        <v>0.3</v>
      </c>
      <c r="U36" s="13">
        <v>0.2</v>
      </c>
      <c r="V36" s="268"/>
      <c r="W36" s="283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25" t="s">
        <v>259</v>
      </c>
      <c r="B37" s="334" t="str">
        <f>VLOOKUP(A37,RESUMO!$A$11:$D$37,2,0)</f>
        <v>SERVIÇOS FINAIS</v>
      </c>
      <c r="C37" s="331">
        <f>VLOOKUP(A37,RESUMO!$A$11:$D$37,3,0)</f>
        <v>0</v>
      </c>
      <c r="D37" s="337" t="e">
        <f>C37/$C$51</f>
        <v>#DIV/0!</v>
      </c>
      <c r="E37" s="267"/>
      <c r="F37" s="269"/>
      <c r="G37" s="269"/>
      <c r="H37" s="269"/>
      <c r="I37" s="269"/>
      <c r="J37" s="267"/>
      <c r="K37" s="269"/>
      <c r="L37" s="269"/>
      <c r="M37" s="269"/>
      <c r="N37" s="269"/>
      <c r="O37" s="269"/>
      <c r="P37" s="269"/>
      <c r="Q37" s="269"/>
      <c r="R37" s="269"/>
      <c r="S37" s="269"/>
      <c r="T37" s="147">
        <f>T39*$C37</f>
        <v>0</v>
      </c>
      <c r="U37" s="147">
        <f>U39*$C37</f>
        <v>0</v>
      </c>
      <c r="V37" s="269"/>
      <c r="W37" s="303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26"/>
      <c r="B38" s="335"/>
      <c r="C38" s="332">
        <f>VLOOKUP($A38,[1]ORÇAMENTO!$A$21:$K$204,8,0)</f>
        <v>0</v>
      </c>
      <c r="D38" s="338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14">
        <f t="shared" ref="T38:U38" si="24">T39</f>
        <v>0.8</v>
      </c>
      <c r="U38" s="14">
        <f t="shared" si="24"/>
        <v>0.2</v>
      </c>
      <c r="V38" s="267"/>
      <c r="W38" s="283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27"/>
      <c r="B39" s="336"/>
      <c r="C39" s="333">
        <f>VLOOKUP($A39,[1]ORÇAMENTO!$A$21:$K$204,8,0)</f>
        <v>0</v>
      </c>
      <c r="D39" s="339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13">
        <v>0.8</v>
      </c>
      <c r="U39" s="13">
        <v>0.2</v>
      </c>
      <c r="V39" s="268"/>
      <c r="W39" s="283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25" t="s">
        <v>321</v>
      </c>
      <c r="B40" s="334" t="str">
        <f>VLOOKUP(A40,RESUMO!$A$11:$D$37,2,0)</f>
        <v>PROJETO AS BUILT</v>
      </c>
      <c r="C40" s="331">
        <f>VLOOKUP(A40,RESUMO!$A$11:$D$37,3,0)</f>
        <v>0</v>
      </c>
      <c r="D40" s="337" t="e">
        <f>C40/$C$51</f>
        <v>#DIV/0!</v>
      </c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147">
        <f>T42*$C40</f>
        <v>0</v>
      </c>
      <c r="U40" s="147">
        <f>U42*$C40</f>
        <v>0</v>
      </c>
      <c r="V40" s="267"/>
      <c r="W40" s="303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26"/>
      <c r="B41" s="335"/>
      <c r="C41" s="332">
        <f>VLOOKUP($A41,[1]ORÇAMENTO!$A$21:$K$204,8,0)</f>
        <v>0</v>
      </c>
      <c r="D41" s="338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14">
        <f t="shared" ref="T41:U41" si="25">T42</f>
        <v>0.8</v>
      </c>
      <c r="U41" s="14">
        <f t="shared" si="25"/>
        <v>0.2</v>
      </c>
      <c r="V41" s="267"/>
      <c r="W41" s="283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27"/>
      <c r="B42" s="336"/>
      <c r="C42" s="333">
        <f>VLOOKUP($A42,[1]ORÇAMENTO!$A$21:$K$204,8,0)</f>
        <v>0</v>
      </c>
      <c r="D42" s="33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13">
        <v>0.8</v>
      </c>
      <c r="U42" s="13">
        <v>0.2</v>
      </c>
      <c r="V42" s="267"/>
      <c r="W42" s="283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25" t="s">
        <v>335</v>
      </c>
      <c r="B43" s="334" t="str">
        <f>VLOOKUP(A43,RESUMO!$A$11:$D$37,2,0)</f>
        <v>ACOMPANHAMENTO VISTORIAS</v>
      </c>
      <c r="C43" s="331">
        <f>VLOOKUP(A43,RESUMO!$A$11:$D$37,3,0)</f>
        <v>0</v>
      </c>
      <c r="D43" s="337" t="e">
        <f>C43/$C$51</f>
        <v>#DIV/0!</v>
      </c>
      <c r="E43" s="147">
        <f>E45*$C43</f>
        <v>0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7">
        <f t="shared" ref="O43" si="26">O45*$C43</f>
        <v>0</v>
      </c>
      <c r="P43" s="147"/>
      <c r="Q43" s="147"/>
      <c r="R43" s="147"/>
      <c r="S43" s="147"/>
      <c r="T43" s="147">
        <f t="shared" ref="T43:V43" si="27">T45*$C43</f>
        <v>0</v>
      </c>
      <c r="U43" s="147">
        <f t="shared" si="27"/>
        <v>0</v>
      </c>
      <c r="V43" s="147">
        <f t="shared" si="27"/>
        <v>0</v>
      </c>
      <c r="W43" s="303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26"/>
      <c r="B44" s="335"/>
      <c r="C44" s="332">
        <f>VLOOKUP($A44,[1]ORÇAMENTO!$A$21:$K$204,8,0)</f>
        <v>0</v>
      </c>
      <c r="D44" s="338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83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27"/>
      <c r="B45" s="336"/>
      <c r="C45" s="333">
        <f>VLOOKUP($A45,[1]ORÇAMENTO!$A$21:$K$204,8,0)</f>
        <v>0</v>
      </c>
      <c r="D45" s="33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42" t="s">
        <v>23</v>
      </c>
      <c r="B46" s="343"/>
      <c r="C46" s="340" t="s">
        <v>16</v>
      </c>
      <c r="D46" s="198"/>
      <c r="E46" s="285">
        <f t="shared" ref="E46:V46" si="29">SUM(E13+E16+E19+E22+E25+E28+E43+E31+E34+E37+E40)</f>
        <v>0</v>
      </c>
      <c r="F46" s="285">
        <f t="shared" si="29"/>
        <v>0</v>
      </c>
      <c r="G46" s="285">
        <f t="shared" si="29"/>
        <v>0</v>
      </c>
      <c r="H46" s="285">
        <f t="shared" si="29"/>
        <v>0</v>
      </c>
      <c r="I46" s="285">
        <f t="shared" si="29"/>
        <v>0</v>
      </c>
      <c r="J46" s="285">
        <f t="shared" si="29"/>
        <v>0</v>
      </c>
      <c r="K46" s="285">
        <f t="shared" si="29"/>
        <v>0</v>
      </c>
      <c r="L46" s="285">
        <f t="shared" si="29"/>
        <v>0</v>
      </c>
      <c r="M46" s="285">
        <f t="shared" si="29"/>
        <v>0</v>
      </c>
      <c r="N46" s="285">
        <f t="shared" si="29"/>
        <v>0</v>
      </c>
      <c r="O46" s="285">
        <f t="shared" si="29"/>
        <v>0</v>
      </c>
      <c r="P46" s="285">
        <f t="shared" si="29"/>
        <v>0</v>
      </c>
      <c r="Q46" s="285">
        <f t="shared" si="29"/>
        <v>0</v>
      </c>
      <c r="R46" s="285">
        <f t="shared" si="29"/>
        <v>0</v>
      </c>
      <c r="S46" s="285">
        <f t="shared" si="29"/>
        <v>0</v>
      </c>
      <c r="T46" s="285">
        <f t="shared" si="29"/>
        <v>0</v>
      </c>
      <c r="U46" s="285">
        <f>SUM(U13+U16+U19+U22+U25+U28+U43+U31+U34+U37+U40)</f>
        <v>0</v>
      </c>
      <c r="V46" s="285">
        <f t="shared" si="29"/>
        <v>0</v>
      </c>
      <c r="W46" s="324">
        <f>SUM(E46:V46)</f>
        <v>0</v>
      </c>
    </row>
    <row r="47" spans="1:44" ht="15" customHeight="1">
      <c r="A47" s="344"/>
      <c r="B47" s="345"/>
      <c r="C47" s="341"/>
      <c r="D47" s="199"/>
      <c r="E47" s="200" t="e">
        <f t="shared" ref="E47:V47" si="30">E46/$W$46</f>
        <v>#DIV/0!</v>
      </c>
      <c r="F47" s="200" t="e">
        <f t="shared" si="30"/>
        <v>#DIV/0!</v>
      </c>
      <c r="G47" s="200" t="e">
        <f t="shared" si="30"/>
        <v>#DIV/0!</v>
      </c>
      <c r="H47" s="200" t="e">
        <f t="shared" si="30"/>
        <v>#DIV/0!</v>
      </c>
      <c r="I47" s="200" t="e">
        <f t="shared" si="30"/>
        <v>#DIV/0!</v>
      </c>
      <c r="J47" s="200" t="e">
        <f t="shared" si="30"/>
        <v>#DIV/0!</v>
      </c>
      <c r="K47" s="200" t="e">
        <f t="shared" si="30"/>
        <v>#DIV/0!</v>
      </c>
      <c r="L47" s="200" t="e">
        <f t="shared" si="30"/>
        <v>#DIV/0!</v>
      </c>
      <c r="M47" s="200" t="e">
        <f t="shared" si="30"/>
        <v>#DIV/0!</v>
      </c>
      <c r="N47" s="200" t="e">
        <f t="shared" si="30"/>
        <v>#DIV/0!</v>
      </c>
      <c r="O47" s="200" t="e">
        <f t="shared" si="30"/>
        <v>#DIV/0!</v>
      </c>
      <c r="P47" s="200" t="e">
        <f t="shared" si="30"/>
        <v>#DIV/0!</v>
      </c>
      <c r="Q47" s="200" t="e">
        <f t="shared" si="30"/>
        <v>#DIV/0!</v>
      </c>
      <c r="R47" s="200" t="e">
        <f t="shared" si="30"/>
        <v>#DIV/0!</v>
      </c>
      <c r="S47" s="200" t="e">
        <f t="shared" si="30"/>
        <v>#DIV/0!</v>
      </c>
      <c r="T47" s="200" t="e">
        <f t="shared" si="30"/>
        <v>#DIV/0!</v>
      </c>
      <c r="U47" s="200" t="e">
        <f t="shared" si="30"/>
        <v>#DIV/0!</v>
      </c>
      <c r="V47" s="200" t="e">
        <f t="shared" si="30"/>
        <v>#DIV/0!</v>
      </c>
      <c r="W47" s="324"/>
      <c r="Z47" s="21"/>
    </row>
    <row r="48" spans="1:44" ht="15" customHeight="1">
      <c r="A48" s="344"/>
      <c r="B48" s="345"/>
      <c r="C48" s="340" t="s">
        <v>25</v>
      </c>
      <c r="D48" s="199"/>
      <c r="E48" s="285">
        <f>E46</f>
        <v>0</v>
      </c>
      <c r="F48" s="285">
        <f t="shared" ref="F48:U49" si="31">F46+E48</f>
        <v>0</v>
      </c>
      <c r="G48" s="285">
        <f t="shared" si="31"/>
        <v>0</v>
      </c>
      <c r="H48" s="285">
        <f t="shared" si="31"/>
        <v>0</v>
      </c>
      <c r="I48" s="285">
        <f t="shared" si="31"/>
        <v>0</v>
      </c>
      <c r="J48" s="285">
        <f t="shared" si="31"/>
        <v>0</v>
      </c>
      <c r="K48" s="285">
        <f t="shared" si="31"/>
        <v>0</v>
      </c>
      <c r="L48" s="285">
        <f t="shared" si="31"/>
        <v>0</v>
      </c>
      <c r="M48" s="285">
        <f t="shared" si="31"/>
        <v>0</v>
      </c>
      <c r="N48" s="285">
        <f t="shared" si="31"/>
        <v>0</v>
      </c>
      <c r="O48" s="285">
        <f t="shared" si="31"/>
        <v>0</v>
      </c>
      <c r="P48" s="285">
        <f t="shared" si="31"/>
        <v>0</v>
      </c>
      <c r="Q48" s="285">
        <f t="shared" si="31"/>
        <v>0</v>
      </c>
      <c r="R48" s="285">
        <f t="shared" si="31"/>
        <v>0</v>
      </c>
      <c r="S48" s="285">
        <f t="shared" si="31"/>
        <v>0</v>
      </c>
      <c r="T48" s="285">
        <f>T46+O48</f>
        <v>0</v>
      </c>
      <c r="U48" s="285">
        <f t="shared" ref="U48:V49" si="32">U46+T48</f>
        <v>0</v>
      </c>
      <c r="V48" s="285">
        <f t="shared" si="32"/>
        <v>0</v>
      </c>
      <c r="W48" s="324">
        <f>SUM(W13+W16+W19+W22+W25+W28+W43+W31+W34+W37+W40)</f>
        <v>0</v>
      </c>
    </row>
    <row r="49" spans="1:23" ht="15" customHeight="1">
      <c r="A49" s="346"/>
      <c r="B49" s="347"/>
      <c r="C49" s="341"/>
      <c r="D49" s="199"/>
      <c r="E49" s="200" t="e">
        <f>E48/$C$51</f>
        <v>#DIV/0!</v>
      </c>
      <c r="F49" s="200" t="e">
        <f t="shared" si="31"/>
        <v>#DIV/0!</v>
      </c>
      <c r="G49" s="200" t="e">
        <f t="shared" si="31"/>
        <v>#DIV/0!</v>
      </c>
      <c r="H49" s="200" t="e">
        <f t="shared" si="31"/>
        <v>#DIV/0!</v>
      </c>
      <c r="I49" s="200" t="e">
        <f t="shared" si="31"/>
        <v>#DIV/0!</v>
      </c>
      <c r="J49" s="200" t="e">
        <f t="shared" si="31"/>
        <v>#DIV/0!</v>
      </c>
      <c r="K49" s="200" t="e">
        <f t="shared" si="31"/>
        <v>#DIV/0!</v>
      </c>
      <c r="L49" s="200" t="e">
        <f t="shared" si="31"/>
        <v>#DIV/0!</v>
      </c>
      <c r="M49" s="200" t="e">
        <f t="shared" si="31"/>
        <v>#DIV/0!</v>
      </c>
      <c r="N49" s="200" t="e">
        <f t="shared" si="31"/>
        <v>#DIV/0!</v>
      </c>
      <c r="O49" s="200" t="e">
        <f t="shared" si="31"/>
        <v>#DIV/0!</v>
      </c>
      <c r="P49" s="200" t="e">
        <f t="shared" si="31"/>
        <v>#DIV/0!</v>
      </c>
      <c r="Q49" s="200" t="e">
        <f t="shared" si="31"/>
        <v>#DIV/0!</v>
      </c>
      <c r="R49" s="200" t="e">
        <f t="shared" si="31"/>
        <v>#DIV/0!</v>
      </c>
      <c r="S49" s="200" t="e">
        <f t="shared" si="31"/>
        <v>#DIV/0!</v>
      </c>
      <c r="T49" s="200" t="e">
        <f t="shared" si="31"/>
        <v>#DIV/0!</v>
      </c>
      <c r="U49" s="200" t="e">
        <f t="shared" si="31"/>
        <v>#DIV/0!</v>
      </c>
      <c r="V49" s="200" t="e">
        <f t="shared" si="32"/>
        <v>#DIV/0!</v>
      </c>
      <c r="W49" s="324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29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28"/>
      <c r="C53" s="20" t="b">
        <f>C51=W46</f>
        <v>1</v>
      </c>
    </row>
  </sheetData>
  <mergeCells count="55"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D19:D21"/>
    <mergeCell ref="C22:C24"/>
    <mergeCell ref="D22:D24"/>
    <mergeCell ref="D25:D27"/>
    <mergeCell ref="C28:C30"/>
    <mergeCell ref="D28:D30"/>
    <mergeCell ref="A43:A45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A11:A12"/>
    <mergeCell ref="B11:B12"/>
    <mergeCell ref="D11:D12"/>
    <mergeCell ref="A1:W4"/>
    <mergeCell ref="E11:V11"/>
    <mergeCell ref="W11:W12"/>
    <mergeCell ref="W46:W47"/>
    <mergeCell ref="W48:W49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A46:B49"/>
    <mergeCell ref="D43:D45"/>
    <mergeCell ref="C43:C45"/>
    <mergeCell ref="B43:B45"/>
  </mergeCells>
  <phoneticPr fontId="133" type="noConversion"/>
  <conditionalFormatting sqref="F15:N15">
    <cfRule type="cellIs" dxfId="1475" priority="1337" operator="equal">
      <formula>0</formula>
    </cfRule>
  </conditionalFormatting>
  <conditionalFormatting sqref="F44:T44">
    <cfRule type="cellIs" dxfId="1474" priority="1339" operator="greaterThan">
      <formula>0</formula>
    </cfRule>
  </conditionalFormatting>
  <conditionalFormatting sqref="E13">
    <cfRule type="cellIs" dxfId="1473" priority="1340" operator="equal">
      <formula>0</formula>
    </cfRule>
  </conditionalFormatting>
  <conditionalFormatting sqref="F43:T43">
    <cfRule type="cellIs" dxfId="1472" priority="1334" operator="equal">
      <formula>0</formula>
    </cfRule>
  </conditionalFormatting>
  <conditionalFormatting sqref="E17">
    <cfRule type="cellIs" dxfId="1471" priority="1333" operator="greaterThan">
      <formula>0</formula>
    </cfRule>
  </conditionalFormatting>
  <conditionalFormatting sqref="E23">
    <cfRule type="cellIs" dxfId="1470" priority="1325" operator="greaterThan">
      <formula>0</formula>
    </cfRule>
  </conditionalFormatting>
  <conditionalFormatting sqref="E22">
    <cfRule type="cellIs" dxfId="1469" priority="1324" operator="equal">
      <formula>0</formula>
    </cfRule>
  </conditionalFormatting>
  <conditionalFormatting sqref="E27">
    <cfRule type="cellIs" dxfId="1468" priority="1320" operator="equal">
      <formula>0</formula>
    </cfRule>
  </conditionalFormatting>
  <conditionalFormatting sqref="F24:G24 L24:M24 I24:J24">
    <cfRule type="cellIs" dxfId="1467" priority="1303" operator="equal">
      <formula>0</formula>
    </cfRule>
  </conditionalFormatting>
  <conditionalFormatting sqref="E43">
    <cfRule type="cellIs" dxfId="1466" priority="1309" operator="equal">
      <formula>0</formula>
    </cfRule>
  </conditionalFormatting>
  <conditionalFormatting sqref="U20">
    <cfRule type="cellIs" dxfId="1465" priority="1295" operator="greaterThan">
      <formula>0</formula>
    </cfRule>
  </conditionalFormatting>
  <conditionalFormatting sqref="U21">
    <cfRule type="cellIs" dxfId="1464" priority="1294" operator="equal">
      <formula>0</formula>
    </cfRule>
  </conditionalFormatting>
  <conditionalFormatting sqref="V19">
    <cfRule type="cellIs" dxfId="1463" priority="1290" operator="equal">
      <formula>0</formula>
    </cfRule>
  </conditionalFormatting>
  <conditionalFormatting sqref="T26">
    <cfRule type="cellIs" dxfId="1462" priority="1289" operator="greaterThan">
      <formula>0</formula>
    </cfRule>
  </conditionalFormatting>
  <conditionalFormatting sqref="T27">
    <cfRule type="cellIs" dxfId="1461" priority="1288" operator="equal">
      <formula>0</formula>
    </cfRule>
  </conditionalFormatting>
  <conditionalFormatting sqref="T27">
    <cfRule type="cellIs" dxfId="1460" priority="1286" operator="equal">
      <formula>0</formula>
    </cfRule>
  </conditionalFormatting>
  <conditionalFormatting sqref="T25">
    <cfRule type="cellIs" dxfId="1459" priority="1280" operator="equal">
      <formula>0</formula>
    </cfRule>
  </conditionalFormatting>
  <conditionalFormatting sqref="E33">
    <cfRule type="cellIs" dxfId="1458" priority="1276" operator="equal">
      <formula>0</formula>
    </cfRule>
  </conditionalFormatting>
  <conditionalFormatting sqref="F33:I33 L33:M33">
    <cfRule type="cellIs" dxfId="1457" priority="1273" operator="equal">
      <formula>0</formula>
    </cfRule>
  </conditionalFormatting>
  <conditionalFormatting sqref="N32:O32 T32">
    <cfRule type="cellIs" dxfId="1456" priority="1269" operator="greaterThan">
      <formula>0</formula>
    </cfRule>
  </conditionalFormatting>
  <conditionalFormatting sqref="N31:O31 T31">
    <cfRule type="cellIs" dxfId="1455" priority="1268" operator="equal">
      <formula>0</formula>
    </cfRule>
  </conditionalFormatting>
  <conditionalFormatting sqref="N31:O31 T31">
    <cfRule type="cellIs" dxfId="1454" priority="1264" operator="equal">
      <formula>0</formula>
    </cfRule>
  </conditionalFormatting>
  <conditionalFormatting sqref="U32">
    <cfRule type="cellIs" dxfId="1453" priority="1257" operator="greaterThan">
      <formula>0</formula>
    </cfRule>
  </conditionalFormatting>
  <conditionalFormatting sqref="U31">
    <cfRule type="cellIs" dxfId="1452" priority="1256" operator="equal">
      <formula>0</formula>
    </cfRule>
  </conditionalFormatting>
  <conditionalFormatting sqref="E35">
    <cfRule type="cellIs" dxfId="1451" priority="1255" operator="greaterThan">
      <formula>0</formula>
    </cfRule>
  </conditionalFormatting>
  <conditionalFormatting sqref="E34">
    <cfRule type="cellIs" dxfId="1450" priority="1253" operator="equal">
      <formula>0</formula>
    </cfRule>
  </conditionalFormatting>
  <conditionalFormatting sqref="F35:N35">
    <cfRule type="cellIs" dxfId="1449" priority="1252" operator="greaterThan">
      <formula>0</formula>
    </cfRule>
  </conditionalFormatting>
  <conditionalFormatting sqref="F34:N34">
    <cfRule type="cellIs" dxfId="1448" priority="1250" operator="equal">
      <formula>0</formula>
    </cfRule>
  </conditionalFormatting>
  <conditionalFormatting sqref="O37:S39">
    <cfRule type="cellIs" dxfId="1447" priority="1244" operator="equal">
      <formula>0</formula>
    </cfRule>
  </conditionalFormatting>
  <conditionalFormatting sqref="U21">
    <cfRule type="cellIs" dxfId="1446" priority="1228" operator="equal">
      <formula>0</formula>
    </cfRule>
  </conditionalFormatting>
  <conditionalFormatting sqref="U19">
    <cfRule type="cellIs" dxfId="1445" priority="1227" operator="equal">
      <formula>0</formula>
    </cfRule>
  </conditionalFormatting>
  <conditionalFormatting sqref="T27">
    <cfRule type="cellIs" dxfId="1444" priority="1225" operator="equal">
      <formula>0</formula>
    </cfRule>
  </conditionalFormatting>
  <conditionalFormatting sqref="T25">
    <cfRule type="cellIs" dxfId="1443" priority="1224" operator="equal">
      <formula>0</formula>
    </cfRule>
  </conditionalFormatting>
  <conditionalFormatting sqref="T27">
    <cfRule type="cellIs" dxfId="1442" priority="1222" operator="equal">
      <formula>0</formula>
    </cfRule>
  </conditionalFormatting>
  <conditionalFormatting sqref="T25">
    <cfRule type="cellIs" dxfId="1441" priority="1221" operator="equal">
      <formula>0</formula>
    </cfRule>
  </conditionalFormatting>
  <conditionalFormatting sqref="T27">
    <cfRule type="cellIs" dxfId="1440" priority="1219" operator="equal">
      <formula>0</formula>
    </cfRule>
  </conditionalFormatting>
  <conditionalFormatting sqref="T25">
    <cfRule type="cellIs" dxfId="1439" priority="1218" operator="equal">
      <formula>0</formula>
    </cfRule>
  </conditionalFormatting>
  <conditionalFormatting sqref="U32">
    <cfRule type="cellIs" dxfId="1438" priority="1217" operator="greaterThan">
      <formula>0</formula>
    </cfRule>
  </conditionalFormatting>
  <conditionalFormatting sqref="U31">
    <cfRule type="cellIs" dxfId="1437" priority="1216" operator="equal">
      <formula>0</formula>
    </cfRule>
  </conditionalFormatting>
  <conditionalFormatting sqref="T32">
    <cfRule type="cellIs" dxfId="1436" priority="1215" operator="greaterThan">
      <formula>0</formula>
    </cfRule>
  </conditionalFormatting>
  <conditionalFormatting sqref="T31">
    <cfRule type="cellIs" dxfId="1435" priority="1214" operator="equal">
      <formula>0</formula>
    </cfRule>
  </conditionalFormatting>
  <conditionalFormatting sqref="T32">
    <cfRule type="cellIs" dxfId="1434" priority="1213" operator="greaterThan">
      <formula>0</formula>
    </cfRule>
  </conditionalFormatting>
  <conditionalFormatting sqref="T31">
    <cfRule type="cellIs" dxfId="1433" priority="1212" operator="equal">
      <formula>0</formula>
    </cfRule>
  </conditionalFormatting>
  <conditionalFormatting sqref="T32">
    <cfRule type="cellIs" dxfId="1432" priority="1211" operator="greaterThan">
      <formula>0</formula>
    </cfRule>
  </conditionalFormatting>
  <conditionalFormatting sqref="T31">
    <cfRule type="cellIs" dxfId="1431" priority="1210" operator="equal">
      <formula>0</formula>
    </cfRule>
  </conditionalFormatting>
  <conditionalFormatting sqref="T32">
    <cfRule type="cellIs" dxfId="1430" priority="1209" operator="greaterThan">
      <formula>0</formula>
    </cfRule>
  </conditionalFormatting>
  <conditionalFormatting sqref="T31">
    <cfRule type="cellIs" dxfId="1429" priority="1208" operator="equal">
      <formula>0</formula>
    </cfRule>
  </conditionalFormatting>
  <conditionalFormatting sqref="T27">
    <cfRule type="cellIs" dxfId="1428" priority="1206" operator="equal">
      <formula>0</formula>
    </cfRule>
  </conditionalFormatting>
  <conditionalFormatting sqref="U27">
    <cfRule type="cellIs" dxfId="1427" priority="1204" operator="equal">
      <formula>0</formula>
    </cfRule>
  </conditionalFormatting>
  <conditionalFormatting sqref="U27">
    <cfRule type="cellIs" dxfId="1426" priority="1202" operator="equal">
      <formula>0</formula>
    </cfRule>
  </conditionalFormatting>
  <conditionalFormatting sqref="V27">
    <cfRule type="cellIs" dxfId="1425" priority="1200" operator="equal">
      <formula>0</formula>
    </cfRule>
  </conditionalFormatting>
  <conditionalFormatting sqref="V27">
    <cfRule type="cellIs" dxfId="1424" priority="1198" operator="equal">
      <formula>0</formula>
    </cfRule>
  </conditionalFormatting>
  <conditionalFormatting sqref="U26">
    <cfRule type="cellIs" dxfId="1423" priority="1197" operator="greaterThan">
      <formula>0</formula>
    </cfRule>
  </conditionalFormatting>
  <conditionalFormatting sqref="U25">
    <cfRule type="cellIs" dxfId="1422" priority="1196" operator="equal">
      <formula>0</formula>
    </cfRule>
  </conditionalFormatting>
  <conditionalFormatting sqref="U26">
    <cfRule type="cellIs" dxfId="1421" priority="1195" operator="greaterThan">
      <formula>0</formula>
    </cfRule>
  </conditionalFormatting>
  <conditionalFormatting sqref="U25">
    <cfRule type="cellIs" dxfId="1420" priority="1194" operator="equal">
      <formula>0</formula>
    </cfRule>
  </conditionalFormatting>
  <conditionalFormatting sqref="U26">
    <cfRule type="cellIs" dxfId="1419" priority="1193" operator="greaterThan">
      <formula>0</formula>
    </cfRule>
  </conditionalFormatting>
  <conditionalFormatting sqref="U25">
    <cfRule type="cellIs" dxfId="1418" priority="1192" operator="equal">
      <formula>0</formula>
    </cfRule>
  </conditionalFormatting>
  <conditionalFormatting sqref="U26">
    <cfRule type="cellIs" dxfId="1417" priority="1191" operator="greaterThan">
      <formula>0</formula>
    </cfRule>
  </conditionalFormatting>
  <conditionalFormatting sqref="U25">
    <cfRule type="cellIs" dxfId="1416" priority="1190" operator="equal">
      <formula>0</formula>
    </cfRule>
  </conditionalFormatting>
  <conditionalFormatting sqref="U26">
    <cfRule type="cellIs" dxfId="1415" priority="1189" operator="greaterThan">
      <formula>0</formula>
    </cfRule>
  </conditionalFormatting>
  <conditionalFormatting sqref="U25">
    <cfRule type="cellIs" dxfId="1414" priority="1188" operator="equal">
      <formula>0</formula>
    </cfRule>
  </conditionalFormatting>
  <conditionalFormatting sqref="U26">
    <cfRule type="cellIs" dxfId="1413" priority="1187" operator="greaterThan">
      <formula>0</formula>
    </cfRule>
  </conditionalFormatting>
  <conditionalFormatting sqref="U25">
    <cfRule type="cellIs" dxfId="1412" priority="1186" operator="equal">
      <formula>0</formula>
    </cfRule>
  </conditionalFormatting>
  <conditionalFormatting sqref="T29">
    <cfRule type="cellIs" dxfId="1411" priority="1161" operator="greaterThan">
      <formula>0</formula>
    </cfRule>
  </conditionalFormatting>
  <conditionalFormatting sqref="T28">
    <cfRule type="cellIs" dxfId="1410" priority="1159" operator="equal">
      <formula>0</formula>
    </cfRule>
  </conditionalFormatting>
  <conditionalFormatting sqref="T29">
    <cfRule type="cellIs" dxfId="1409" priority="1157" operator="greaterThan">
      <formula>0</formula>
    </cfRule>
  </conditionalFormatting>
  <conditionalFormatting sqref="T28">
    <cfRule type="cellIs" dxfId="1408" priority="1155" operator="equal">
      <formula>0</formula>
    </cfRule>
  </conditionalFormatting>
  <conditionalFormatting sqref="T29">
    <cfRule type="cellIs" dxfId="1407" priority="1154" operator="greaterThan">
      <formula>0</formula>
    </cfRule>
  </conditionalFormatting>
  <conditionalFormatting sqref="T28">
    <cfRule type="cellIs" dxfId="1406" priority="1152" operator="equal">
      <formula>0</formula>
    </cfRule>
  </conditionalFormatting>
  <conditionalFormatting sqref="T30">
    <cfRule type="cellIs" dxfId="1405" priority="1139" operator="equal">
      <formula>0</formula>
    </cfRule>
  </conditionalFormatting>
  <conditionalFormatting sqref="U30">
    <cfRule type="cellIs" dxfId="1404" priority="1136" operator="equal">
      <formula>0</formula>
    </cfRule>
  </conditionalFormatting>
  <conditionalFormatting sqref="V30">
    <cfRule type="cellIs" dxfId="1403" priority="1133" operator="equal">
      <formula>0</formula>
    </cfRule>
  </conditionalFormatting>
  <conditionalFormatting sqref="V30">
    <cfRule type="cellIs" dxfId="1402" priority="1130" operator="equal">
      <formula>0</formula>
    </cfRule>
  </conditionalFormatting>
  <conditionalFormatting sqref="U28">
    <cfRule type="cellIs" dxfId="1401" priority="1124" operator="equal">
      <formula>0</formula>
    </cfRule>
  </conditionalFormatting>
  <conditionalFormatting sqref="U28">
    <cfRule type="cellIs" dxfId="1400" priority="1122" operator="equal">
      <formula>0</formula>
    </cfRule>
  </conditionalFormatting>
  <conditionalFormatting sqref="U28">
    <cfRule type="cellIs" dxfId="1399" priority="1120" operator="equal">
      <formula>0</formula>
    </cfRule>
  </conditionalFormatting>
  <conditionalFormatting sqref="U28">
    <cfRule type="cellIs" dxfId="1398" priority="1118" operator="equal">
      <formula>0</formula>
    </cfRule>
  </conditionalFormatting>
  <conditionalFormatting sqref="U29">
    <cfRule type="cellIs" dxfId="1397" priority="1117" operator="greaterThan">
      <formula>0</formula>
    </cfRule>
  </conditionalFormatting>
  <conditionalFormatting sqref="U28">
    <cfRule type="cellIs" dxfId="1396" priority="1116" operator="equal">
      <formula>0</formula>
    </cfRule>
  </conditionalFormatting>
  <conditionalFormatting sqref="U29">
    <cfRule type="cellIs" dxfId="1395" priority="1115" operator="greaterThan">
      <formula>0</formula>
    </cfRule>
  </conditionalFormatting>
  <conditionalFormatting sqref="U28">
    <cfRule type="cellIs" dxfId="1394" priority="1114" operator="equal">
      <formula>0</formula>
    </cfRule>
  </conditionalFormatting>
  <conditionalFormatting sqref="V29">
    <cfRule type="cellIs" dxfId="1393" priority="1113" operator="greaterThan">
      <formula>0</formula>
    </cfRule>
  </conditionalFormatting>
  <conditionalFormatting sqref="V28">
    <cfRule type="cellIs" dxfId="1392" priority="1112" operator="equal">
      <formula>0</formula>
    </cfRule>
  </conditionalFormatting>
  <conditionalFormatting sqref="V29">
    <cfRule type="cellIs" dxfId="1391" priority="1111" operator="greaterThan">
      <formula>0</formula>
    </cfRule>
  </conditionalFormatting>
  <conditionalFormatting sqref="V28">
    <cfRule type="cellIs" dxfId="1390" priority="1110" operator="equal">
      <formula>0</formula>
    </cfRule>
  </conditionalFormatting>
  <conditionalFormatting sqref="V29">
    <cfRule type="cellIs" dxfId="1389" priority="1109" operator="greaterThan">
      <formula>0</formula>
    </cfRule>
  </conditionalFormatting>
  <conditionalFormatting sqref="V28">
    <cfRule type="cellIs" dxfId="1388" priority="1108" operator="equal">
      <formula>0</formula>
    </cfRule>
  </conditionalFormatting>
  <conditionalFormatting sqref="V29">
    <cfRule type="cellIs" dxfId="1387" priority="1107" operator="greaterThan">
      <formula>0</formula>
    </cfRule>
  </conditionalFormatting>
  <conditionalFormatting sqref="V28">
    <cfRule type="cellIs" dxfId="1386" priority="1106" operator="equal">
      <formula>0</formula>
    </cfRule>
  </conditionalFormatting>
  <conditionalFormatting sqref="V29">
    <cfRule type="cellIs" dxfId="1385" priority="1105" operator="greaterThan">
      <formula>0</formula>
    </cfRule>
  </conditionalFormatting>
  <conditionalFormatting sqref="V28">
    <cfRule type="cellIs" dxfId="1384" priority="1104" operator="equal">
      <formula>0</formula>
    </cfRule>
  </conditionalFormatting>
  <conditionalFormatting sqref="V29">
    <cfRule type="cellIs" dxfId="1383" priority="1103" operator="greaterThan">
      <formula>0</formula>
    </cfRule>
  </conditionalFormatting>
  <conditionalFormatting sqref="V28">
    <cfRule type="cellIs" dxfId="1382" priority="1102" operator="equal">
      <formula>0</formula>
    </cfRule>
  </conditionalFormatting>
  <conditionalFormatting sqref="V29">
    <cfRule type="cellIs" dxfId="1381" priority="1101" operator="greaterThan">
      <formula>0</formula>
    </cfRule>
  </conditionalFormatting>
  <conditionalFormatting sqref="V28">
    <cfRule type="cellIs" dxfId="1380" priority="1100" operator="equal">
      <formula>0</formula>
    </cfRule>
  </conditionalFormatting>
  <conditionalFormatting sqref="V29">
    <cfRule type="cellIs" dxfId="1379" priority="1099" operator="greaterThan">
      <formula>0</formula>
    </cfRule>
  </conditionalFormatting>
  <conditionalFormatting sqref="V28">
    <cfRule type="cellIs" dxfId="1378" priority="1098" operator="equal">
      <formula>0</formula>
    </cfRule>
  </conditionalFormatting>
  <conditionalFormatting sqref="N33:O33 T33">
    <cfRule type="cellIs" dxfId="1377" priority="1096" operator="equal">
      <formula>0</formula>
    </cfRule>
  </conditionalFormatting>
  <conditionalFormatting sqref="N33:O33 T33">
    <cfRule type="cellIs" dxfId="1376" priority="1094" operator="equal">
      <formula>0</formula>
    </cfRule>
  </conditionalFormatting>
  <conditionalFormatting sqref="N33:O33 T33">
    <cfRule type="cellIs" dxfId="1375" priority="1092" operator="equal">
      <formula>0</formula>
    </cfRule>
  </conditionalFormatting>
  <conditionalFormatting sqref="N33:O33 T33">
    <cfRule type="cellIs" dxfId="1374" priority="1090" operator="equal">
      <formula>0</formula>
    </cfRule>
  </conditionalFormatting>
  <conditionalFormatting sqref="T33">
    <cfRule type="cellIs" dxfId="1373" priority="1088" operator="equal">
      <formula>0</formula>
    </cfRule>
  </conditionalFormatting>
  <conditionalFormatting sqref="T33">
    <cfRule type="cellIs" dxfId="1372" priority="1086" operator="equal">
      <formula>0</formula>
    </cfRule>
  </conditionalFormatting>
  <conditionalFormatting sqref="V36:V39">
    <cfRule type="cellIs" dxfId="1371" priority="1069" operator="equal">
      <formula>0</formula>
    </cfRule>
  </conditionalFormatting>
  <conditionalFormatting sqref="V36:V39">
    <cfRule type="cellIs" dxfId="1370" priority="1068" operator="equal">
      <formula>0</formula>
    </cfRule>
  </conditionalFormatting>
  <conditionalFormatting sqref="V36:V39">
    <cfRule type="cellIs" dxfId="1369" priority="1067" operator="equal">
      <formula>0</formula>
    </cfRule>
  </conditionalFormatting>
  <conditionalFormatting sqref="V36:V39">
    <cfRule type="cellIs" dxfId="1368" priority="1066" operator="equal">
      <formula>0</formula>
    </cfRule>
  </conditionalFormatting>
  <conditionalFormatting sqref="U34">
    <cfRule type="cellIs" dxfId="1367" priority="1064" operator="equal">
      <formula>0</formula>
    </cfRule>
  </conditionalFormatting>
  <conditionalFormatting sqref="U34">
    <cfRule type="cellIs" dxfId="1366" priority="1062" operator="equal">
      <formula>0</formula>
    </cfRule>
  </conditionalFormatting>
  <conditionalFormatting sqref="U34">
    <cfRule type="cellIs" dxfId="1365" priority="1060" operator="equal">
      <formula>0</formula>
    </cfRule>
  </conditionalFormatting>
  <conditionalFormatting sqref="U34">
    <cfRule type="cellIs" dxfId="1364" priority="1058" operator="equal">
      <formula>0</formula>
    </cfRule>
  </conditionalFormatting>
  <conditionalFormatting sqref="U34">
    <cfRule type="cellIs" dxfId="1363" priority="1056" operator="equal">
      <formula>0</formula>
    </cfRule>
  </conditionalFormatting>
  <conditionalFormatting sqref="U34">
    <cfRule type="cellIs" dxfId="1362" priority="1054" operator="equal">
      <formula>0</formula>
    </cfRule>
  </conditionalFormatting>
  <conditionalFormatting sqref="U35">
    <cfRule type="cellIs" dxfId="1361" priority="1053" operator="greaterThan">
      <formula>0</formula>
    </cfRule>
  </conditionalFormatting>
  <conditionalFormatting sqref="U34">
    <cfRule type="cellIs" dxfId="1360" priority="1052" operator="equal">
      <formula>0</formula>
    </cfRule>
  </conditionalFormatting>
  <conditionalFormatting sqref="U35">
    <cfRule type="cellIs" dxfId="1359" priority="1051" operator="greaterThan">
      <formula>0</formula>
    </cfRule>
  </conditionalFormatting>
  <conditionalFormatting sqref="U34">
    <cfRule type="cellIs" dxfId="1358" priority="1050" operator="equal">
      <formula>0</formula>
    </cfRule>
  </conditionalFormatting>
  <conditionalFormatting sqref="V35">
    <cfRule type="cellIs" dxfId="1357" priority="1049" operator="greaterThan">
      <formula>0</formula>
    </cfRule>
  </conditionalFormatting>
  <conditionalFormatting sqref="V34">
    <cfRule type="cellIs" dxfId="1356" priority="1048" operator="equal">
      <formula>0</formula>
    </cfRule>
  </conditionalFormatting>
  <conditionalFormatting sqref="V35">
    <cfRule type="cellIs" dxfId="1355" priority="1047" operator="greaterThan">
      <formula>0</formula>
    </cfRule>
  </conditionalFormatting>
  <conditionalFormatting sqref="V34">
    <cfRule type="cellIs" dxfId="1354" priority="1046" operator="equal">
      <formula>0</formula>
    </cfRule>
  </conditionalFormatting>
  <conditionalFormatting sqref="V35">
    <cfRule type="cellIs" dxfId="1353" priority="1045" operator="greaterThan">
      <formula>0</formula>
    </cfRule>
  </conditionalFormatting>
  <conditionalFormatting sqref="V34">
    <cfRule type="cellIs" dxfId="1352" priority="1044" operator="equal">
      <formula>0</formula>
    </cfRule>
  </conditionalFormatting>
  <conditionalFormatting sqref="V35">
    <cfRule type="cellIs" dxfId="1351" priority="1043" operator="greaterThan">
      <formula>0</formula>
    </cfRule>
  </conditionalFormatting>
  <conditionalFormatting sqref="V34">
    <cfRule type="cellIs" dxfId="1350" priority="1042" operator="equal">
      <formula>0</formula>
    </cfRule>
  </conditionalFormatting>
  <conditionalFormatting sqref="V35">
    <cfRule type="cellIs" dxfId="1349" priority="1041" operator="greaterThan">
      <formula>0</formula>
    </cfRule>
  </conditionalFormatting>
  <conditionalFormatting sqref="V34">
    <cfRule type="cellIs" dxfId="1348" priority="1040" operator="equal">
      <formula>0</formula>
    </cfRule>
  </conditionalFormatting>
  <conditionalFormatting sqref="V35">
    <cfRule type="cellIs" dxfId="1347" priority="1039" operator="greaterThan">
      <formula>0</formula>
    </cfRule>
  </conditionalFormatting>
  <conditionalFormatting sqref="V34">
    <cfRule type="cellIs" dxfId="1346" priority="1038" operator="equal">
      <formula>0</formula>
    </cfRule>
  </conditionalFormatting>
  <conditionalFormatting sqref="V35">
    <cfRule type="cellIs" dxfId="1345" priority="1037" operator="greaterThan">
      <formula>0</formula>
    </cfRule>
  </conditionalFormatting>
  <conditionalFormatting sqref="V34">
    <cfRule type="cellIs" dxfId="1344" priority="1036" operator="equal">
      <formula>0</formula>
    </cfRule>
  </conditionalFormatting>
  <conditionalFormatting sqref="V35">
    <cfRule type="cellIs" dxfId="1343" priority="1035" operator="greaterThan">
      <formula>0</formula>
    </cfRule>
  </conditionalFormatting>
  <conditionalFormatting sqref="V34">
    <cfRule type="cellIs" dxfId="1342" priority="1034" operator="equal">
      <formula>0</formula>
    </cfRule>
  </conditionalFormatting>
  <conditionalFormatting sqref="U45">
    <cfRule type="cellIs" dxfId="1341" priority="1032" operator="equal">
      <formula>0</formula>
    </cfRule>
  </conditionalFormatting>
  <conditionalFormatting sqref="U45">
    <cfRule type="cellIs" dxfId="1340" priority="1030" operator="equal">
      <formula>0</formula>
    </cfRule>
  </conditionalFormatting>
  <conditionalFormatting sqref="V45">
    <cfRule type="cellIs" dxfId="1339" priority="1028" operator="equal">
      <formula>0</formula>
    </cfRule>
  </conditionalFormatting>
  <conditionalFormatting sqref="V45">
    <cfRule type="cellIs" dxfId="1338" priority="1026" operator="equal">
      <formula>0</formula>
    </cfRule>
  </conditionalFormatting>
  <conditionalFormatting sqref="U44">
    <cfRule type="cellIs" dxfId="1337" priority="1025" operator="greaterThan">
      <formula>0</formula>
    </cfRule>
  </conditionalFormatting>
  <conditionalFormatting sqref="U43">
    <cfRule type="cellIs" dxfId="1336" priority="1024" operator="equal">
      <formula>0</formula>
    </cfRule>
  </conditionalFormatting>
  <conditionalFormatting sqref="U44">
    <cfRule type="cellIs" dxfId="1335" priority="1023" operator="greaterThan">
      <formula>0</formula>
    </cfRule>
  </conditionalFormatting>
  <conditionalFormatting sqref="U43">
    <cfRule type="cellIs" dxfId="1334" priority="1022" operator="equal">
      <formula>0</formula>
    </cfRule>
  </conditionalFormatting>
  <conditionalFormatting sqref="U43">
    <cfRule type="cellIs" dxfId="1333" priority="1020" operator="equal">
      <formula>0</formula>
    </cfRule>
  </conditionalFormatting>
  <conditionalFormatting sqref="U43">
    <cfRule type="cellIs" dxfId="1332" priority="1018" operator="equal">
      <formula>0</formula>
    </cfRule>
  </conditionalFormatting>
  <conditionalFormatting sqref="U43">
    <cfRule type="cellIs" dxfId="1331" priority="1016" operator="equal">
      <formula>0</formula>
    </cfRule>
  </conditionalFormatting>
  <conditionalFormatting sqref="U43">
    <cfRule type="cellIs" dxfId="1330" priority="1014" operator="equal">
      <formula>0</formula>
    </cfRule>
  </conditionalFormatting>
  <conditionalFormatting sqref="U44">
    <cfRule type="cellIs" dxfId="1329" priority="1013" operator="greaterThan">
      <formula>0</formula>
    </cfRule>
  </conditionalFormatting>
  <conditionalFormatting sqref="U43">
    <cfRule type="cellIs" dxfId="1328" priority="1012" operator="equal">
      <formula>0</formula>
    </cfRule>
  </conditionalFormatting>
  <conditionalFormatting sqref="U44">
    <cfRule type="cellIs" dxfId="1327" priority="1011" operator="greaterThan">
      <formula>0</formula>
    </cfRule>
  </conditionalFormatting>
  <conditionalFormatting sqref="U43">
    <cfRule type="cellIs" dxfId="1326" priority="1010" operator="equal">
      <formula>0</formula>
    </cfRule>
  </conditionalFormatting>
  <conditionalFormatting sqref="V44">
    <cfRule type="cellIs" dxfId="1325" priority="1009" operator="greaterThan">
      <formula>0</formula>
    </cfRule>
  </conditionalFormatting>
  <conditionalFormatting sqref="V43">
    <cfRule type="cellIs" dxfId="1324" priority="1008" operator="equal">
      <formula>0</formula>
    </cfRule>
  </conditionalFormatting>
  <conditionalFormatting sqref="V44">
    <cfRule type="cellIs" dxfId="1323" priority="1007" operator="greaterThan">
      <formula>0</formula>
    </cfRule>
  </conditionalFormatting>
  <conditionalFormatting sqref="V43">
    <cfRule type="cellIs" dxfId="1322" priority="1006" operator="equal">
      <formula>0</formula>
    </cfRule>
  </conditionalFormatting>
  <conditionalFormatting sqref="V44">
    <cfRule type="cellIs" dxfId="1321" priority="1005" operator="greaterThan">
      <formula>0</formula>
    </cfRule>
  </conditionalFormatting>
  <conditionalFormatting sqref="V43">
    <cfRule type="cellIs" dxfId="1320" priority="1004" operator="equal">
      <formula>0</formula>
    </cfRule>
  </conditionalFormatting>
  <conditionalFormatting sqref="V44">
    <cfRule type="cellIs" dxfId="1319" priority="1003" operator="greaterThan">
      <formula>0</formula>
    </cfRule>
  </conditionalFormatting>
  <conditionalFormatting sqref="V43">
    <cfRule type="cellIs" dxfId="1318" priority="1002" operator="equal">
      <formula>0</formula>
    </cfRule>
  </conditionalFormatting>
  <conditionalFormatting sqref="V44">
    <cfRule type="cellIs" dxfId="1317" priority="1001" operator="greaterThan">
      <formula>0</formula>
    </cfRule>
  </conditionalFormatting>
  <conditionalFormatting sqref="V43">
    <cfRule type="cellIs" dxfId="1316" priority="1000" operator="equal">
      <formula>0</formula>
    </cfRule>
  </conditionalFormatting>
  <conditionalFormatting sqref="V44">
    <cfRule type="cellIs" dxfId="1315" priority="999" operator="greaterThan">
      <formula>0</formula>
    </cfRule>
  </conditionalFormatting>
  <conditionalFormatting sqref="V43">
    <cfRule type="cellIs" dxfId="1314" priority="998" operator="equal">
      <formula>0</formula>
    </cfRule>
  </conditionalFormatting>
  <conditionalFormatting sqref="V44">
    <cfRule type="cellIs" dxfId="1313" priority="997" operator="greaterThan">
      <formula>0</formula>
    </cfRule>
  </conditionalFormatting>
  <conditionalFormatting sqref="V43">
    <cfRule type="cellIs" dxfId="1312" priority="996" operator="equal">
      <formula>0</formula>
    </cfRule>
  </conditionalFormatting>
  <conditionalFormatting sqref="V44">
    <cfRule type="cellIs" dxfId="1311" priority="995" operator="greaterThan">
      <formula>0</formula>
    </cfRule>
  </conditionalFormatting>
  <conditionalFormatting sqref="V43">
    <cfRule type="cellIs" dxfId="1310" priority="994" operator="equal">
      <formula>0</formula>
    </cfRule>
  </conditionalFormatting>
  <conditionalFormatting sqref="V16">
    <cfRule type="cellIs" dxfId="1309" priority="975" operator="equal">
      <formula>0</formula>
    </cfRule>
  </conditionalFormatting>
  <conditionalFormatting sqref="I19:J19">
    <cfRule type="cellIs" dxfId="1308" priority="972" operator="equal">
      <formula>0</formula>
    </cfRule>
  </conditionalFormatting>
  <conditionalFormatting sqref="K23">
    <cfRule type="cellIs" dxfId="1307" priority="971" operator="greaterThan">
      <formula>0</formula>
    </cfRule>
  </conditionalFormatting>
  <conditionalFormatting sqref="K22">
    <cfRule type="cellIs" dxfId="1306" priority="970" operator="equal">
      <formula>0</formula>
    </cfRule>
  </conditionalFormatting>
  <conditionalFormatting sqref="K24">
    <cfRule type="cellIs" dxfId="1305" priority="968" operator="equal">
      <formula>0</formula>
    </cfRule>
  </conditionalFormatting>
  <conditionalFormatting sqref="L23">
    <cfRule type="cellIs" dxfId="1304" priority="967" operator="greaterThan">
      <formula>0</formula>
    </cfRule>
  </conditionalFormatting>
  <conditionalFormatting sqref="L22">
    <cfRule type="cellIs" dxfId="1303" priority="966" operator="equal">
      <formula>0</formula>
    </cfRule>
  </conditionalFormatting>
  <conditionalFormatting sqref="L24">
    <cfRule type="cellIs" dxfId="1302" priority="964" operator="equal">
      <formula>0</formula>
    </cfRule>
  </conditionalFormatting>
  <conditionalFormatting sqref="T27">
    <cfRule type="cellIs" dxfId="1301" priority="962" operator="equal">
      <formula>0</formula>
    </cfRule>
  </conditionalFormatting>
  <conditionalFormatting sqref="T27">
    <cfRule type="cellIs" dxfId="1300" priority="960" operator="equal">
      <formula>0</formula>
    </cfRule>
  </conditionalFormatting>
  <conditionalFormatting sqref="U27">
    <cfRule type="cellIs" dxfId="1299" priority="958" operator="equal">
      <formula>0</formula>
    </cfRule>
  </conditionalFormatting>
  <conditionalFormatting sqref="U27">
    <cfRule type="cellIs" dxfId="1298" priority="956" operator="equal">
      <formula>0</formula>
    </cfRule>
  </conditionalFormatting>
  <conditionalFormatting sqref="T26">
    <cfRule type="cellIs" dxfId="1297" priority="947" operator="greaterThan">
      <formula>0</formula>
    </cfRule>
  </conditionalFormatting>
  <conditionalFormatting sqref="T25">
    <cfRule type="cellIs" dxfId="1296" priority="946" operator="equal">
      <formula>0</formula>
    </cfRule>
  </conditionalFormatting>
  <conditionalFormatting sqref="T25">
    <cfRule type="cellIs" dxfId="1295" priority="942" operator="equal">
      <formula>0</formula>
    </cfRule>
  </conditionalFormatting>
  <conditionalFormatting sqref="U25">
    <cfRule type="cellIs" dxfId="1294" priority="938" operator="equal">
      <formula>0</formula>
    </cfRule>
  </conditionalFormatting>
  <conditionalFormatting sqref="U25">
    <cfRule type="cellIs" dxfId="1293" priority="934" operator="equal">
      <formula>0</formula>
    </cfRule>
  </conditionalFormatting>
  <conditionalFormatting sqref="U26">
    <cfRule type="cellIs" dxfId="1292" priority="933" operator="greaterThan">
      <formula>0</formula>
    </cfRule>
  </conditionalFormatting>
  <conditionalFormatting sqref="U25">
    <cfRule type="cellIs" dxfId="1291" priority="932" operator="equal">
      <formula>0</formula>
    </cfRule>
  </conditionalFormatting>
  <conditionalFormatting sqref="U25">
    <cfRule type="cellIs" dxfId="1290" priority="928" operator="equal">
      <formula>0</formula>
    </cfRule>
  </conditionalFormatting>
  <conditionalFormatting sqref="U26">
    <cfRule type="cellIs" dxfId="1289" priority="927" operator="greaterThan">
      <formula>0</formula>
    </cfRule>
  </conditionalFormatting>
  <conditionalFormatting sqref="U25">
    <cfRule type="cellIs" dxfId="1288" priority="926" operator="equal">
      <formula>0</formula>
    </cfRule>
  </conditionalFormatting>
  <conditionalFormatting sqref="T30">
    <cfRule type="cellIs" dxfId="1287" priority="923" operator="equal">
      <formula>0</formula>
    </cfRule>
  </conditionalFormatting>
  <conditionalFormatting sqref="T30">
    <cfRule type="cellIs" dxfId="1286" priority="922" operator="equal">
      <formula>0</formula>
    </cfRule>
  </conditionalFormatting>
  <conditionalFormatting sqref="T30">
    <cfRule type="cellIs" dxfId="1285" priority="920" operator="equal">
      <formula>0</formula>
    </cfRule>
  </conditionalFormatting>
  <conditionalFormatting sqref="U30">
    <cfRule type="cellIs" dxfId="1284" priority="919" operator="equal">
      <formula>0</formula>
    </cfRule>
  </conditionalFormatting>
  <conditionalFormatting sqref="U30">
    <cfRule type="cellIs" dxfId="1283" priority="917" operator="equal">
      <formula>0</formula>
    </cfRule>
  </conditionalFormatting>
  <conditionalFormatting sqref="U30">
    <cfRule type="cellIs" dxfId="1282" priority="916" operator="equal">
      <formula>0</formula>
    </cfRule>
  </conditionalFormatting>
  <conditionalFormatting sqref="T28">
    <cfRule type="cellIs" dxfId="1281" priority="914" operator="equal">
      <formula>0</formula>
    </cfRule>
  </conditionalFormatting>
  <conditionalFormatting sqref="T28">
    <cfRule type="cellIs" dxfId="1280" priority="912" operator="equal">
      <formula>0</formula>
    </cfRule>
  </conditionalFormatting>
  <conditionalFormatting sqref="T28">
    <cfRule type="cellIs" dxfId="1279" priority="910" operator="equal">
      <formula>0</formula>
    </cfRule>
  </conditionalFormatting>
  <conditionalFormatting sqref="T28">
    <cfRule type="cellIs" dxfId="1278" priority="908" operator="equal">
      <formula>0</formula>
    </cfRule>
  </conditionalFormatting>
  <conditionalFormatting sqref="T28">
    <cfRule type="cellIs" dxfId="1277" priority="906" operator="equal">
      <formula>0</formula>
    </cfRule>
  </conditionalFormatting>
  <conditionalFormatting sqref="T28">
    <cfRule type="cellIs" dxfId="1276" priority="904" operator="equal">
      <formula>0</formula>
    </cfRule>
  </conditionalFormatting>
  <conditionalFormatting sqref="T29">
    <cfRule type="cellIs" dxfId="1275" priority="903" operator="greaterThan">
      <formula>0</formula>
    </cfRule>
  </conditionalFormatting>
  <conditionalFormatting sqref="T28">
    <cfRule type="cellIs" dxfId="1274" priority="902" operator="equal">
      <formula>0</formula>
    </cfRule>
  </conditionalFormatting>
  <conditionalFormatting sqref="T29">
    <cfRule type="cellIs" dxfId="1273" priority="901" operator="greaterThan">
      <formula>0</formula>
    </cfRule>
  </conditionalFormatting>
  <conditionalFormatting sqref="T28">
    <cfRule type="cellIs" dxfId="1272" priority="900" operator="equal">
      <formula>0</formula>
    </cfRule>
  </conditionalFormatting>
  <conditionalFormatting sqref="U29">
    <cfRule type="cellIs" dxfId="1271" priority="899" operator="greaterThan">
      <formula>0</formula>
    </cfRule>
  </conditionalFormatting>
  <conditionalFormatting sqref="U28">
    <cfRule type="cellIs" dxfId="1270" priority="898" operator="equal">
      <formula>0</formula>
    </cfRule>
  </conditionalFormatting>
  <conditionalFormatting sqref="U29">
    <cfRule type="cellIs" dxfId="1269" priority="897" operator="greaterThan">
      <formula>0</formula>
    </cfRule>
  </conditionalFormatting>
  <conditionalFormatting sqref="U28">
    <cfRule type="cellIs" dxfId="1268" priority="896" operator="equal">
      <formula>0</formula>
    </cfRule>
  </conditionalFormatting>
  <conditionalFormatting sqref="U29">
    <cfRule type="cellIs" dxfId="1267" priority="895" operator="greaterThan">
      <formula>0</formula>
    </cfRule>
  </conditionalFormatting>
  <conditionalFormatting sqref="U28">
    <cfRule type="cellIs" dxfId="1266" priority="894" operator="equal">
      <formula>0</formula>
    </cfRule>
  </conditionalFormatting>
  <conditionalFormatting sqref="U29">
    <cfRule type="cellIs" dxfId="1265" priority="893" operator="greaterThan">
      <formula>0</formula>
    </cfRule>
  </conditionalFormatting>
  <conditionalFormatting sqref="U28">
    <cfRule type="cellIs" dxfId="1264" priority="892" operator="equal">
      <formula>0</formula>
    </cfRule>
  </conditionalFormatting>
  <conditionalFormatting sqref="U29">
    <cfRule type="cellIs" dxfId="1263" priority="891" operator="greaterThan">
      <formula>0</formula>
    </cfRule>
  </conditionalFormatting>
  <conditionalFormatting sqref="U28">
    <cfRule type="cellIs" dxfId="1262" priority="890" operator="equal">
      <formula>0</formula>
    </cfRule>
  </conditionalFormatting>
  <conditionalFormatting sqref="U29">
    <cfRule type="cellIs" dxfId="1261" priority="889" operator="greaterThan">
      <formula>0</formula>
    </cfRule>
  </conditionalFormatting>
  <conditionalFormatting sqref="U28">
    <cfRule type="cellIs" dxfId="1260" priority="888" operator="equal">
      <formula>0</formula>
    </cfRule>
  </conditionalFormatting>
  <conditionalFormatting sqref="U29">
    <cfRule type="cellIs" dxfId="1259" priority="887" operator="greaterThan">
      <formula>0</formula>
    </cfRule>
  </conditionalFormatting>
  <conditionalFormatting sqref="U28">
    <cfRule type="cellIs" dxfId="1258" priority="886" operator="equal">
      <formula>0</formula>
    </cfRule>
  </conditionalFormatting>
  <conditionalFormatting sqref="U29">
    <cfRule type="cellIs" dxfId="1257" priority="885" operator="greaterThan">
      <formula>0</formula>
    </cfRule>
  </conditionalFormatting>
  <conditionalFormatting sqref="U28">
    <cfRule type="cellIs" dxfId="1256" priority="884" operator="equal">
      <formula>0</formula>
    </cfRule>
  </conditionalFormatting>
  <conditionalFormatting sqref="M32">
    <cfRule type="cellIs" dxfId="1255" priority="883" operator="greaterThan">
      <formula>0</formula>
    </cfRule>
  </conditionalFormatting>
  <conditionalFormatting sqref="M31">
    <cfRule type="cellIs" dxfId="1254" priority="882" operator="equal">
      <formula>0</formula>
    </cfRule>
  </conditionalFormatting>
  <conditionalFormatting sqref="O32">
    <cfRule type="cellIs" dxfId="1253" priority="881" operator="greaterThan">
      <formula>0</formula>
    </cfRule>
  </conditionalFormatting>
  <conditionalFormatting sqref="O31">
    <cfRule type="cellIs" dxfId="1252" priority="880" operator="equal">
      <formula>0</formula>
    </cfRule>
  </conditionalFormatting>
  <conditionalFormatting sqref="O32">
    <cfRule type="cellIs" dxfId="1251" priority="879" operator="greaterThan">
      <formula>0</formula>
    </cfRule>
  </conditionalFormatting>
  <conditionalFormatting sqref="O31">
    <cfRule type="cellIs" dxfId="1250" priority="878" operator="equal">
      <formula>0</formula>
    </cfRule>
  </conditionalFormatting>
  <conditionalFormatting sqref="O32">
    <cfRule type="cellIs" dxfId="1249" priority="877" operator="greaterThan">
      <formula>0</formula>
    </cfRule>
  </conditionalFormatting>
  <conditionalFormatting sqref="O31">
    <cfRule type="cellIs" dxfId="1248" priority="876" operator="equal">
      <formula>0</formula>
    </cfRule>
  </conditionalFormatting>
  <conditionalFormatting sqref="O32">
    <cfRule type="cellIs" dxfId="1247" priority="875" operator="greaterThan">
      <formula>0</formula>
    </cfRule>
  </conditionalFormatting>
  <conditionalFormatting sqref="O31">
    <cfRule type="cellIs" dxfId="1246" priority="874" operator="equal">
      <formula>0</formula>
    </cfRule>
  </conditionalFormatting>
  <conditionalFormatting sqref="M33">
    <cfRule type="cellIs" dxfId="1245" priority="872" operator="equal">
      <formula>0</formula>
    </cfRule>
  </conditionalFormatting>
  <conditionalFormatting sqref="O33">
    <cfRule type="cellIs" dxfId="1244" priority="869" operator="equal">
      <formula>0</formula>
    </cfRule>
  </conditionalFormatting>
  <conditionalFormatting sqref="N33">
    <cfRule type="cellIs" dxfId="1243" priority="866" operator="equal">
      <formula>0</formula>
    </cfRule>
  </conditionalFormatting>
  <conditionalFormatting sqref="O36:Q36">
    <cfRule type="cellIs" dxfId="1242" priority="863" operator="equal">
      <formula>0</formula>
    </cfRule>
  </conditionalFormatting>
  <conditionalFormatting sqref="O36:Q36">
    <cfRule type="cellIs" dxfId="1241" priority="860" operator="equal">
      <formula>0</formula>
    </cfRule>
  </conditionalFormatting>
  <conditionalFormatting sqref="T36">
    <cfRule type="cellIs" dxfId="1240" priority="857" operator="equal">
      <formula>0</formula>
    </cfRule>
  </conditionalFormatting>
  <conditionalFormatting sqref="O34:Q34">
    <cfRule type="cellIs" dxfId="1239" priority="854" operator="equal">
      <formula>0</formula>
    </cfRule>
  </conditionalFormatting>
  <conditionalFormatting sqref="O34:Q34">
    <cfRule type="cellIs" dxfId="1238" priority="844" operator="equal">
      <formula>0</formula>
    </cfRule>
  </conditionalFormatting>
  <conditionalFormatting sqref="O34:Q34">
    <cfRule type="cellIs" dxfId="1237" priority="842" operator="equal">
      <formula>0</formula>
    </cfRule>
  </conditionalFormatting>
  <conditionalFormatting sqref="O35:Q35">
    <cfRule type="cellIs" dxfId="1236" priority="841" operator="greaterThan">
      <formula>0</formula>
    </cfRule>
  </conditionalFormatting>
  <conditionalFormatting sqref="O34:Q34">
    <cfRule type="cellIs" dxfId="1235" priority="840" operator="equal">
      <formula>0</formula>
    </cfRule>
  </conditionalFormatting>
  <conditionalFormatting sqref="T35">
    <cfRule type="cellIs" dxfId="1234" priority="839" operator="greaterThan">
      <formula>0</formula>
    </cfRule>
  </conditionalFormatting>
  <conditionalFormatting sqref="T34">
    <cfRule type="cellIs" dxfId="1233" priority="838" operator="equal">
      <formula>0</formula>
    </cfRule>
  </conditionalFormatting>
  <conditionalFormatting sqref="T35">
    <cfRule type="cellIs" dxfId="1232" priority="837" operator="greaterThan">
      <formula>0</formula>
    </cfRule>
  </conditionalFormatting>
  <conditionalFormatting sqref="T34">
    <cfRule type="cellIs" dxfId="1231" priority="836" operator="equal">
      <formula>0</formula>
    </cfRule>
  </conditionalFormatting>
  <conditionalFormatting sqref="T35">
    <cfRule type="cellIs" dxfId="1230" priority="835" operator="greaterThan">
      <formula>0</formula>
    </cfRule>
  </conditionalFormatting>
  <conditionalFormatting sqref="T34">
    <cfRule type="cellIs" dxfId="1229" priority="834" operator="equal">
      <formula>0</formula>
    </cfRule>
  </conditionalFormatting>
  <conditionalFormatting sqref="T35">
    <cfRule type="cellIs" dxfId="1228" priority="833" operator="greaterThan">
      <formula>0</formula>
    </cfRule>
  </conditionalFormatting>
  <conditionalFormatting sqref="T34">
    <cfRule type="cellIs" dxfId="1227" priority="832" operator="equal">
      <formula>0</formula>
    </cfRule>
  </conditionalFormatting>
  <conditionalFormatting sqref="T35">
    <cfRule type="cellIs" dxfId="1226" priority="831" operator="greaterThan">
      <formula>0</formula>
    </cfRule>
  </conditionalFormatting>
  <conditionalFormatting sqref="T34">
    <cfRule type="cellIs" dxfId="1225" priority="830" operator="equal">
      <formula>0</formula>
    </cfRule>
  </conditionalFormatting>
  <conditionalFormatting sqref="T35">
    <cfRule type="cellIs" dxfId="1224" priority="829" operator="greaterThan">
      <formula>0</formula>
    </cfRule>
  </conditionalFormatting>
  <conditionalFormatting sqref="T34">
    <cfRule type="cellIs" dxfId="1223" priority="828" operator="equal">
      <formula>0</formula>
    </cfRule>
  </conditionalFormatting>
  <conditionalFormatting sqref="T35">
    <cfRule type="cellIs" dxfId="1222" priority="827" operator="greaterThan">
      <formula>0</formula>
    </cfRule>
  </conditionalFormatting>
  <conditionalFormatting sqref="T34">
    <cfRule type="cellIs" dxfId="1221" priority="826" operator="equal">
      <formula>0</formula>
    </cfRule>
  </conditionalFormatting>
  <conditionalFormatting sqref="T35">
    <cfRule type="cellIs" dxfId="1220" priority="825" operator="greaterThan">
      <formula>0</formula>
    </cfRule>
  </conditionalFormatting>
  <conditionalFormatting sqref="T34">
    <cfRule type="cellIs" dxfId="1219" priority="824" operator="equal">
      <formula>0</formula>
    </cfRule>
  </conditionalFormatting>
  <conditionalFormatting sqref="T39">
    <cfRule type="cellIs" dxfId="1218" priority="822" operator="equal">
      <formula>0</formula>
    </cfRule>
  </conditionalFormatting>
  <conditionalFormatting sqref="T39">
    <cfRule type="cellIs" dxfId="1217" priority="820" operator="equal">
      <formula>0</formula>
    </cfRule>
  </conditionalFormatting>
  <conditionalFormatting sqref="T38">
    <cfRule type="cellIs" dxfId="1216" priority="819" operator="greaterThan">
      <formula>0</formula>
    </cfRule>
  </conditionalFormatting>
  <conditionalFormatting sqref="T38">
    <cfRule type="cellIs" dxfId="1215" priority="817" operator="greaterThan">
      <formula>0</formula>
    </cfRule>
  </conditionalFormatting>
  <conditionalFormatting sqref="T38">
    <cfRule type="cellIs" dxfId="1214" priority="815" operator="greaterThan">
      <formula>0</formula>
    </cfRule>
  </conditionalFormatting>
  <conditionalFormatting sqref="T38">
    <cfRule type="cellIs" dxfId="1213" priority="813" operator="greaterThan">
      <formula>0</formula>
    </cfRule>
  </conditionalFormatting>
  <conditionalFormatting sqref="U39">
    <cfRule type="cellIs" dxfId="1212" priority="810" operator="equal">
      <formula>0</formula>
    </cfRule>
  </conditionalFormatting>
  <conditionalFormatting sqref="U39">
    <cfRule type="cellIs" dxfId="1211" priority="808" operator="equal">
      <formula>0</formula>
    </cfRule>
  </conditionalFormatting>
  <conditionalFormatting sqref="U39">
    <cfRule type="cellIs" dxfId="1210" priority="789" operator="equal">
      <formula>0</formula>
    </cfRule>
  </conditionalFormatting>
  <conditionalFormatting sqref="U39">
    <cfRule type="cellIs" dxfId="1209" priority="788" operator="equal">
      <formula>0</formula>
    </cfRule>
  </conditionalFormatting>
  <conditionalFormatting sqref="U37">
    <cfRule type="cellIs" dxfId="1208" priority="786" operator="equal">
      <formula>0</formula>
    </cfRule>
  </conditionalFormatting>
  <conditionalFormatting sqref="U37">
    <cfRule type="cellIs" dxfId="1207" priority="784" operator="equal">
      <formula>0</formula>
    </cfRule>
  </conditionalFormatting>
  <conditionalFormatting sqref="U37">
    <cfRule type="cellIs" dxfId="1206" priority="782" operator="equal">
      <formula>0</formula>
    </cfRule>
  </conditionalFormatting>
  <conditionalFormatting sqref="U38">
    <cfRule type="cellIs" dxfId="1205" priority="781" operator="greaterThan">
      <formula>0</formula>
    </cfRule>
  </conditionalFormatting>
  <conditionalFormatting sqref="U37">
    <cfRule type="cellIs" dxfId="1204" priority="780" operator="equal">
      <formula>0</formula>
    </cfRule>
  </conditionalFormatting>
  <conditionalFormatting sqref="U38">
    <cfRule type="cellIs" dxfId="1203" priority="779" operator="greaterThan">
      <formula>0</formula>
    </cfRule>
  </conditionalFormatting>
  <conditionalFormatting sqref="U37">
    <cfRule type="cellIs" dxfId="1202" priority="778" operator="equal">
      <formula>0</formula>
    </cfRule>
  </conditionalFormatting>
  <conditionalFormatting sqref="U38">
    <cfRule type="cellIs" dxfId="1201" priority="777" operator="greaterThan">
      <formula>0</formula>
    </cfRule>
  </conditionalFormatting>
  <conditionalFormatting sqref="U37">
    <cfRule type="cellIs" dxfId="1200" priority="776" operator="equal">
      <formula>0</formula>
    </cfRule>
  </conditionalFormatting>
  <conditionalFormatting sqref="U38">
    <cfRule type="cellIs" dxfId="1199" priority="775" operator="greaterThan">
      <formula>0</formula>
    </cfRule>
  </conditionalFormatting>
  <conditionalFormatting sqref="U37">
    <cfRule type="cellIs" dxfId="1198" priority="774" operator="equal">
      <formula>0</formula>
    </cfRule>
  </conditionalFormatting>
  <conditionalFormatting sqref="U38">
    <cfRule type="cellIs" dxfId="1197" priority="773" operator="greaterThan">
      <formula>0</formula>
    </cfRule>
  </conditionalFormatting>
  <conditionalFormatting sqref="U37">
    <cfRule type="cellIs" dxfId="1196" priority="772" operator="equal">
      <formula>0</formula>
    </cfRule>
  </conditionalFormatting>
  <conditionalFormatting sqref="T37">
    <cfRule type="cellIs" dxfId="1195" priority="770" operator="equal">
      <formula>0</formula>
    </cfRule>
  </conditionalFormatting>
  <conditionalFormatting sqref="T37">
    <cfRule type="cellIs" dxfId="1194" priority="768" operator="equal">
      <formula>0</formula>
    </cfRule>
  </conditionalFormatting>
  <conditionalFormatting sqref="T37">
    <cfRule type="cellIs" dxfId="1193" priority="766" operator="equal">
      <formula>0</formula>
    </cfRule>
  </conditionalFormatting>
  <conditionalFormatting sqref="T37">
    <cfRule type="cellIs" dxfId="1192" priority="764" operator="equal">
      <formula>0</formula>
    </cfRule>
  </conditionalFormatting>
  <conditionalFormatting sqref="L24">
    <cfRule type="cellIs" dxfId="1191" priority="762" operator="equal">
      <formula>0</formula>
    </cfRule>
  </conditionalFormatting>
  <conditionalFormatting sqref="J24">
    <cfRule type="cellIs" dxfId="1190" priority="758" operator="equal">
      <formula>0</formula>
    </cfRule>
  </conditionalFormatting>
  <conditionalFormatting sqref="K24">
    <cfRule type="cellIs" dxfId="1189" priority="754" operator="equal">
      <formula>0</formula>
    </cfRule>
  </conditionalFormatting>
  <conditionalFormatting sqref="I21:J21">
    <cfRule type="cellIs" dxfId="1188" priority="750" operator="equal">
      <formula>0</formula>
    </cfRule>
  </conditionalFormatting>
  <conditionalFormatting sqref="L16">
    <cfRule type="cellIs" dxfId="1187" priority="728" operator="equal">
      <formula>0</formula>
    </cfRule>
  </conditionalFormatting>
  <conditionalFormatting sqref="M16">
    <cfRule type="cellIs" dxfId="1186" priority="726" operator="equal">
      <formula>0</formula>
    </cfRule>
  </conditionalFormatting>
  <conditionalFormatting sqref="N17">
    <cfRule type="cellIs" dxfId="1185" priority="725" operator="greaterThan">
      <formula>0</formula>
    </cfRule>
  </conditionalFormatting>
  <conditionalFormatting sqref="O17">
    <cfRule type="cellIs" dxfId="1184" priority="723" operator="greaterThan">
      <formula>0</formula>
    </cfRule>
  </conditionalFormatting>
  <conditionalFormatting sqref="T17">
    <cfRule type="cellIs" dxfId="1183" priority="721" operator="greaterThan">
      <formula>0</formula>
    </cfRule>
  </conditionalFormatting>
  <conditionalFormatting sqref="G20:H20">
    <cfRule type="cellIs" dxfId="1182" priority="719" operator="greaterThan">
      <formula>0</formula>
    </cfRule>
  </conditionalFormatting>
  <conditionalFormatting sqref="J23">
    <cfRule type="cellIs" dxfId="1181" priority="713" operator="greaterThan">
      <formula>0</formula>
    </cfRule>
  </conditionalFormatting>
  <conditionalFormatting sqref="K22">
    <cfRule type="cellIs" dxfId="1180" priority="708" operator="equal">
      <formula>0</formula>
    </cfRule>
  </conditionalFormatting>
  <conditionalFormatting sqref="K24">
    <cfRule type="cellIs" dxfId="1179" priority="707" operator="equal">
      <formula>0</formula>
    </cfRule>
  </conditionalFormatting>
  <conditionalFormatting sqref="K24">
    <cfRule type="cellIs" dxfId="1178" priority="706" operator="equal">
      <formula>0</formula>
    </cfRule>
  </conditionalFormatting>
  <conditionalFormatting sqref="K24">
    <cfRule type="cellIs" dxfId="1177" priority="704" operator="equal">
      <formula>0</formula>
    </cfRule>
  </conditionalFormatting>
  <conditionalFormatting sqref="I24">
    <cfRule type="cellIs" dxfId="1176" priority="700" operator="equal">
      <formula>0</formula>
    </cfRule>
  </conditionalFormatting>
  <conditionalFormatting sqref="J24">
    <cfRule type="cellIs" dxfId="1175" priority="696" operator="equal">
      <formula>0</formula>
    </cfRule>
  </conditionalFormatting>
  <conditionalFormatting sqref="E40:E42">
    <cfRule type="cellIs" dxfId="1174" priority="694" operator="equal">
      <formula>0</formula>
    </cfRule>
  </conditionalFormatting>
  <conditionalFormatting sqref="O40:S42">
    <cfRule type="cellIs" dxfId="1173" priority="692" operator="equal">
      <formula>0</formula>
    </cfRule>
  </conditionalFormatting>
  <conditionalFormatting sqref="N40:N42">
    <cfRule type="cellIs" dxfId="1172" priority="690" operator="equal">
      <formula>0</formula>
    </cfRule>
  </conditionalFormatting>
  <conditionalFormatting sqref="O40:S42">
    <cfRule type="cellIs" dxfId="1171" priority="689" operator="equal">
      <formula>0</formula>
    </cfRule>
  </conditionalFormatting>
  <conditionalFormatting sqref="V40:V42">
    <cfRule type="cellIs" dxfId="1170" priority="688" operator="equal">
      <formula>0</formula>
    </cfRule>
  </conditionalFormatting>
  <conditionalFormatting sqref="V40:V42">
    <cfRule type="cellIs" dxfId="1169" priority="687" operator="equal">
      <formula>0</formula>
    </cfRule>
  </conditionalFormatting>
  <conditionalFormatting sqref="V40:V42">
    <cfRule type="cellIs" dxfId="1168" priority="686" operator="equal">
      <formula>0</formula>
    </cfRule>
  </conditionalFormatting>
  <conditionalFormatting sqref="T42">
    <cfRule type="cellIs" dxfId="1167" priority="684" operator="equal">
      <formula>0</formula>
    </cfRule>
  </conditionalFormatting>
  <conditionalFormatting sqref="T42">
    <cfRule type="cellIs" dxfId="1166" priority="682" operator="equal">
      <formula>0</formula>
    </cfRule>
  </conditionalFormatting>
  <conditionalFormatting sqref="T41">
    <cfRule type="cellIs" dxfId="1165" priority="679" operator="greaterThan">
      <formula>0</formula>
    </cfRule>
  </conditionalFormatting>
  <conditionalFormatting sqref="T41">
    <cfRule type="cellIs" dxfId="1164" priority="677" operator="greaterThan">
      <formula>0</formula>
    </cfRule>
  </conditionalFormatting>
  <conditionalFormatting sqref="T41">
    <cfRule type="cellIs" dxfId="1163" priority="675" operator="greaterThan">
      <formula>0</formula>
    </cfRule>
  </conditionalFormatting>
  <conditionalFormatting sqref="T41">
    <cfRule type="cellIs" dxfId="1162" priority="673" operator="greaterThan">
      <formula>0</formula>
    </cfRule>
  </conditionalFormatting>
  <conditionalFormatting sqref="U42">
    <cfRule type="cellIs" dxfId="1161" priority="672" operator="equal">
      <formula>0</formula>
    </cfRule>
  </conditionalFormatting>
  <conditionalFormatting sqref="U42">
    <cfRule type="cellIs" dxfId="1160" priority="670" operator="equal">
      <formula>0</formula>
    </cfRule>
  </conditionalFormatting>
  <conditionalFormatting sqref="U42">
    <cfRule type="cellIs" dxfId="1159" priority="669" operator="equal">
      <formula>0</formula>
    </cfRule>
  </conditionalFormatting>
  <conditionalFormatting sqref="U40">
    <cfRule type="cellIs" dxfId="1158" priority="667" operator="equal">
      <formula>0</formula>
    </cfRule>
  </conditionalFormatting>
  <conditionalFormatting sqref="U40">
    <cfRule type="cellIs" dxfId="1157" priority="665" operator="equal">
      <formula>0</formula>
    </cfRule>
  </conditionalFormatting>
  <conditionalFormatting sqref="U40">
    <cfRule type="cellIs" dxfId="1156" priority="663" operator="equal">
      <formula>0</formula>
    </cfRule>
  </conditionalFormatting>
  <conditionalFormatting sqref="U40">
    <cfRule type="cellIs" dxfId="1155" priority="661" operator="equal">
      <formula>0</formula>
    </cfRule>
  </conditionalFormatting>
  <conditionalFormatting sqref="U40">
    <cfRule type="cellIs" dxfId="1154" priority="659" operator="equal">
      <formula>0</formula>
    </cfRule>
  </conditionalFormatting>
  <conditionalFormatting sqref="U41">
    <cfRule type="cellIs" dxfId="1153" priority="658" operator="greaterThan">
      <formula>0</formula>
    </cfRule>
  </conditionalFormatting>
  <conditionalFormatting sqref="U40">
    <cfRule type="cellIs" dxfId="1152" priority="657" operator="equal">
      <formula>0</formula>
    </cfRule>
  </conditionalFormatting>
  <conditionalFormatting sqref="U40">
    <cfRule type="cellIs" dxfId="1151" priority="655" operator="equal">
      <formula>0</formula>
    </cfRule>
  </conditionalFormatting>
  <conditionalFormatting sqref="U41">
    <cfRule type="cellIs" dxfId="1150" priority="654" operator="greaterThan">
      <formula>0</formula>
    </cfRule>
  </conditionalFormatting>
  <conditionalFormatting sqref="U40">
    <cfRule type="cellIs" dxfId="1149" priority="653" operator="equal">
      <formula>0</formula>
    </cfRule>
  </conditionalFormatting>
  <conditionalFormatting sqref="U42">
    <cfRule type="cellIs" dxfId="1148" priority="651" operator="equal">
      <formula>0</formula>
    </cfRule>
  </conditionalFormatting>
  <conditionalFormatting sqref="U42">
    <cfRule type="cellIs" dxfId="1147" priority="652" operator="equal">
      <formula>0</formula>
    </cfRule>
  </conditionalFormatting>
  <conditionalFormatting sqref="U42">
    <cfRule type="cellIs" dxfId="1146" priority="649" operator="equal">
      <formula>0</formula>
    </cfRule>
  </conditionalFormatting>
  <conditionalFormatting sqref="U40">
    <cfRule type="cellIs" dxfId="1145" priority="645" operator="equal">
      <formula>0</formula>
    </cfRule>
  </conditionalFormatting>
  <conditionalFormatting sqref="U41">
    <cfRule type="cellIs" dxfId="1144" priority="644" operator="greaterThan">
      <formula>0</formula>
    </cfRule>
  </conditionalFormatting>
  <conditionalFormatting sqref="U40">
    <cfRule type="cellIs" dxfId="1143" priority="643" operator="equal">
      <formula>0</formula>
    </cfRule>
  </conditionalFormatting>
  <conditionalFormatting sqref="U40">
    <cfRule type="cellIs" dxfId="1142" priority="639" operator="equal">
      <formula>0</formula>
    </cfRule>
  </conditionalFormatting>
  <conditionalFormatting sqref="U41">
    <cfRule type="cellIs" dxfId="1141" priority="638" operator="greaterThan">
      <formula>0</formula>
    </cfRule>
  </conditionalFormatting>
  <conditionalFormatting sqref="U40">
    <cfRule type="cellIs" dxfId="1140" priority="637" operator="equal">
      <formula>0</formula>
    </cfRule>
  </conditionalFormatting>
  <conditionalFormatting sqref="T40">
    <cfRule type="cellIs" dxfId="1139" priority="632" operator="equal">
      <formula>0</formula>
    </cfRule>
  </conditionalFormatting>
  <conditionalFormatting sqref="T40">
    <cfRule type="cellIs" dxfId="1138" priority="630" operator="equal">
      <formula>0</formula>
    </cfRule>
  </conditionalFormatting>
  <conditionalFormatting sqref="T40">
    <cfRule type="cellIs" dxfId="1137" priority="628" operator="equal">
      <formula>0</formula>
    </cfRule>
  </conditionalFormatting>
  <conditionalFormatting sqref="T40">
    <cfRule type="cellIs" dxfId="1136" priority="626" operator="equal">
      <formula>0</formula>
    </cfRule>
  </conditionalFormatting>
  <conditionalFormatting sqref="K31">
    <cfRule type="cellIs" dxfId="1135" priority="622" operator="equal">
      <formula>0</formula>
    </cfRule>
  </conditionalFormatting>
  <conditionalFormatting sqref="H23">
    <cfRule type="cellIs" dxfId="1134" priority="621" operator="greaterThan">
      <formula>0</formula>
    </cfRule>
  </conditionalFormatting>
  <conditionalFormatting sqref="H22">
    <cfRule type="cellIs" dxfId="1133" priority="620" operator="equal">
      <formula>0</formula>
    </cfRule>
  </conditionalFormatting>
  <conditionalFormatting sqref="H24">
    <cfRule type="cellIs" dxfId="1132" priority="618" operator="equal">
      <formula>0</formula>
    </cfRule>
  </conditionalFormatting>
  <conditionalFormatting sqref="T36">
    <cfRule type="cellIs" dxfId="1131" priority="608" operator="equal">
      <formula>0</formula>
    </cfRule>
  </conditionalFormatting>
  <conditionalFormatting sqref="T36">
    <cfRule type="cellIs" dxfId="1130" priority="607" operator="equal">
      <formula>0</formula>
    </cfRule>
  </conditionalFormatting>
  <conditionalFormatting sqref="U36">
    <cfRule type="cellIs" dxfId="1129" priority="606" operator="equal">
      <formula>0</formula>
    </cfRule>
  </conditionalFormatting>
  <conditionalFormatting sqref="U36">
    <cfRule type="cellIs" dxfId="1128" priority="605" operator="equal">
      <formula>0</formula>
    </cfRule>
  </conditionalFormatting>
  <conditionalFormatting sqref="U36">
    <cfRule type="cellIs" dxfId="1127" priority="604" operator="equal">
      <formula>0</formula>
    </cfRule>
  </conditionalFormatting>
  <conditionalFormatting sqref="T34">
    <cfRule type="cellIs" dxfId="1126" priority="601" operator="equal">
      <formula>0</formula>
    </cfRule>
  </conditionalFormatting>
  <conditionalFormatting sqref="T34">
    <cfRule type="cellIs" dxfId="1125" priority="597" operator="equal">
      <formula>0</formula>
    </cfRule>
  </conditionalFormatting>
  <conditionalFormatting sqref="T34">
    <cfRule type="cellIs" dxfId="1124" priority="595" operator="equal">
      <formula>0</formula>
    </cfRule>
  </conditionalFormatting>
  <conditionalFormatting sqref="T34">
    <cfRule type="cellIs" dxfId="1123" priority="593" operator="equal">
      <formula>0</formula>
    </cfRule>
  </conditionalFormatting>
  <conditionalFormatting sqref="T35">
    <cfRule type="cellIs" dxfId="1122" priority="592" operator="greaterThan">
      <formula>0</formula>
    </cfRule>
  </conditionalFormatting>
  <conditionalFormatting sqref="T34">
    <cfRule type="cellIs" dxfId="1121" priority="591" operator="equal">
      <formula>0</formula>
    </cfRule>
  </conditionalFormatting>
  <conditionalFormatting sqref="T34">
    <cfRule type="cellIs" dxfId="1120" priority="589" operator="equal">
      <formula>0</formula>
    </cfRule>
  </conditionalFormatting>
  <conditionalFormatting sqref="T35">
    <cfRule type="cellIs" dxfId="1119" priority="588" operator="greaterThan">
      <formula>0</formula>
    </cfRule>
  </conditionalFormatting>
  <conditionalFormatting sqref="T34">
    <cfRule type="cellIs" dxfId="1118" priority="587" operator="equal">
      <formula>0</formula>
    </cfRule>
  </conditionalFormatting>
  <conditionalFormatting sqref="U34">
    <cfRule type="cellIs" dxfId="1117" priority="585" operator="equal">
      <formula>0</formula>
    </cfRule>
  </conditionalFormatting>
  <conditionalFormatting sqref="U34">
    <cfRule type="cellIs" dxfId="1116" priority="583" operator="equal">
      <formula>0</formula>
    </cfRule>
  </conditionalFormatting>
  <conditionalFormatting sqref="U34">
    <cfRule type="cellIs" dxfId="1115" priority="579" operator="equal">
      <formula>0</formula>
    </cfRule>
  </conditionalFormatting>
  <conditionalFormatting sqref="U34">
    <cfRule type="cellIs" dxfId="1114" priority="581" operator="equal">
      <formula>0</formula>
    </cfRule>
  </conditionalFormatting>
  <conditionalFormatting sqref="U34">
    <cfRule type="cellIs" dxfId="1113" priority="577" operator="equal">
      <formula>0</formula>
    </cfRule>
  </conditionalFormatting>
  <conditionalFormatting sqref="U34">
    <cfRule type="cellIs" dxfId="1112" priority="575" operator="equal">
      <formula>0</formula>
    </cfRule>
  </conditionalFormatting>
  <conditionalFormatting sqref="U34">
    <cfRule type="cellIs" dxfId="1111" priority="573" operator="equal">
      <formula>0</formula>
    </cfRule>
  </conditionalFormatting>
  <conditionalFormatting sqref="U34">
    <cfRule type="cellIs" dxfId="1110" priority="571" operator="equal">
      <formula>0</formula>
    </cfRule>
  </conditionalFormatting>
  <conditionalFormatting sqref="P17">
    <cfRule type="cellIs" dxfId="1109" priority="570" operator="greaterThan">
      <formula>0</formula>
    </cfRule>
  </conditionalFormatting>
  <conditionalFormatting sqref="P17">
    <cfRule type="cellIs" dxfId="1108" priority="568" operator="greaterThan">
      <formula>0</formula>
    </cfRule>
  </conditionalFormatting>
  <conditionalFormatting sqref="Q17">
    <cfRule type="cellIs" dxfId="1107" priority="564" operator="greaterThan">
      <formula>0</formula>
    </cfRule>
  </conditionalFormatting>
  <conditionalFormatting sqref="Q16">
    <cfRule type="cellIs" dxfId="1106" priority="561" operator="equal">
      <formula>0</formula>
    </cfRule>
  </conditionalFormatting>
  <conditionalFormatting sqref="Q18">
    <cfRule type="cellIs" dxfId="1105" priority="560" operator="equal">
      <formula>0</formula>
    </cfRule>
  </conditionalFormatting>
  <conditionalFormatting sqref="Q18">
    <cfRule type="cellIs" dxfId="1104" priority="559" operator="equal">
      <formula>0</formula>
    </cfRule>
  </conditionalFormatting>
  <conditionalFormatting sqref="R17">
    <cfRule type="cellIs" dxfId="1103" priority="558" operator="greaterThan">
      <formula>0</formula>
    </cfRule>
  </conditionalFormatting>
  <conditionalFormatting sqref="R16">
    <cfRule type="cellIs" dxfId="1102" priority="557" operator="equal">
      <formula>0</formula>
    </cfRule>
  </conditionalFormatting>
  <conditionalFormatting sqref="R17">
    <cfRule type="cellIs" dxfId="1101" priority="556" operator="greaterThan">
      <formula>0</formula>
    </cfRule>
  </conditionalFormatting>
  <conditionalFormatting sqref="R16">
    <cfRule type="cellIs" dxfId="1100" priority="555" operator="equal">
      <formula>0</formula>
    </cfRule>
  </conditionalFormatting>
  <conditionalFormatting sqref="R18">
    <cfRule type="cellIs" dxfId="1099" priority="553" operator="equal">
      <formula>0</formula>
    </cfRule>
  </conditionalFormatting>
  <conditionalFormatting sqref="S17">
    <cfRule type="cellIs" dxfId="1098" priority="552" operator="greaterThan">
      <formula>0</formula>
    </cfRule>
  </conditionalFormatting>
  <conditionalFormatting sqref="S16">
    <cfRule type="cellIs" dxfId="1097" priority="551" operator="equal">
      <formula>0</formula>
    </cfRule>
  </conditionalFormatting>
  <conditionalFormatting sqref="S17">
    <cfRule type="cellIs" dxfId="1096" priority="550" operator="greaterThan">
      <formula>0</formula>
    </cfRule>
  </conditionalFormatting>
  <conditionalFormatting sqref="S16">
    <cfRule type="cellIs" dxfId="1095" priority="549" operator="equal">
      <formula>0</formula>
    </cfRule>
  </conditionalFormatting>
  <conditionalFormatting sqref="S18">
    <cfRule type="cellIs" dxfId="1094" priority="547" operator="equal">
      <formula>0</formula>
    </cfRule>
  </conditionalFormatting>
  <conditionalFormatting sqref="Q24">
    <cfRule type="cellIs" dxfId="1093" priority="543" operator="equal">
      <formula>0</formula>
    </cfRule>
  </conditionalFormatting>
  <conditionalFormatting sqref="Q22">
    <cfRule type="cellIs" dxfId="1092" priority="541" operator="equal">
      <formula>0</formula>
    </cfRule>
  </conditionalFormatting>
  <conditionalFormatting sqref="R24">
    <cfRule type="cellIs" dxfId="1091" priority="540" operator="equal">
      <formula>0</formula>
    </cfRule>
  </conditionalFormatting>
  <conditionalFormatting sqref="P33">
    <cfRule type="cellIs" dxfId="1090" priority="529" operator="equal">
      <formula>0</formula>
    </cfRule>
  </conditionalFormatting>
  <conditionalFormatting sqref="P33">
    <cfRule type="cellIs" dxfId="1089" priority="527" operator="equal">
      <formula>0</formula>
    </cfRule>
  </conditionalFormatting>
  <conditionalFormatting sqref="P33">
    <cfRule type="cellIs" dxfId="1088" priority="525" operator="equal">
      <formula>0</formula>
    </cfRule>
  </conditionalFormatting>
  <conditionalFormatting sqref="P33">
    <cfRule type="cellIs" dxfId="1087" priority="523" operator="equal">
      <formula>0</formula>
    </cfRule>
  </conditionalFormatting>
  <conditionalFormatting sqref="P33">
    <cfRule type="cellIs" dxfId="1086" priority="522" operator="equal">
      <formula>0</formula>
    </cfRule>
  </conditionalFormatting>
  <conditionalFormatting sqref="P31">
    <cfRule type="cellIs" dxfId="1085" priority="520" operator="equal">
      <formula>0</formula>
    </cfRule>
  </conditionalFormatting>
  <conditionalFormatting sqref="P31">
    <cfRule type="cellIs" dxfId="1084" priority="518" operator="equal">
      <formula>0</formula>
    </cfRule>
  </conditionalFormatting>
  <conditionalFormatting sqref="P31">
    <cfRule type="cellIs" dxfId="1083" priority="516" operator="equal">
      <formula>0</formula>
    </cfRule>
  </conditionalFormatting>
  <conditionalFormatting sqref="P33">
    <cfRule type="cellIs" dxfId="1082" priority="513" operator="equal">
      <formula>0</formula>
    </cfRule>
  </conditionalFormatting>
  <conditionalFormatting sqref="P33">
    <cfRule type="cellIs" dxfId="1081" priority="512" operator="equal">
      <formula>0</formula>
    </cfRule>
  </conditionalFormatting>
  <conditionalFormatting sqref="P33">
    <cfRule type="cellIs" dxfId="1080" priority="510" operator="equal">
      <formula>0</formula>
    </cfRule>
  </conditionalFormatting>
  <conditionalFormatting sqref="P33">
    <cfRule type="cellIs" dxfId="1079" priority="509" operator="equal">
      <formula>0</formula>
    </cfRule>
  </conditionalFormatting>
  <conditionalFormatting sqref="Q31">
    <cfRule type="cellIs" dxfId="1078" priority="506" operator="equal">
      <formula>0</formula>
    </cfRule>
  </conditionalFormatting>
  <conditionalFormatting sqref="Q33">
    <cfRule type="cellIs" dxfId="1077" priority="498" operator="equal">
      <formula>0</formula>
    </cfRule>
  </conditionalFormatting>
  <conditionalFormatting sqref="Q33">
    <cfRule type="cellIs" dxfId="1076" priority="494" operator="equal">
      <formula>0</formula>
    </cfRule>
  </conditionalFormatting>
  <conditionalFormatting sqref="Q33">
    <cfRule type="cellIs" dxfId="1075" priority="493" operator="equal">
      <formula>0</formula>
    </cfRule>
  </conditionalFormatting>
  <conditionalFormatting sqref="Q31">
    <cfRule type="cellIs" dxfId="1074" priority="490" operator="equal">
      <formula>0</formula>
    </cfRule>
  </conditionalFormatting>
  <conditionalFormatting sqref="Q32">
    <cfRule type="cellIs" dxfId="1073" priority="489" operator="greaterThan">
      <formula>0</formula>
    </cfRule>
  </conditionalFormatting>
  <conditionalFormatting sqref="Q31">
    <cfRule type="cellIs" dxfId="1072" priority="488" operator="equal">
      <formula>0</formula>
    </cfRule>
  </conditionalFormatting>
  <conditionalFormatting sqref="Q31">
    <cfRule type="cellIs" dxfId="1071" priority="484" operator="equal">
      <formula>0</formula>
    </cfRule>
  </conditionalFormatting>
  <conditionalFormatting sqref="Q33">
    <cfRule type="cellIs" dxfId="1070" priority="480" operator="equal">
      <formula>0</formula>
    </cfRule>
  </conditionalFormatting>
  <conditionalFormatting sqref="Q33">
    <cfRule type="cellIs" dxfId="1069" priority="478" operator="equal">
      <formula>0</formula>
    </cfRule>
  </conditionalFormatting>
  <conditionalFormatting sqref="L27:M27">
    <cfRule type="cellIs" dxfId="1068" priority="476" operator="equal">
      <formula>0</formula>
    </cfRule>
  </conditionalFormatting>
  <conditionalFormatting sqref="L26:O26">
    <cfRule type="cellIs" dxfId="1067" priority="477" operator="greaterThan">
      <formula>0</formula>
    </cfRule>
  </conditionalFormatting>
  <conditionalFormatting sqref="N25:O25">
    <cfRule type="cellIs" dxfId="1066" priority="473" operator="equal">
      <formula>0</formula>
    </cfRule>
  </conditionalFormatting>
  <conditionalFormatting sqref="N25:O25">
    <cfRule type="cellIs" dxfId="1065" priority="471" operator="equal">
      <formula>0</formula>
    </cfRule>
  </conditionalFormatting>
  <conditionalFormatting sqref="N25">
    <cfRule type="cellIs" dxfId="1064" priority="469" operator="equal">
      <formula>0</formula>
    </cfRule>
  </conditionalFormatting>
  <conditionalFormatting sqref="N25:O25">
    <cfRule type="cellIs" dxfId="1063" priority="467" operator="equal">
      <formula>0</formula>
    </cfRule>
  </conditionalFormatting>
  <conditionalFormatting sqref="M27:O27">
    <cfRule type="cellIs" dxfId="1062" priority="466" operator="equal">
      <formula>0</formula>
    </cfRule>
  </conditionalFormatting>
  <conditionalFormatting sqref="N27">
    <cfRule type="cellIs" dxfId="1061" priority="464" operator="equal">
      <formula>0</formula>
    </cfRule>
  </conditionalFormatting>
  <conditionalFormatting sqref="M27:O27">
    <cfRule type="cellIs" dxfId="1060" priority="462" operator="equal">
      <formula>0</formula>
    </cfRule>
  </conditionalFormatting>
  <conditionalFormatting sqref="N27">
    <cfRule type="cellIs" dxfId="1059" priority="460" operator="equal">
      <formula>0</formula>
    </cfRule>
  </conditionalFormatting>
  <conditionalFormatting sqref="O27">
    <cfRule type="cellIs" dxfId="1058" priority="458" operator="equal">
      <formula>0</formula>
    </cfRule>
  </conditionalFormatting>
  <conditionalFormatting sqref="O25">
    <cfRule type="cellIs" dxfId="1057" priority="447" operator="equal">
      <formula>0</formula>
    </cfRule>
  </conditionalFormatting>
  <conditionalFormatting sqref="O27">
    <cfRule type="cellIs" dxfId="1056" priority="444" operator="equal">
      <formula>0</formula>
    </cfRule>
  </conditionalFormatting>
  <conditionalFormatting sqref="O27">
    <cfRule type="cellIs" dxfId="1055" priority="441" operator="equal">
      <formula>0</formula>
    </cfRule>
  </conditionalFormatting>
  <conditionalFormatting sqref="O27">
    <cfRule type="cellIs" dxfId="1054" priority="438" operator="equal">
      <formula>0</formula>
    </cfRule>
  </conditionalFormatting>
  <conditionalFormatting sqref="K27">
    <cfRule type="cellIs" dxfId="1053" priority="435" operator="equal">
      <formula>0</formula>
    </cfRule>
  </conditionalFormatting>
  <conditionalFormatting sqref="J27">
    <cfRule type="cellIs" dxfId="1052" priority="432" operator="equal">
      <formula>0</formula>
    </cfRule>
  </conditionalFormatting>
  <conditionalFormatting sqref="P27">
    <cfRule type="cellIs" dxfId="1051" priority="422" operator="equal">
      <formula>0</formula>
    </cfRule>
  </conditionalFormatting>
  <conditionalFormatting sqref="P27">
    <cfRule type="cellIs" dxfId="1050" priority="420" operator="equal">
      <formula>0</formula>
    </cfRule>
  </conditionalFormatting>
  <conditionalFormatting sqref="P27">
    <cfRule type="cellIs" dxfId="1049" priority="418" operator="equal">
      <formula>0</formula>
    </cfRule>
  </conditionalFormatting>
  <conditionalFormatting sqref="P27">
    <cfRule type="cellIs" dxfId="1048" priority="416" operator="equal">
      <formula>0</formula>
    </cfRule>
  </conditionalFormatting>
  <conditionalFormatting sqref="Q27">
    <cfRule type="cellIs" dxfId="1047" priority="392" operator="equal">
      <formula>0</formula>
    </cfRule>
  </conditionalFormatting>
  <conditionalFormatting sqref="Q27">
    <cfRule type="cellIs" dxfId="1046" priority="391" operator="equal">
      <formula>0</formula>
    </cfRule>
  </conditionalFormatting>
  <conditionalFormatting sqref="Q27">
    <cfRule type="cellIs" dxfId="1045" priority="389" operator="equal">
      <formula>0</formula>
    </cfRule>
  </conditionalFormatting>
  <conditionalFormatting sqref="Q27">
    <cfRule type="cellIs" dxfId="1044" priority="388" operator="equal">
      <formula>0</formula>
    </cfRule>
  </conditionalFormatting>
  <conditionalFormatting sqref="Q27">
    <cfRule type="cellIs" dxfId="1043" priority="386" operator="equal">
      <formula>0</formula>
    </cfRule>
  </conditionalFormatting>
  <conditionalFormatting sqref="Q27">
    <cfRule type="cellIs" dxfId="1042" priority="385" operator="equal">
      <formula>0</formula>
    </cfRule>
  </conditionalFormatting>
  <conditionalFormatting sqref="Q26">
    <cfRule type="cellIs" dxfId="1041" priority="384" operator="greaterThan">
      <formula>0</formula>
    </cfRule>
  </conditionalFormatting>
  <conditionalFormatting sqref="Q25">
    <cfRule type="cellIs" dxfId="1040" priority="383" operator="equal">
      <formula>0</formula>
    </cfRule>
  </conditionalFormatting>
  <conditionalFormatting sqref="Q25">
    <cfRule type="cellIs" dxfId="1039" priority="379" operator="equal">
      <formula>0</formula>
    </cfRule>
  </conditionalFormatting>
  <conditionalFormatting sqref="Q26">
    <cfRule type="cellIs" dxfId="1038" priority="378" operator="greaterThan">
      <formula>0</formula>
    </cfRule>
  </conditionalFormatting>
  <conditionalFormatting sqref="Q25">
    <cfRule type="cellIs" dxfId="1037" priority="377" operator="equal">
      <formula>0</formula>
    </cfRule>
  </conditionalFormatting>
  <conditionalFormatting sqref="Q27">
    <cfRule type="cellIs" dxfId="1036" priority="376" operator="equal">
      <formula>0</formula>
    </cfRule>
  </conditionalFormatting>
  <conditionalFormatting sqref="Q27">
    <cfRule type="cellIs" dxfId="1035" priority="374" operator="equal">
      <formula>0</formula>
    </cfRule>
  </conditionalFormatting>
  <conditionalFormatting sqref="Q27">
    <cfRule type="cellIs" dxfId="1034" priority="373" operator="equal">
      <formula>0</formula>
    </cfRule>
  </conditionalFormatting>
  <conditionalFormatting sqref="Q27">
    <cfRule type="cellIs" dxfId="1033" priority="372" operator="equal">
      <formula>0</formula>
    </cfRule>
  </conditionalFormatting>
  <conditionalFormatting sqref="Q27">
    <cfRule type="cellIs" dxfId="1032" priority="371" operator="equal">
      <formula>0</formula>
    </cfRule>
  </conditionalFormatting>
  <conditionalFormatting sqref="L30:M30">
    <cfRule type="cellIs" dxfId="1031" priority="369" operator="equal">
      <formula>0</formula>
    </cfRule>
  </conditionalFormatting>
  <conditionalFormatting sqref="L28:O28">
    <cfRule type="cellIs" dxfId="1030" priority="368" operator="equal">
      <formula>0</formula>
    </cfRule>
  </conditionalFormatting>
  <conditionalFormatting sqref="N28:O28">
    <cfRule type="cellIs" dxfId="1029" priority="366" operator="equal">
      <formula>0</formula>
    </cfRule>
  </conditionalFormatting>
  <conditionalFormatting sqref="N28:O28">
    <cfRule type="cellIs" dxfId="1028" priority="364" operator="equal">
      <formula>0</formula>
    </cfRule>
  </conditionalFormatting>
  <conditionalFormatting sqref="N28">
    <cfRule type="cellIs" dxfId="1027" priority="362" operator="equal">
      <formula>0</formula>
    </cfRule>
  </conditionalFormatting>
  <conditionalFormatting sqref="M30:O30">
    <cfRule type="cellIs" dxfId="1026" priority="359" operator="equal">
      <formula>0</formula>
    </cfRule>
  </conditionalFormatting>
  <conditionalFormatting sqref="N30">
    <cfRule type="cellIs" dxfId="1025" priority="357" operator="equal">
      <formula>0</formula>
    </cfRule>
  </conditionalFormatting>
  <conditionalFormatting sqref="M30:O30">
    <cfRule type="cellIs" dxfId="1024" priority="355" operator="equal">
      <formula>0</formula>
    </cfRule>
  </conditionalFormatting>
  <conditionalFormatting sqref="N30">
    <cfRule type="cellIs" dxfId="1023" priority="353" operator="equal">
      <formula>0</formula>
    </cfRule>
  </conditionalFormatting>
  <conditionalFormatting sqref="O30">
    <cfRule type="cellIs" dxfId="1022" priority="351" operator="equal">
      <formula>0</formula>
    </cfRule>
  </conditionalFormatting>
  <conditionalFormatting sqref="M30">
    <cfRule type="cellIs" dxfId="1021" priority="339" operator="equal">
      <formula>0</formula>
    </cfRule>
  </conditionalFormatting>
  <conditionalFormatting sqref="O30">
    <cfRule type="cellIs" dxfId="1020" priority="337" operator="equal">
      <formula>0</formula>
    </cfRule>
  </conditionalFormatting>
  <conditionalFormatting sqref="O30">
    <cfRule type="cellIs" dxfId="1019" priority="335" operator="equal">
      <formula>0</formula>
    </cfRule>
  </conditionalFormatting>
  <conditionalFormatting sqref="N30">
    <cfRule type="cellIs" dxfId="1018" priority="333" operator="equal">
      <formula>0</formula>
    </cfRule>
  </conditionalFormatting>
  <conditionalFormatting sqref="O30">
    <cfRule type="cellIs" dxfId="1017" priority="331" operator="equal">
      <formula>0</formula>
    </cfRule>
  </conditionalFormatting>
  <conditionalFormatting sqref="P28">
    <cfRule type="cellIs" dxfId="1016" priority="320" operator="equal">
      <formula>0</formula>
    </cfRule>
  </conditionalFormatting>
  <conditionalFormatting sqref="P29">
    <cfRule type="cellIs" dxfId="1015" priority="319" operator="greaterThan">
      <formula>0</formula>
    </cfRule>
  </conditionalFormatting>
  <conditionalFormatting sqref="P30">
    <cfRule type="cellIs" dxfId="1014" priority="314" operator="equal">
      <formula>0</formula>
    </cfRule>
  </conditionalFormatting>
  <conditionalFormatting sqref="P30">
    <cfRule type="cellIs" dxfId="1013" priority="311" operator="equal">
      <formula>0</formula>
    </cfRule>
  </conditionalFormatting>
  <conditionalFormatting sqref="P30">
    <cfRule type="cellIs" dxfId="1012" priority="297" operator="equal">
      <formula>0</formula>
    </cfRule>
  </conditionalFormatting>
  <conditionalFormatting sqref="P30">
    <cfRule type="cellIs" dxfId="1011" priority="295" operator="equal">
      <formula>0</formula>
    </cfRule>
  </conditionalFormatting>
  <conditionalFormatting sqref="Q30">
    <cfRule type="cellIs" dxfId="1010" priority="285" operator="equal">
      <formula>0</formula>
    </cfRule>
  </conditionalFormatting>
  <conditionalFormatting sqref="Q30">
    <cfRule type="cellIs" dxfId="1009" priority="283" operator="equal">
      <formula>0</formula>
    </cfRule>
  </conditionalFormatting>
  <conditionalFormatting sqref="Q30">
    <cfRule type="cellIs" dxfId="1008" priority="281" operator="equal">
      <formula>0</formula>
    </cfRule>
  </conditionalFormatting>
  <conditionalFormatting sqref="Q30">
    <cfRule type="cellIs" dxfId="1007" priority="279" operator="equal">
      <formula>0</formula>
    </cfRule>
  </conditionalFormatting>
  <conditionalFormatting sqref="Q30">
    <cfRule type="cellIs" dxfId="1006" priority="269" operator="equal">
      <formula>0</formula>
    </cfRule>
  </conditionalFormatting>
  <conditionalFormatting sqref="Q30">
    <cfRule type="cellIs" dxfId="1005" priority="267" operator="equal">
      <formula>0</formula>
    </cfRule>
  </conditionalFormatting>
  <conditionalFormatting sqref="Q30">
    <cfRule type="cellIs" dxfId="1004" priority="265" operator="equal">
      <formula>0</formula>
    </cfRule>
  </conditionalFormatting>
  <conditionalFormatting sqref="S36">
    <cfRule type="cellIs" dxfId="1003" priority="263" operator="equal">
      <formula>0</formula>
    </cfRule>
  </conditionalFormatting>
  <conditionalFormatting sqref="S36">
    <cfRule type="cellIs" dxfId="1002" priority="261" operator="equal">
      <formula>0</formula>
    </cfRule>
  </conditionalFormatting>
  <conditionalFormatting sqref="S34">
    <cfRule type="cellIs" dxfId="1001" priority="246" operator="equal">
      <formula>0</formula>
    </cfRule>
  </conditionalFormatting>
  <conditionalFormatting sqref="S34">
    <cfRule type="cellIs" dxfId="1000" priority="244" operator="equal">
      <formula>0</formula>
    </cfRule>
  </conditionalFormatting>
  <conditionalFormatting sqref="S36">
    <cfRule type="cellIs" dxfId="999" priority="243" operator="equal">
      <formula>0</formula>
    </cfRule>
  </conditionalFormatting>
  <conditionalFormatting sqref="S36">
    <cfRule type="cellIs" dxfId="998" priority="242" operator="equal">
      <formula>0</formula>
    </cfRule>
  </conditionalFormatting>
  <conditionalFormatting sqref="S36">
    <cfRule type="cellIs" dxfId="997" priority="241" operator="equal">
      <formula>0</formula>
    </cfRule>
  </conditionalFormatting>
  <conditionalFormatting sqref="S36">
    <cfRule type="cellIs" dxfId="996" priority="240" operator="equal">
      <formula>0</formula>
    </cfRule>
  </conditionalFormatting>
  <conditionalFormatting sqref="R36">
    <cfRule type="cellIs" dxfId="995" priority="223" operator="equal">
      <formula>0</formula>
    </cfRule>
  </conditionalFormatting>
  <conditionalFormatting sqref="R36">
    <cfRule type="cellIs" dxfId="994" priority="221" operator="equal">
      <formula>0</formula>
    </cfRule>
  </conditionalFormatting>
  <conditionalFormatting sqref="R34">
    <cfRule type="cellIs" dxfId="993" priority="204" operator="equal">
      <formula>0</formula>
    </cfRule>
  </conditionalFormatting>
  <conditionalFormatting sqref="R36">
    <cfRule type="cellIs" dxfId="992" priority="200" operator="equal">
      <formula>0</formula>
    </cfRule>
  </conditionalFormatting>
  <conditionalFormatting sqref="R34">
    <cfRule type="cellIs" dxfId="991" priority="196" operator="equal">
      <formula>0</formula>
    </cfRule>
  </conditionalFormatting>
  <conditionalFormatting sqref="R35">
    <cfRule type="cellIs" dxfId="990" priority="195" operator="greaterThan">
      <formula>0</formula>
    </cfRule>
  </conditionalFormatting>
  <conditionalFormatting sqref="R34">
    <cfRule type="cellIs" dxfId="989" priority="188" operator="equal">
      <formula>0</formula>
    </cfRule>
  </conditionalFormatting>
  <conditionalFormatting sqref="R35">
    <cfRule type="cellIs" dxfId="988" priority="187" operator="greaterThan">
      <formula>0</formula>
    </cfRule>
  </conditionalFormatting>
  <conditionalFormatting sqref="R25">
    <cfRule type="cellIs" dxfId="987" priority="179" operator="equal">
      <formula>0</formula>
    </cfRule>
  </conditionalFormatting>
  <conditionalFormatting sqref="R27">
    <cfRule type="cellIs" dxfId="986" priority="171" operator="equal">
      <formula>0</formula>
    </cfRule>
  </conditionalFormatting>
  <conditionalFormatting sqref="R27">
    <cfRule type="cellIs" dxfId="985" priority="169" operator="equal">
      <formula>0</formula>
    </cfRule>
  </conditionalFormatting>
  <conditionalFormatting sqref="R27">
    <cfRule type="cellIs" dxfId="984" priority="167" operator="equal">
      <formula>0</formula>
    </cfRule>
  </conditionalFormatting>
  <conditionalFormatting sqref="R27">
    <cfRule type="cellIs" dxfId="983" priority="165" operator="equal">
      <formula>0</formula>
    </cfRule>
  </conditionalFormatting>
  <conditionalFormatting sqref="R26">
    <cfRule type="cellIs" dxfId="982" priority="164" operator="greaterThan">
      <formula>0</formula>
    </cfRule>
  </conditionalFormatting>
  <conditionalFormatting sqref="R25">
    <cfRule type="cellIs" dxfId="981" priority="163" operator="equal">
      <formula>0</formula>
    </cfRule>
  </conditionalFormatting>
  <conditionalFormatting sqref="R26">
    <cfRule type="cellIs" dxfId="980" priority="162" operator="greaterThan">
      <formula>0</formula>
    </cfRule>
  </conditionalFormatting>
  <conditionalFormatting sqref="R25">
    <cfRule type="cellIs" dxfId="979" priority="161" operator="equal">
      <formula>0</formula>
    </cfRule>
  </conditionalFormatting>
  <conditionalFormatting sqref="R26">
    <cfRule type="cellIs" dxfId="978" priority="160" operator="greaterThan">
      <formula>0</formula>
    </cfRule>
  </conditionalFormatting>
  <conditionalFormatting sqref="R25">
    <cfRule type="cellIs" dxfId="977" priority="159" operator="equal">
      <formula>0</formula>
    </cfRule>
  </conditionalFormatting>
  <conditionalFormatting sqref="R26">
    <cfRule type="cellIs" dxfId="976" priority="158" operator="greaterThan">
      <formula>0</formula>
    </cfRule>
  </conditionalFormatting>
  <conditionalFormatting sqref="R25">
    <cfRule type="cellIs" dxfId="975" priority="157" operator="equal">
      <formula>0</formula>
    </cfRule>
  </conditionalFormatting>
  <conditionalFormatting sqref="R27">
    <cfRule type="cellIs" dxfId="974" priority="151" operator="equal">
      <formula>0</formula>
    </cfRule>
  </conditionalFormatting>
  <conditionalFormatting sqref="S26">
    <cfRule type="cellIs" dxfId="973" priority="150" operator="greaterThan">
      <formula>0</formula>
    </cfRule>
  </conditionalFormatting>
  <conditionalFormatting sqref="S25">
    <cfRule type="cellIs" dxfId="972" priority="149" operator="equal">
      <formula>0</formula>
    </cfRule>
  </conditionalFormatting>
  <conditionalFormatting sqref="S26">
    <cfRule type="cellIs" dxfId="971" priority="148" operator="greaterThan">
      <formula>0</formula>
    </cfRule>
  </conditionalFormatting>
  <conditionalFormatting sqref="S25">
    <cfRule type="cellIs" dxfId="970" priority="147" operator="equal">
      <formula>0</formula>
    </cfRule>
  </conditionalFormatting>
  <conditionalFormatting sqref="S26">
    <cfRule type="cellIs" dxfId="969" priority="146" operator="greaterThan">
      <formula>0</formula>
    </cfRule>
  </conditionalFormatting>
  <conditionalFormatting sqref="S25">
    <cfRule type="cellIs" dxfId="968" priority="145" operator="equal">
      <formula>0</formula>
    </cfRule>
  </conditionalFormatting>
  <conditionalFormatting sqref="S26">
    <cfRule type="cellIs" dxfId="967" priority="144" operator="greaterThan">
      <formula>0</formula>
    </cfRule>
  </conditionalFormatting>
  <conditionalFormatting sqref="S25">
    <cfRule type="cellIs" dxfId="966" priority="143" operator="equal">
      <formula>0</formula>
    </cfRule>
  </conditionalFormatting>
  <conditionalFormatting sqref="S27">
    <cfRule type="cellIs" dxfId="965" priority="141" operator="equal">
      <formula>0</formula>
    </cfRule>
  </conditionalFormatting>
  <conditionalFormatting sqref="S27">
    <cfRule type="cellIs" dxfId="964" priority="139" operator="equal">
      <formula>0</formula>
    </cfRule>
  </conditionalFormatting>
  <conditionalFormatting sqref="S27">
    <cfRule type="cellIs" dxfId="963" priority="137" operator="equal">
      <formula>0</formula>
    </cfRule>
  </conditionalFormatting>
  <conditionalFormatting sqref="S27">
    <cfRule type="cellIs" dxfId="962" priority="135" operator="equal">
      <formula>0</formula>
    </cfRule>
  </conditionalFormatting>
  <conditionalFormatting sqref="S25">
    <cfRule type="cellIs" dxfId="961" priority="133" operator="equal">
      <formula>0</formula>
    </cfRule>
  </conditionalFormatting>
  <conditionalFormatting sqref="S26">
    <cfRule type="cellIs" dxfId="960" priority="132" operator="greaterThan">
      <formula>0</formula>
    </cfRule>
  </conditionalFormatting>
  <conditionalFormatting sqref="S25">
    <cfRule type="cellIs" dxfId="959" priority="131" operator="equal">
      <formula>0</formula>
    </cfRule>
  </conditionalFormatting>
  <conditionalFormatting sqref="S25">
    <cfRule type="cellIs" dxfId="958" priority="129" operator="equal">
      <formula>0</formula>
    </cfRule>
  </conditionalFormatting>
  <conditionalFormatting sqref="S26">
    <cfRule type="cellIs" dxfId="957" priority="128" operator="greaterThan">
      <formula>0</formula>
    </cfRule>
  </conditionalFormatting>
  <conditionalFormatting sqref="S25">
    <cfRule type="cellIs" dxfId="956" priority="127" operator="equal">
      <formula>0</formula>
    </cfRule>
  </conditionalFormatting>
  <conditionalFormatting sqref="S27">
    <cfRule type="cellIs" dxfId="955" priority="123" operator="equal">
      <formula>0</formula>
    </cfRule>
  </conditionalFormatting>
  <conditionalFormatting sqref="R29">
    <cfRule type="cellIs" dxfId="954" priority="120" operator="greaterThan">
      <formula>0</formula>
    </cfRule>
  </conditionalFormatting>
  <conditionalFormatting sqref="R28">
    <cfRule type="cellIs" dxfId="953" priority="119" operator="equal">
      <formula>0</formula>
    </cfRule>
  </conditionalFormatting>
  <conditionalFormatting sqref="R29">
    <cfRule type="cellIs" dxfId="952" priority="116" operator="greaterThan">
      <formula>0</formula>
    </cfRule>
  </conditionalFormatting>
  <conditionalFormatting sqref="R28">
    <cfRule type="cellIs" dxfId="951" priority="115" operator="equal">
      <formula>0</formula>
    </cfRule>
  </conditionalFormatting>
  <conditionalFormatting sqref="R30">
    <cfRule type="cellIs" dxfId="950" priority="112" operator="equal">
      <formula>0</formula>
    </cfRule>
  </conditionalFormatting>
  <conditionalFormatting sqref="R30">
    <cfRule type="cellIs" dxfId="949" priority="110" operator="equal">
      <formula>0</formula>
    </cfRule>
  </conditionalFormatting>
  <conditionalFormatting sqref="R30">
    <cfRule type="cellIs" dxfId="948" priority="111" operator="equal">
      <formula>0</formula>
    </cfRule>
  </conditionalFormatting>
  <conditionalFormatting sqref="R30">
    <cfRule type="cellIs" dxfId="947" priority="108" operator="equal">
      <formula>0</formula>
    </cfRule>
  </conditionalFormatting>
  <conditionalFormatting sqref="R30">
    <cfRule type="cellIs" dxfId="946" priority="109" operator="equal">
      <formula>0</formula>
    </cfRule>
  </conditionalFormatting>
  <conditionalFormatting sqref="R30">
    <cfRule type="cellIs" dxfId="945" priority="106" operator="equal">
      <formula>0</formula>
    </cfRule>
  </conditionalFormatting>
  <conditionalFormatting sqref="R30">
    <cfRule type="cellIs" dxfId="944" priority="107" operator="equal">
      <formula>0</formula>
    </cfRule>
  </conditionalFormatting>
  <conditionalFormatting sqref="R30">
    <cfRule type="cellIs" dxfId="943" priority="105" operator="equal">
      <formula>0</formula>
    </cfRule>
  </conditionalFormatting>
  <conditionalFormatting sqref="R28">
    <cfRule type="cellIs" dxfId="942" priority="103" operator="equal">
      <formula>0</formula>
    </cfRule>
  </conditionalFormatting>
  <conditionalFormatting sqref="R28">
    <cfRule type="cellIs" dxfId="941" priority="101" operator="equal">
      <formula>0</formula>
    </cfRule>
  </conditionalFormatting>
  <conditionalFormatting sqref="R28">
    <cfRule type="cellIs" dxfId="940" priority="99" operator="equal">
      <formula>0</formula>
    </cfRule>
  </conditionalFormatting>
  <conditionalFormatting sqref="R30">
    <cfRule type="cellIs" dxfId="939" priority="96" operator="equal">
      <formula>0</formula>
    </cfRule>
  </conditionalFormatting>
  <conditionalFormatting sqref="R28">
    <cfRule type="cellIs" dxfId="938" priority="97" operator="equal">
      <formula>0</formula>
    </cfRule>
  </conditionalFormatting>
  <conditionalFormatting sqref="R30">
    <cfRule type="cellIs" dxfId="937" priority="94" operator="equal">
      <formula>0</formula>
    </cfRule>
  </conditionalFormatting>
  <conditionalFormatting sqref="R30">
    <cfRule type="cellIs" dxfId="936" priority="95" operator="equal">
      <formula>0</formula>
    </cfRule>
  </conditionalFormatting>
  <conditionalFormatting sqref="R30">
    <cfRule type="cellIs" dxfId="935" priority="93" operator="equal">
      <formula>0</formula>
    </cfRule>
  </conditionalFormatting>
  <conditionalFormatting sqref="R30">
    <cfRule type="cellIs" dxfId="934" priority="91" operator="equal">
      <formula>0</formula>
    </cfRule>
  </conditionalFormatting>
  <conditionalFormatting sqref="R30">
    <cfRule type="cellIs" dxfId="933" priority="92" operator="equal">
      <formula>0</formula>
    </cfRule>
  </conditionalFormatting>
  <conditionalFormatting sqref="S28">
    <cfRule type="cellIs" dxfId="932" priority="89" operator="equal">
      <formula>0</formula>
    </cfRule>
  </conditionalFormatting>
  <conditionalFormatting sqref="S28">
    <cfRule type="cellIs" dxfId="931" priority="87" operator="equal">
      <formula>0</formula>
    </cfRule>
  </conditionalFormatting>
  <conditionalFormatting sqref="S28">
    <cfRule type="cellIs" dxfId="930" priority="85" operator="equal">
      <formula>0</formula>
    </cfRule>
  </conditionalFormatting>
  <conditionalFormatting sqref="S30">
    <cfRule type="cellIs" dxfId="929" priority="82" operator="equal">
      <formula>0</formula>
    </cfRule>
  </conditionalFormatting>
  <conditionalFormatting sqref="S28">
    <cfRule type="cellIs" dxfId="928" priority="83" operator="equal">
      <formula>0</formula>
    </cfRule>
  </conditionalFormatting>
  <conditionalFormatting sqref="S30">
    <cfRule type="cellIs" dxfId="927" priority="80" operator="equal">
      <formula>0</formula>
    </cfRule>
  </conditionalFormatting>
  <conditionalFormatting sqref="S30">
    <cfRule type="cellIs" dxfId="926" priority="81" operator="equal">
      <formula>0</formula>
    </cfRule>
  </conditionalFormatting>
  <conditionalFormatting sqref="S30">
    <cfRule type="cellIs" dxfId="925" priority="79" operator="equal">
      <formula>0</formula>
    </cfRule>
  </conditionalFormatting>
  <conditionalFormatting sqref="S30">
    <cfRule type="cellIs" dxfId="924" priority="77" operator="equal">
      <formula>0</formula>
    </cfRule>
  </conditionalFormatting>
  <conditionalFormatting sqref="S30">
    <cfRule type="cellIs" dxfId="923" priority="78" operator="equal">
      <formula>0</formula>
    </cfRule>
  </conditionalFormatting>
  <conditionalFormatting sqref="S30">
    <cfRule type="cellIs" dxfId="922" priority="75" operator="equal">
      <formula>0</formula>
    </cfRule>
  </conditionalFormatting>
  <conditionalFormatting sqref="S30">
    <cfRule type="cellIs" dxfId="921" priority="76" operator="equal">
      <formula>0</formula>
    </cfRule>
  </conditionalFormatting>
  <conditionalFormatting sqref="S28">
    <cfRule type="cellIs" dxfId="920" priority="73" operator="equal">
      <formula>0</formula>
    </cfRule>
  </conditionalFormatting>
  <conditionalFormatting sqref="S28">
    <cfRule type="cellIs" dxfId="919" priority="71" operator="equal">
      <formula>0</formula>
    </cfRule>
  </conditionalFormatting>
  <conditionalFormatting sqref="S28">
    <cfRule type="cellIs" dxfId="918" priority="69" operator="equal">
      <formula>0</formula>
    </cfRule>
  </conditionalFormatting>
  <conditionalFormatting sqref="S28">
    <cfRule type="cellIs" dxfId="917" priority="67" operator="equal">
      <formula>0</formula>
    </cfRule>
  </conditionalFormatting>
  <conditionalFormatting sqref="S30">
    <cfRule type="cellIs" dxfId="916" priority="65" operator="equal">
      <formula>0</formula>
    </cfRule>
  </conditionalFormatting>
  <conditionalFormatting sqref="S30">
    <cfRule type="cellIs" dxfId="915" priority="66" operator="equal">
      <formula>0</formula>
    </cfRule>
  </conditionalFormatting>
  <conditionalFormatting sqref="S30">
    <cfRule type="cellIs" dxfId="914" priority="63" operator="equal">
      <formula>0</formula>
    </cfRule>
  </conditionalFormatting>
  <conditionalFormatting sqref="S30">
    <cfRule type="cellIs" dxfId="913" priority="64" operator="equal">
      <formula>0</formula>
    </cfRule>
  </conditionalFormatting>
  <conditionalFormatting sqref="S30">
    <cfRule type="cellIs" dxfId="912" priority="61" operator="equal">
      <formula>0</formula>
    </cfRule>
  </conditionalFormatting>
  <conditionalFormatting sqref="S30">
    <cfRule type="cellIs" dxfId="911" priority="62" operator="equal">
      <formula>0</formula>
    </cfRule>
  </conditionalFormatting>
  <conditionalFormatting sqref="R31">
    <cfRule type="cellIs" dxfId="910" priority="59" operator="equal">
      <formula>0</formula>
    </cfRule>
  </conditionalFormatting>
  <conditionalFormatting sqref="R31">
    <cfRule type="cellIs" dxfId="909" priority="57" operator="equal">
      <formula>0</formula>
    </cfRule>
  </conditionalFormatting>
  <conditionalFormatting sqref="R32">
    <cfRule type="cellIs" dxfId="908" priority="56" operator="greaterThan">
      <formula>0</formula>
    </cfRule>
  </conditionalFormatting>
  <conditionalFormatting sqref="R32">
    <cfRule type="cellIs" dxfId="907" priority="54" operator="greaterThan">
      <formula>0</formula>
    </cfRule>
  </conditionalFormatting>
  <conditionalFormatting sqref="R33">
    <cfRule type="cellIs" dxfId="906" priority="48" operator="equal">
      <formula>0</formula>
    </cfRule>
  </conditionalFormatting>
  <conditionalFormatting sqref="R33">
    <cfRule type="cellIs" dxfId="905" priority="47" operator="equal">
      <formula>0</formula>
    </cfRule>
  </conditionalFormatting>
  <conditionalFormatting sqref="R33">
    <cfRule type="cellIs" dxfId="904" priority="46" operator="equal">
      <formula>0</formula>
    </cfRule>
  </conditionalFormatting>
  <conditionalFormatting sqref="R33">
    <cfRule type="cellIs" dxfId="903" priority="45" operator="equal">
      <formula>0</formula>
    </cfRule>
  </conditionalFormatting>
  <conditionalFormatting sqref="R32">
    <cfRule type="cellIs" dxfId="902" priority="44" operator="greaterThan">
      <formula>0</formula>
    </cfRule>
  </conditionalFormatting>
  <conditionalFormatting sqref="R31">
    <cfRule type="cellIs" dxfId="901" priority="43" operator="equal">
      <formula>0</formula>
    </cfRule>
  </conditionalFormatting>
  <conditionalFormatting sqref="R32">
    <cfRule type="cellIs" dxfId="900" priority="42" operator="greaterThan">
      <formula>0</formula>
    </cfRule>
  </conditionalFormatting>
  <conditionalFormatting sqref="R31">
    <cfRule type="cellIs" dxfId="899" priority="41" operator="equal">
      <formula>0</formula>
    </cfRule>
  </conditionalFormatting>
  <conditionalFormatting sqref="R32">
    <cfRule type="cellIs" dxfId="898" priority="40" operator="greaterThan">
      <formula>0</formula>
    </cfRule>
  </conditionalFormatting>
  <conditionalFormatting sqref="R31">
    <cfRule type="cellIs" dxfId="897" priority="39" operator="equal">
      <formula>0</formula>
    </cfRule>
  </conditionalFormatting>
  <conditionalFormatting sqref="R32">
    <cfRule type="cellIs" dxfId="896" priority="38" operator="greaterThan">
      <formula>0</formula>
    </cfRule>
  </conditionalFormatting>
  <conditionalFormatting sqref="R31">
    <cfRule type="cellIs" dxfId="895" priority="37" operator="equal">
      <formula>0</formula>
    </cfRule>
  </conditionalFormatting>
  <conditionalFormatting sqref="R33">
    <cfRule type="cellIs" dxfId="894" priority="35" operator="equal">
      <formula>0</formula>
    </cfRule>
  </conditionalFormatting>
  <conditionalFormatting sqref="R33">
    <cfRule type="cellIs" dxfId="893" priority="33" operator="equal">
      <formula>0</formula>
    </cfRule>
  </conditionalFormatting>
  <conditionalFormatting sqref="R33">
    <cfRule type="cellIs" dxfId="892" priority="31" operator="equal">
      <formula>0</formula>
    </cfRule>
  </conditionalFormatting>
  <conditionalFormatting sqref="S32">
    <cfRule type="cellIs" dxfId="891" priority="30" operator="greaterThan">
      <formula>0</formula>
    </cfRule>
  </conditionalFormatting>
  <conditionalFormatting sqref="S31">
    <cfRule type="cellIs" dxfId="890" priority="29" operator="equal">
      <formula>0</formula>
    </cfRule>
  </conditionalFormatting>
  <conditionalFormatting sqref="S31">
    <cfRule type="cellIs" dxfId="889" priority="27" operator="equal">
      <formula>0</formula>
    </cfRule>
  </conditionalFormatting>
  <conditionalFormatting sqref="S31">
    <cfRule type="cellIs" dxfId="888" priority="25" operator="equal">
      <formula>0</formula>
    </cfRule>
  </conditionalFormatting>
  <conditionalFormatting sqref="S32">
    <cfRule type="cellIs" dxfId="887" priority="24" operator="greaterThan">
      <formula>0</formula>
    </cfRule>
  </conditionalFormatting>
  <conditionalFormatting sqref="S31">
    <cfRule type="cellIs" dxfId="886" priority="23" operator="equal">
      <formula>0</formula>
    </cfRule>
  </conditionalFormatting>
  <conditionalFormatting sqref="S33">
    <cfRule type="cellIs" dxfId="885" priority="21" operator="equal">
      <formula>0</formula>
    </cfRule>
  </conditionalFormatting>
  <conditionalFormatting sqref="S33">
    <cfRule type="cellIs" dxfId="884" priority="19" operator="equal">
      <formula>0</formula>
    </cfRule>
  </conditionalFormatting>
  <conditionalFormatting sqref="S33">
    <cfRule type="cellIs" dxfId="883" priority="17" operator="equal">
      <formula>0</formula>
    </cfRule>
  </conditionalFormatting>
  <conditionalFormatting sqref="S33">
    <cfRule type="cellIs" dxfId="882" priority="15" operator="equal">
      <formula>0</formula>
    </cfRule>
  </conditionalFormatting>
  <conditionalFormatting sqref="S32">
    <cfRule type="cellIs" dxfId="881" priority="14" operator="greaterThan">
      <formula>0</formula>
    </cfRule>
  </conditionalFormatting>
  <conditionalFormatting sqref="S31">
    <cfRule type="cellIs" dxfId="880" priority="13" operator="equal">
      <formula>0</formula>
    </cfRule>
  </conditionalFormatting>
  <conditionalFormatting sqref="S32">
    <cfRule type="cellIs" dxfId="879" priority="12" operator="greaterThan">
      <formula>0</formula>
    </cfRule>
  </conditionalFormatting>
  <conditionalFormatting sqref="S31">
    <cfRule type="cellIs" dxfId="878" priority="11" operator="equal">
      <formula>0</formula>
    </cfRule>
  </conditionalFormatting>
  <conditionalFormatting sqref="S32">
    <cfRule type="cellIs" dxfId="877" priority="10" operator="greaterThan">
      <formula>0</formula>
    </cfRule>
  </conditionalFormatting>
  <conditionalFormatting sqref="S31">
    <cfRule type="cellIs" dxfId="876" priority="9" operator="equal">
      <formula>0</formula>
    </cfRule>
  </conditionalFormatting>
  <conditionalFormatting sqref="S31">
    <cfRule type="cellIs" dxfId="875" priority="7" operator="equal">
      <formula>0</formula>
    </cfRule>
  </conditionalFormatting>
  <conditionalFormatting sqref="S33">
    <cfRule type="cellIs" dxfId="874" priority="6" operator="equal">
      <formula>0</formula>
    </cfRule>
  </conditionalFormatting>
  <conditionalFormatting sqref="S33">
    <cfRule type="cellIs" dxfId="873" priority="5" operator="equal">
      <formula>0</formula>
    </cfRule>
  </conditionalFormatting>
  <conditionalFormatting sqref="S33">
    <cfRule type="cellIs" dxfId="872" priority="4" operator="equal">
      <formula>0</formula>
    </cfRule>
  </conditionalFormatting>
  <conditionalFormatting sqref="S33">
    <cfRule type="cellIs" dxfId="871" priority="3" operator="equal">
      <formula>0</formula>
    </cfRule>
  </conditionalFormatting>
  <conditionalFormatting sqref="S33">
    <cfRule type="cellIs" dxfId="870" priority="2" operator="equal">
      <formula>0</formula>
    </cfRule>
  </conditionalFormatting>
  <conditionalFormatting sqref="S33">
    <cfRule type="cellIs" dxfId="869" priority="1" operator="equal">
      <formula>0</formula>
    </cfRule>
  </conditionalFormatting>
  <conditionalFormatting sqref="U31">
    <cfRule type="cellIs" dxfId="868" priority="1270" operator="equal">
      <formula>0</formula>
    </cfRule>
  </conditionalFormatting>
  <conditionalFormatting sqref="U32">
    <cfRule type="cellIs" dxfId="867" priority="1263" operator="greaterThan">
      <formula>0</formula>
    </cfRule>
  </conditionalFormatting>
  <conditionalFormatting sqref="N31:O31 T31">
    <cfRule type="cellIs" dxfId="866" priority="1258" operator="equal">
      <formula>0</formula>
    </cfRule>
  </conditionalFormatting>
  <conditionalFormatting sqref="O37:S39">
    <cfRule type="cellIs" dxfId="865" priority="1248" operator="equal">
      <formula>0</formula>
    </cfRule>
  </conditionalFormatting>
  <conditionalFormatting sqref="N34">
    <cfRule type="cellIs" dxfId="864" priority="1245" operator="equal">
      <formula>0</formula>
    </cfRule>
  </conditionalFormatting>
  <conditionalFormatting sqref="T25">
    <cfRule type="cellIs" dxfId="863" priority="1233" operator="equal">
      <formula>0</formula>
    </cfRule>
  </conditionalFormatting>
  <conditionalFormatting sqref="U27">
    <cfRule type="cellIs" dxfId="862" priority="1203" operator="equal">
      <formula>0</formula>
    </cfRule>
  </conditionalFormatting>
  <conditionalFormatting sqref="V27">
    <cfRule type="cellIs" dxfId="861" priority="1201" operator="equal">
      <formula>0</formula>
    </cfRule>
  </conditionalFormatting>
  <conditionalFormatting sqref="V26">
    <cfRule type="cellIs" dxfId="860" priority="1181" operator="greaterThan">
      <formula>0</formula>
    </cfRule>
  </conditionalFormatting>
  <conditionalFormatting sqref="V25">
    <cfRule type="cellIs" dxfId="859" priority="1180" operator="equal">
      <formula>0</formula>
    </cfRule>
  </conditionalFormatting>
  <conditionalFormatting sqref="V26">
    <cfRule type="cellIs" dxfId="858" priority="1179" operator="greaterThan">
      <formula>0</formula>
    </cfRule>
  </conditionalFormatting>
  <conditionalFormatting sqref="V25">
    <cfRule type="cellIs" dxfId="857" priority="1174" operator="equal">
      <formula>0</formula>
    </cfRule>
  </conditionalFormatting>
  <conditionalFormatting sqref="V26">
    <cfRule type="cellIs" dxfId="856" priority="1173" operator="greaterThan">
      <formula>0</formula>
    </cfRule>
  </conditionalFormatting>
  <conditionalFormatting sqref="V25">
    <cfRule type="cellIs" dxfId="855" priority="1168" operator="equal">
      <formula>0</formula>
    </cfRule>
  </conditionalFormatting>
  <conditionalFormatting sqref="T30">
    <cfRule type="cellIs" dxfId="854" priority="1153" operator="equal">
      <formula>0</formula>
    </cfRule>
  </conditionalFormatting>
  <conditionalFormatting sqref="T30">
    <cfRule type="cellIs" dxfId="853" priority="1150" operator="equal">
      <formula>0</formula>
    </cfRule>
  </conditionalFormatting>
  <conditionalFormatting sqref="T28">
    <cfRule type="cellIs" dxfId="852" priority="1149" operator="equal">
      <formula>0</formula>
    </cfRule>
  </conditionalFormatting>
  <conditionalFormatting sqref="T30">
    <cfRule type="cellIs" dxfId="851" priority="1147" operator="equal">
      <formula>0</formula>
    </cfRule>
  </conditionalFormatting>
  <conditionalFormatting sqref="T28">
    <cfRule type="cellIs" dxfId="850" priority="1146" operator="equal">
      <formula>0</formula>
    </cfRule>
  </conditionalFormatting>
  <conditionalFormatting sqref="T30">
    <cfRule type="cellIs" dxfId="849" priority="1144" operator="equal">
      <formula>0</formula>
    </cfRule>
  </conditionalFormatting>
  <conditionalFormatting sqref="T28">
    <cfRule type="cellIs" dxfId="848" priority="1143" operator="equal">
      <formula>0</formula>
    </cfRule>
  </conditionalFormatting>
  <conditionalFormatting sqref="T28">
    <cfRule type="cellIs" dxfId="847" priority="1140" operator="equal">
      <formula>0</formula>
    </cfRule>
  </conditionalFormatting>
  <conditionalFormatting sqref="T30">
    <cfRule type="cellIs" dxfId="846" priority="1138" operator="equal">
      <formula>0</formula>
    </cfRule>
  </conditionalFormatting>
  <conditionalFormatting sqref="U30">
    <cfRule type="cellIs" dxfId="845" priority="1134" operator="equal">
      <formula>0</formula>
    </cfRule>
  </conditionalFormatting>
  <conditionalFormatting sqref="V30">
    <cfRule type="cellIs" dxfId="844" priority="1132" operator="equal">
      <formula>0</formula>
    </cfRule>
  </conditionalFormatting>
  <conditionalFormatting sqref="U29">
    <cfRule type="cellIs" dxfId="843" priority="1129" operator="greaterThan">
      <formula>0</formula>
    </cfRule>
  </conditionalFormatting>
  <conditionalFormatting sqref="U28">
    <cfRule type="cellIs" dxfId="842" priority="1128" operator="equal">
      <formula>0</formula>
    </cfRule>
  </conditionalFormatting>
  <conditionalFormatting sqref="U29">
    <cfRule type="cellIs" dxfId="841" priority="1127" operator="greaterThan">
      <formula>0</formula>
    </cfRule>
  </conditionalFormatting>
  <conditionalFormatting sqref="U28">
    <cfRule type="cellIs" dxfId="840" priority="1126" operator="equal">
      <formula>0</formula>
    </cfRule>
  </conditionalFormatting>
  <conditionalFormatting sqref="U29">
    <cfRule type="cellIs" dxfId="839" priority="1125" operator="greaterThan">
      <formula>0</formula>
    </cfRule>
  </conditionalFormatting>
  <conditionalFormatting sqref="U29">
    <cfRule type="cellIs" dxfId="838" priority="1123" operator="greaterThan">
      <formula>0</formula>
    </cfRule>
  </conditionalFormatting>
  <conditionalFormatting sqref="U29">
    <cfRule type="cellIs" dxfId="837" priority="1121" operator="greaterThan">
      <formula>0</formula>
    </cfRule>
  </conditionalFormatting>
  <conditionalFormatting sqref="U29">
    <cfRule type="cellIs" dxfId="836" priority="1119" operator="greaterThan">
      <formula>0</formula>
    </cfRule>
  </conditionalFormatting>
  <conditionalFormatting sqref="O33">
    <cfRule type="cellIs" dxfId="835" priority="1084" operator="equal">
      <formula>0</formula>
    </cfRule>
  </conditionalFormatting>
  <conditionalFormatting sqref="T33">
    <cfRule type="cellIs" dxfId="834" priority="1083" operator="equal">
      <formula>0</formula>
    </cfRule>
  </conditionalFormatting>
  <conditionalFormatting sqref="T33">
    <cfRule type="cellIs" dxfId="833" priority="1082" operator="equal">
      <formula>0</formula>
    </cfRule>
  </conditionalFormatting>
  <conditionalFormatting sqref="U33">
    <cfRule type="cellIs" dxfId="832" priority="1080" operator="equal">
      <formula>0</formula>
    </cfRule>
  </conditionalFormatting>
  <conditionalFormatting sqref="U33">
    <cfRule type="cellIs" dxfId="831" priority="1079" operator="equal">
      <formula>0</formula>
    </cfRule>
  </conditionalFormatting>
  <conditionalFormatting sqref="V33">
    <cfRule type="cellIs" dxfId="830" priority="1077" operator="equal">
      <formula>0</formula>
    </cfRule>
  </conditionalFormatting>
  <conditionalFormatting sqref="V33">
    <cfRule type="cellIs" dxfId="829" priority="1076" operator="equal">
      <formula>0</formula>
    </cfRule>
  </conditionalFormatting>
  <conditionalFormatting sqref="V33">
    <cfRule type="cellIs" dxfId="828" priority="1075" operator="equal">
      <formula>0</formula>
    </cfRule>
  </conditionalFormatting>
  <conditionalFormatting sqref="U36">
    <cfRule type="cellIs" dxfId="827" priority="1073" operator="equal">
      <formula>0</formula>
    </cfRule>
  </conditionalFormatting>
  <conditionalFormatting sqref="U36">
    <cfRule type="cellIs" dxfId="826" priority="1072" operator="equal">
      <formula>0</formula>
    </cfRule>
  </conditionalFormatting>
  <conditionalFormatting sqref="U36">
    <cfRule type="cellIs" dxfId="825" priority="1070" operator="equal">
      <formula>0</formula>
    </cfRule>
  </conditionalFormatting>
  <conditionalFormatting sqref="U35">
    <cfRule type="cellIs" dxfId="824" priority="1065" operator="greaterThan">
      <formula>0</formula>
    </cfRule>
  </conditionalFormatting>
  <conditionalFormatting sqref="U35">
    <cfRule type="cellIs" dxfId="823" priority="1059" operator="greaterThan">
      <formula>0</formula>
    </cfRule>
  </conditionalFormatting>
  <conditionalFormatting sqref="U44">
    <cfRule type="cellIs" dxfId="822" priority="1021" operator="greaterThan">
      <formula>0</formula>
    </cfRule>
  </conditionalFormatting>
  <conditionalFormatting sqref="U44">
    <cfRule type="cellIs" dxfId="821" priority="1019" operator="greaterThan">
      <formula>0</formula>
    </cfRule>
  </conditionalFormatting>
  <conditionalFormatting sqref="U44">
    <cfRule type="cellIs" dxfId="820" priority="1017" operator="greaterThan">
      <formula>0</formula>
    </cfRule>
  </conditionalFormatting>
  <conditionalFormatting sqref="U44">
    <cfRule type="cellIs" dxfId="819" priority="1015" operator="greaterThan">
      <formula>0</formula>
    </cfRule>
  </conditionalFormatting>
  <conditionalFormatting sqref="E18">
    <cfRule type="cellIs" dxfId="818" priority="993" operator="equal">
      <formula>0</formula>
    </cfRule>
  </conditionalFormatting>
  <conditionalFormatting sqref="I16">
    <cfRule type="cellIs" dxfId="817" priority="991" operator="equal">
      <formula>0</formula>
    </cfRule>
  </conditionalFormatting>
  <conditionalFormatting sqref="J16">
    <cfRule type="cellIs" dxfId="816" priority="989" operator="equal">
      <formula>0</formula>
    </cfRule>
  </conditionalFormatting>
  <conditionalFormatting sqref="K16">
    <cfRule type="cellIs" dxfId="815" priority="987" operator="equal">
      <formula>0</formula>
    </cfRule>
  </conditionalFormatting>
  <conditionalFormatting sqref="L16">
    <cfRule type="cellIs" dxfId="814" priority="985" operator="equal">
      <formula>0</formula>
    </cfRule>
  </conditionalFormatting>
  <conditionalFormatting sqref="N16">
    <cfRule type="cellIs" dxfId="813" priority="983" operator="equal">
      <formula>0</formula>
    </cfRule>
  </conditionalFormatting>
  <conditionalFormatting sqref="O16">
    <cfRule type="cellIs" dxfId="812" priority="981" operator="equal">
      <formula>0</formula>
    </cfRule>
  </conditionalFormatting>
  <conditionalFormatting sqref="T16">
    <cfRule type="cellIs" dxfId="811" priority="979" operator="equal">
      <formula>0</formula>
    </cfRule>
  </conditionalFormatting>
  <conditionalFormatting sqref="T26">
    <cfRule type="cellIs" dxfId="810" priority="955" operator="greaterThan">
      <formula>0</formula>
    </cfRule>
  </conditionalFormatting>
  <conditionalFormatting sqref="T25">
    <cfRule type="cellIs" dxfId="809" priority="954" operator="equal">
      <formula>0</formula>
    </cfRule>
  </conditionalFormatting>
  <conditionalFormatting sqref="T26">
    <cfRule type="cellIs" dxfId="808" priority="953" operator="greaterThan">
      <formula>0</formula>
    </cfRule>
  </conditionalFormatting>
  <conditionalFormatting sqref="T25">
    <cfRule type="cellIs" dxfId="807" priority="952" operator="equal">
      <formula>0</formula>
    </cfRule>
  </conditionalFormatting>
  <conditionalFormatting sqref="T26">
    <cfRule type="cellIs" dxfId="806" priority="951" operator="greaterThan">
      <formula>0</formula>
    </cfRule>
  </conditionalFormatting>
  <conditionalFormatting sqref="T25">
    <cfRule type="cellIs" dxfId="805" priority="950" operator="equal">
      <formula>0</formula>
    </cfRule>
  </conditionalFormatting>
  <conditionalFormatting sqref="T26">
    <cfRule type="cellIs" dxfId="804" priority="949" operator="greaterThan">
      <formula>0</formula>
    </cfRule>
  </conditionalFormatting>
  <conditionalFormatting sqref="T25">
    <cfRule type="cellIs" dxfId="803" priority="948" operator="equal">
      <formula>0</formula>
    </cfRule>
  </conditionalFormatting>
  <conditionalFormatting sqref="T25">
    <cfRule type="cellIs" dxfId="802" priority="944" operator="equal">
      <formula>0</formula>
    </cfRule>
  </conditionalFormatting>
  <conditionalFormatting sqref="T25">
    <cfRule type="cellIs" dxfId="801" priority="940" operator="equal">
      <formula>0</formula>
    </cfRule>
  </conditionalFormatting>
  <conditionalFormatting sqref="U26">
    <cfRule type="cellIs" dxfId="800" priority="937" operator="greaterThan">
      <formula>0</formula>
    </cfRule>
  </conditionalFormatting>
  <conditionalFormatting sqref="U25">
    <cfRule type="cellIs" dxfId="799" priority="936" operator="equal">
      <formula>0</formula>
    </cfRule>
  </conditionalFormatting>
  <conditionalFormatting sqref="U26">
    <cfRule type="cellIs" dxfId="798" priority="935" operator="greaterThan">
      <formula>0</formula>
    </cfRule>
  </conditionalFormatting>
  <conditionalFormatting sqref="U26">
    <cfRule type="cellIs" dxfId="797" priority="931" operator="greaterThan">
      <formula>0</formula>
    </cfRule>
  </conditionalFormatting>
  <conditionalFormatting sqref="U25">
    <cfRule type="cellIs" dxfId="796" priority="930" operator="equal">
      <formula>0</formula>
    </cfRule>
  </conditionalFormatting>
  <conditionalFormatting sqref="U26">
    <cfRule type="cellIs" dxfId="795" priority="929" operator="greaterThan">
      <formula>0</formula>
    </cfRule>
  </conditionalFormatting>
  <conditionalFormatting sqref="U26">
    <cfRule type="cellIs" dxfId="794" priority="925" operator="greaterThan">
      <formula>0</formula>
    </cfRule>
  </conditionalFormatting>
  <conditionalFormatting sqref="U25">
    <cfRule type="cellIs" dxfId="793" priority="924" operator="equal">
      <formula>0</formula>
    </cfRule>
  </conditionalFormatting>
  <conditionalFormatting sqref="U30">
    <cfRule type="cellIs" dxfId="792" priority="918" operator="equal">
      <formula>0</formula>
    </cfRule>
  </conditionalFormatting>
  <conditionalFormatting sqref="T29">
    <cfRule type="cellIs" dxfId="791" priority="915" operator="greaterThan">
      <formula>0</formula>
    </cfRule>
  </conditionalFormatting>
  <conditionalFormatting sqref="T29">
    <cfRule type="cellIs" dxfId="790" priority="913" operator="greaterThan">
      <formula>0</formula>
    </cfRule>
  </conditionalFormatting>
  <conditionalFormatting sqref="T29">
    <cfRule type="cellIs" dxfId="789" priority="911" operator="greaterThan">
      <formula>0</formula>
    </cfRule>
  </conditionalFormatting>
  <conditionalFormatting sqref="T29">
    <cfRule type="cellIs" dxfId="788" priority="909" operator="greaterThan">
      <formula>0</formula>
    </cfRule>
  </conditionalFormatting>
  <conditionalFormatting sqref="T29">
    <cfRule type="cellIs" dxfId="787" priority="907" operator="greaterThan">
      <formula>0</formula>
    </cfRule>
  </conditionalFormatting>
  <conditionalFormatting sqref="O33">
    <cfRule type="cellIs" dxfId="786" priority="870" operator="equal">
      <formula>0</formula>
    </cfRule>
  </conditionalFormatting>
  <conditionalFormatting sqref="N33">
    <cfRule type="cellIs" dxfId="785" priority="867" operator="equal">
      <formula>0</formula>
    </cfRule>
  </conditionalFormatting>
  <conditionalFormatting sqref="O33">
    <cfRule type="cellIs" dxfId="784" priority="865" operator="equal">
      <formula>0</formula>
    </cfRule>
  </conditionalFormatting>
  <conditionalFormatting sqref="O36:Q36">
    <cfRule type="cellIs" dxfId="783" priority="861" operator="equal">
      <formula>0</formula>
    </cfRule>
  </conditionalFormatting>
  <conditionalFormatting sqref="O36:Q36">
    <cfRule type="cellIs" dxfId="782" priority="862" operator="equal">
      <formula>0</formula>
    </cfRule>
  </conditionalFormatting>
  <conditionalFormatting sqref="T36">
    <cfRule type="cellIs" dxfId="781" priority="859" operator="equal">
      <formula>0</formula>
    </cfRule>
  </conditionalFormatting>
  <conditionalFormatting sqref="T36">
    <cfRule type="cellIs" dxfId="780" priority="858" operator="equal">
      <formula>0</formula>
    </cfRule>
  </conditionalFormatting>
  <conditionalFormatting sqref="T36">
    <cfRule type="cellIs" dxfId="779" priority="856" operator="equal">
      <formula>0</formula>
    </cfRule>
  </conditionalFormatting>
  <conditionalFormatting sqref="O34:Q34">
    <cfRule type="cellIs" dxfId="778" priority="852" operator="equal">
      <formula>0</formula>
    </cfRule>
  </conditionalFormatting>
  <conditionalFormatting sqref="O35:Q35">
    <cfRule type="cellIs" dxfId="777" priority="851" operator="greaterThan">
      <formula>0</formula>
    </cfRule>
  </conditionalFormatting>
  <conditionalFormatting sqref="O34:Q34">
    <cfRule type="cellIs" dxfId="776" priority="850" operator="equal">
      <formula>0</formula>
    </cfRule>
  </conditionalFormatting>
  <conditionalFormatting sqref="O34:Q34">
    <cfRule type="cellIs" dxfId="775" priority="846" operator="equal">
      <formula>0</formula>
    </cfRule>
  </conditionalFormatting>
  <conditionalFormatting sqref="O35:Q35">
    <cfRule type="cellIs" dxfId="774" priority="845" operator="greaterThan">
      <formula>0</formula>
    </cfRule>
  </conditionalFormatting>
  <conditionalFormatting sqref="U38">
    <cfRule type="cellIs" dxfId="773" priority="807" operator="greaterThan">
      <formula>0</formula>
    </cfRule>
  </conditionalFormatting>
  <conditionalFormatting sqref="U37">
    <cfRule type="cellIs" dxfId="772" priority="806" operator="equal">
      <formula>0</formula>
    </cfRule>
  </conditionalFormatting>
  <conditionalFormatting sqref="U38">
    <cfRule type="cellIs" dxfId="771" priority="805" operator="greaterThan">
      <formula>0</formula>
    </cfRule>
  </conditionalFormatting>
  <conditionalFormatting sqref="U37">
    <cfRule type="cellIs" dxfId="770" priority="804" operator="equal">
      <formula>0</formula>
    </cfRule>
  </conditionalFormatting>
  <conditionalFormatting sqref="U38">
    <cfRule type="cellIs" dxfId="769" priority="803" operator="greaterThan">
      <formula>0</formula>
    </cfRule>
  </conditionalFormatting>
  <conditionalFormatting sqref="U37">
    <cfRule type="cellIs" dxfId="768" priority="802" operator="equal">
      <formula>0</formula>
    </cfRule>
  </conditionalFormatting>
  <conditionalFormatting sqref="U38">
    <cfRule type="cellIs" dxfId="767" priority="801" operator="greaterThan">
      <formula>0</formula>
    </cfRule>
  </conditionalFormatting>
  <conditionalFormatting sqref="U37">
    <cfRule type="cellIs" dxfId="766" priority="800" operator="equal">
      <formula>0</formula>
    </cfRule>
  </conditionalFormatting>
  <conditionalFormatting sqref="U38">
    <cfRule type="cellIs" dxfId="765" priority="799" operator="greaterThan">
      <formula>0</formula>
    </cfRule>
  </conditionalFormatting>
  <conditionalFormatting sqref="U37">
    <cfRule type="cellIs" dxfId="764" priority="798" operator="equal">
      <formula>0</formula>
    </cfRule>
  </conditionalFormatting>
  <conditionalFormatting sqref="U38">
    <cfRule type="cellIs" dxfId="763" priority="797" operator="greaterThan">
      <formula>0</formula>
    </cfRule>
  </conditionalFormatting>
  <conditionalFormatting sqref="U37">
    <cfRule type="cellIs" dxfId="762" priority="796" operator="equal">
      <formula>0</formula>
    </cfRule>
  </conditionalFormatting>
  <conditionalFormatting sqref="U38">
    <cfRule type="cellIs" dxfId="761" priority="795" operator="greaterThan">
      <formula>0</formula>
    </cfRule>
  </conditionalFormatting>
  <conditionalFormatting sqref="U37">
    <cfRule type="cellIs" dxfId="760" priority="794" operator="equal">
      <formula>0</formula>
    </cfRule>
  </conditionalFormatting>
  <conditionalFormatting sqref="U39">
    <cfRule type="cellIs" dxfId="759" priority="791" operator="equal">
      <formula>0</formula>
    </cfRule>
  </conditionalFormatting>
  <conditionalFormatting sqref="U39">
    <cfRule type="cellIs" dxfId="758" priority="790" operator="equal">
      <formula>0</formula>
    </cfRule>
  </conditionalFormatting>
  <conditionalFormatting sqref="U38">
    <cfRule type="cellIs" dxfId="757" priority="783" operator="greaterThan">
      <formula>0</formula>
    </cfRule>
  </conditionalFormatting>
  <conditionalFormatting sqref="T37">
    <cfRule type="cellIs" dxfId="756" priority="771" operator="equal">
      <formula>0</formula>
    </cfRule>
  </conditionalFormatting>
  <conditionalFormatting sqref="T37">
    <cfRule type="cellIs" dxfId="755" priority="769" operator="equal">
      <formula>0</formula>
    </cfRule>
  </conditionalFormatting>
  <conditionalFormatting sqref="T37">
    <cfRule type="cellIs" dxfId="754" priority="767" operator="equal">
      <formula>0</formula>
    </cfRule>
  </conditionalFormatting>
  <conditionalFormatting sqref="O20:S20">
    <cfRule type="cellIs" dxfId="753" priority="749" operator="greaterThan">
      <formula>0</formula>
    </cfRule>
  </conditionalFormatting>
  <conditionalFormatting sqref="O21:S21">
    <cfRule type="cellIs" dxfId="752" priority="748" operator="equal">
      <formula>0</formula>
    </cfRule>
  </conditionalFormatting>
  <conditionalFormatting sqref="T19">
    <cfRule type="cellIs" dxfId="751" priority="744" operator="equal">
      <formula>0</formula>
    </cfRule>
  </conditionalFormatting>
  <conditionalFormatting sqref="N20">
    <cfRule type="cellIs" dxfId="750" priority="743" operator="greaterThan">
      <formula>0</formula>
    </cfRule>
  </conditionalFormatting>
  <conditionalFormatting sqref="N21">
    <cfRule type="cellIs" dxfId="749" priority="742" operator="equal">
      <formula>0</formula>
    </cfRule>
  </conditionalFormatting>
  <conditionalFormatting sqref="O19:S19">
    <cfRule type="cellIs" dxfId="748" priority="738" operator="equal">
      <formula>0</formula>
    </cfRule>
  </conditionalFormatting>
  <conditionalFormatting sqref="G17">
    <cfRule type="cellIs" dxfId="747" priority="737" operator="greaterThan">
      <formula>0</formula>
    </cfRule>
  </conditionalFormatting>
  <conditionalFormatting sqref="G18 G16">
    <cfRule type="cellIs" dxfId="746" priority="736" operator="equal">
      <formula>0</formula>
    </cfRule>
  </conditionalFormatting>
  <conditionalFormatting sqref="H17">
    <cfRule type="cellIs" dxfId="745" priority="735" operator="greaterThan">
      <formula>0</formula>
    </cfRule>
  </conditionalFormatting>
  <conditionalFormatting sqref="H16">
    <cfRule type="cellIs" dxfId="744" priority="734" operator="equal">
      <formula>0</formula>
    </cfRule>
  </conditionalFormatting>
  <conditionalFormatting sqref="I17">
    <cfRule type="cellIs" dxfId="743" priority="733" operator="greaterThan">
      <formula>0</formula>
    </cfRule>
  </conditionalFormatting>
  <conditionalFormatting sqref="I16">
    <cfRule type="cellIs" dxfId="742" priority="732" operator="equal">
      <formula>0</formula>
    </cfRule>
  </conditionalFormatting>
  <conditionalFormatting sqref="O16">
    <cfRule type="cellIs" dxfId="741" priority="722" operator="equal">
      <formula>0</formula>
    </cfRule>
  </conditionalFormatting>
  <conditionalFormatting sqref="G19:H19">
    <cfRule type="cellIs" dxfId="740" priority="717" operator="equal">
      <formula>0</formula>
    </cfRule>
  </conditionalFormatting>
  <conditionalFormatting sqref="H18:O18 T18:V18">
    <cfRule type="cellIs" dxfId="739" priority="716" operator="equal">
      <formula>0</formula>
    </cfRule>
  </conditionalFormatting>
  <conditionalFormatting sqref="J22">
    <cfRule type="cellIs" dxfId="738" priority="712" operator="equal">
      <formula>0</formula>
    </cfRule>
  </conditionalFormatting>
  <conditionalFormatting sqref="J24">
    <cfRule type="cellIs" dxfId="737" priority="711" operator="equal">
      <formula>0</formula>
    </cfRule>
  </conditionalFormatting>
  <conditionalFormatting sqref="J24">
    <cfRule type="cellIs" dxfId="736" priority="710" operator="equal">
      <formula>0</formula>
    </cfRule>
  </conditionalFormatting>
  <conditionalFormatting sqref="U42">
    <cfRule type="cellIs" dxfId="735" priority="650" operator="equal">
      <formula>0</formula>
    </cfRule>
  </conditionalFormatting>
  <conditionalFormatting sqref="U40">
    <cfRule type="cellIs" dxfId="734" priority="633" operator="equal">
      <formula>0</formula>
    </cfRule>
  </conditionalFormatting>
  <conditionalFormatting sqref="T40">
    <cfRule type="cellIs" dxfId="733" priority="631" operator="equal">
      <formula>0</formula>
    </cfRule>
  </conditionalFormatting>
  <conditionalFormatting sqref="H23">
    <cfRule type="cellIs" dxfId="732" priority="617" operator="greaterThan">
      <formula>0</formula>
    </cfRule>
  </conditionalFormatting>
  <conditionalFormatting sqref="H22">
    <cfRule type="cellIs" dxfId="731" priority="616" operator="equal">
      <formula>0</formula>
    </cfRule>
  </conditionalFormatting>
  <conditionalFormatting sqref="H24">
    <cfRule type="cellIs" dxfId="730" priority="614" operator="equal">
      <formula>0</formula>
    </cfRule>
  </conditionalFormatting>
  <conditionalFormatting sqref="J33">
    <cfRule type="cellIs" dxfId="729" priority="612" operator="equal">
      <formula>0</formula>
    </cfRule>
  </conditionalFormatting>
  <conditionalFormatting sqref="J31">
    <cfRule type="cellIs" dxfId="728" priority="611" operator="equal">
      <formula>0</formula>
    </cfRule>
  </conditionalFormatting>
  <conditionalFormatting sqref="T36">
    <cfRule type="cellIs" dxfId="727" priority="610" operator="equal">
      <formula>0</formula>
    </cfRule>
  </conditionalFormatting>
  <conditionalFormatting sqref="U35">
    <cfRule type="cellIs" dxfId="726" priority="582" operator="greaterThan">
      <formula>0</formula>
    </cfRule>
  </conditionalFormatting>
  <conditionalFormatting sqref="U35">
    <cfRule type="cellIs" dxfId="725" priority="578" operator="greaterThan">
      <formula>0</formula>
    </cfRule>
  </conditionalFormatting>
  <conditionalFormatting sqref="U35">
    <cfRule type="cellIs" dxfId="724" priority="574" operator="greaterThan">
      <formula>0</formula>
    </cfRule>
  </conditionalFormatting>
  <conditionalFormatting sqref="P16">
    <cfRule type="cellIs" dxfId="723" priority="569" operator="equal">
      <formula>0</formula>
    </cfRule>
  </conditionalFormatting>
  <conditionalFormatting sqref="P16">
    <cfRule type="cellIs" dxfId="722" priority="567" operator="equal">
      <formula>0</formula>
    </cfRule>
  </conditionalFormatting>
  <conditionalFormatting sqref="P18">
    <cfRule type="cellIs" dxfId="721" priority="566" operator="equal">
      <formula>0</formula>
    </cfRule>
  </conditionalFormatting>
  <conditionalFormatting sqref="Q16">
    <cfRule type="cellIs" dxfId="720" priority="563" operator="equal">
      <formula>0</formula>
    </cfRule>
  </conditionalFormatting>
  <conditionalFormatting sqref="Q17">
    <cfRule type="cellIs" dxfId="719" priority="562" operator="greaterThan">
      <formula>0</formula>
    </cfRule>
  </conditionalFormatting>
  <conditionalFormatting sqref="R18">
    <cfRule type="cellIs" dxfId="718" priority="554" operator="equal">
      <formula>0</formula>
    </cfRule>
  </conditionalFormatting>
  <conditionalFormatting sqref="S18">
    <cfRule type="cellIs" dxfId="717" priority="548" operator="equal">
      <formula>0</formula>
    </cfRule>
  </conditionalFormatting>
  <conditionalFormatting sqref="P24">
    <cfRule type="cellIs" dxfId="716" priority="546" operator="equal">
      <formula>0</formula>
    </cfRule>
  </conditionalFormatting>
  <conditionalFormatting sqref="P23">
    <cfRule type="cellIs" dxfId="715" priority="545" operator="greaterThan">
      <formula>0</formula>
    </cfRule>
  </conditionalFormatting>
  <conditionalFormatting sqref="P22">
    <cfRule type="cellIs" dxfId="714" priority="544" operator="equal">
      <formula>0</formula>
    </cfRule>
  </conditionalFormatting>
  <conditionalFormatting sqref="P32">
    <cfRule type="cellIs" dxfId="713" priority="533" operator="greaterThan">
      <formula>0</formula>
    </cfRule>
  </conditionalFormatting>
  <conditionalFormatting sqref="P31">
    <cfRule type="cellIs" dxfId="712" priority="532" operator="equal">
      <formula>0</formula>
    </cfRule>
  </conditionalFormatting>
  <conditionalFormatting sqref="P31">
    <cfRule type="cellIs" dxfId="711" priority="530" operator="equal">
      <formula>0</formula>
    </cfRule>
  </conditionalFormatting>
  <conditionalFormatting sqref="P33">
    <cfRule type="cellIs" dxfId="710" priority="528" operator="equal">
      <formula>0</formula>
    </cfRule>
  </conditionalFormatting>
  <conditionalFormatting sqref="P33">
    <cfRule type="cellIs" dxfId="709" priority="526" operator="equal">
      <formula>0</formula>
    </cfRule>
  </conditionalFormatting>
  <conditionalFormatting sqref="P33">
    <cfRule type="cellIs" dxfId="708" priority="524" operator="equal">
      <formula>0</formula>
    </cfRule>
  </conditionalFormatting>
  <conditionalFormatting sqref="P31">
    <cfRule type="cellIs" dxfId="707" priority="514" operator="equal">
      <formula>0</formula>
    </cfRule>
  </conditionalFormatting>
  <conditionalFormatting sqref="P33">
    <cfRule type="cellIs" dxfId="706" priority="511" operator="equal">
      <formula>0</formula>
    </cfRule>
  </conditionalFormatting>
  <conditionalFormatting sqref="P33">
    <cfRule type="cellIs" dxfId="705" priority="508" operator="equal">
      <formula>0</formula>
    </cfRule>
  </conditionalFormatting>
  <conditionalFormatting sqref="Q31">
    <cfRule type="cellIs" dxfId="704" priority="504" operator="equal">
      <formula>0</formula>
    </cfRule>
  </conditionalFormatting>
  <conditionalFormatting sqref="Q31">
    <cfRule type="cellIs" dxfId="703" priority="502" operator="equal">
      <formula>0</formula>
    </cfRule>
  </conditionalFormatting>
  <conditionalFormatting sqref="Q31">
    <cfRule type="cellIs" dxfId="702" priority="500" operator="equal">
      <formula>0</formula>
    </cfRule>
  </conditionalFormatting>
  <conditionalFormatting sqref="Q33">
    <cfRule type="cellIs" dxfId="701" priority="499" operator="equal">
      <formula>0</formula>
    </cfRule>
  </conditionalFormatting>
  <conditionalFormatting sqref="Q33">
    <cfRule type="cellIs" dxfId="700" priority="497" operator="equal">
      <formula>0</formula>
    </cfRule>
  </conditionalFormatting>
  <conditionalFormatting sqref="Q33">
    <cfRule type="cellIs" dxfId="699" priority="496" operator="equal">
      <formula>0</formula>
    </cfRule>
  </conditionalFormatting>
  <conditionalFormatting sqref="Q33">
    <cfRule type="cellIs" dxfId="698" priority="495" operator="equal">
      <formula>0</formula>
    </cfRule>
  </conditionalFormatting>
  <conditionalFormatting sqref="Q32">
    <cfRule type="cellIs" dxfId="697" priority="491" operator="greaterThan">
      <formula>0</formula>
    </cfRule>
  </conditionalFormatting>
  <conditionalFormatting sqref="Q32">
    <cfRule type="cellIs" dxfId="696" priority="487" operator="greaterThan">
      <formula>0</formula>
    </cfRule>
  </conditionalFormatting>
  <conditionalFormatting sqref="Q31">
    <cfRule type="cellIs" dxfId="695" priority="486" operator="equal">
      <formula>0</formula>
    </cfRule>
  </conditionalFormatting>
  <conditionalFormatting sqref="Q33">
    <cfRule type="cellIs" dxfId="694" priority="483" operator="equal">
      <formula>0</formula>
    </cfRule>
  </conditionalFormatting>
  <conditionalFormatting sqref="Q33">
    <cfRule type="cellIs" dxfId="693" priority="481" operator="equal">
      <formula>0</formula>
    </cfRule>
  </conditionalFormatting>
  <conditionalFormatting sqref="Q33">
    <cfRule type="cellIs" dxfId="692" priority="479" operator="equal">
      <formula>0</formula>
    </cfRule>
  </conditionalFormatting>
  <conditionalFormatting sqref="L25:O25">
    <cfRule type="cellIs" dxfId="691" priority="475" operator="equal">
      <formula>0</formula>
    </cfRule>
  </conditionalFormatting>
  <conditionalFormatting sqref="N26:O26">
    <cfRule type="cellIs" dxfId="690" priority="474" operator="greaterThan">
      <formula>0</formula>
    </cfRule>
  </conditionalFormatting>
  <conditionalFormatting sqref="N26:O26">
    <cfRule type="cellIs" dxfId="689" priority="472" operator="greaterThan">
      <formula>0</formula>
    </cfRule>
  </conditionalFormatting>
  <conditionalFormatting sqref="N26">
    <cfRule type="cellIs" dxfId="688" priority="470" operator="greaterThan">
      <formula>0</formula>
    </cfRule>
  </conditionalFormatting>
  <conditionalFormatting sqref="N26:O26">
    <cfRule type="cellIs" dxfId="687" priority="468" operator="greaterThan">
      <formula>0</formula>
    </cfRule>
  </conditionalFormatting>
  <conditionalFormatting sqref="N27:O27">
    <cfRule type="cellIs" dxfId="686" priority="465" operator="equal">
      <formula>0</formula>
    </cfRule>
  </conditionalFormatting>
  <conditionalFormatting sqref="N27:O27">
    <cfRule type="cellIs" dxfId="685" priority="463" operator="equal">
      <formula>0</formula>
    </cfRule>
  </conditionalFormatting>
  <conditionalFormatting sqref="N27:O27">
    <cfRule type="cellIs" dxfId="684" priority="461" operator="equal">
      <formula>0</formula>
    </cfRule>
  </conditionalFormatting>
  <conditionalFormatting sqref="N27:O27">
    <cfRule type="cellIs" dxfId="683" priority="459" operator="equal">
      <formula>0</formula>
    </cfRule>
  </conditionalFormatting>
  <conditionalFormatting sqref="O27">
    <cfRule type="cellIs" dxfId="682" priority="457" operator="equal">
      <formula>0</formula>
    </cfRule>
  </conditionalFormatting>
  <conditionalFormatting sqref="M26">
    <cfRule type="cellIs" dxfId="681" priority="456" operator="greaterThan">
      <formula>0</formula>
    </cfRule>
  </conditionalFormatting>
  <conditionalFormatting sqref="M25">
    <cfRule type="cellIs" dxfId="680" priority="455" operator="equal">
      <formula>0</formula>
    </cfRule>
  </conditionalFormatting>
  <conditionalFormatting sqref="O26">
    <cfRule type="cellIs" dxfId="679" priority="454" operator="greaterThan">
      <formula>0</formula>
    </cfRule>
  </conditionalFormatting>
  <conditionalFormatting sqref="O25">
    <cfRule type="cellIs" dxfId="678" priority="453" operator="equal">
      <formula>0</formula>
    </cfRule>
  </conditionalFormatting>
  <conditionalFormatting sqref="O26">
    <cfRule type="cellIs" dxfId="677" priority="452" operator="greaterThan">
      <formula>0</formula>
    </cfRule>
  </conditionalFormatting>
  <conditionalFormatting sqref="O25">
    <cfRule type="cellIs" dxfId="676" priority="451" operator="equal">
      <formula>0</formula>
    </cfRule>
  </conditionalFormatting>
  <conditionalFormatting sqref="O26">
    <cfRule type="cellIs" dxfId="675" priority="450" operator="greaterThan">
      <formula>0</formula>
    </cfRule>
  </conditionalFormatting>
  <conditionalFormatting sqref="O25">
    <cfRule type="cellIs" dxfId="674" priority="449" operator="equal">
      <formula>0</formula>
    </cfRule>
  </conditionalFormatting>
  <conditionalFormatting sqref="O26">
    <cfRule type="cellIs" dxfId="673" priority="448" operator="greaterThan">
      <formula>0</formula>
    </cfRule>
  </conditionalFormatting>
  <conditionalFormatting sqref="M27">
    <cfRule type="cellIs" dxfId="672" priority="446" operator="equal">
      <formula>0</formula>
    </cfRule>
  </conditionalFormatting>
  <conditionalFormatting sqref="M27">
    <cfRule type="cellIs" dxfId="671" priority="445" operator="equal">
      <formula>0</formula>
    </cfRule>
  </conditionalFormatting>
  <conditionalFormatting sqref="O27">
    <cfRule type="cellIs" dxfId="670" priority="443" operator="equal">
      <formula>0</formula>
    </cfRule>
  </conditionalFormatting>
  <conditionalFormatting sqref="O27">
    <cfRule type="cellIs" dxfId="669" priority="442" operator="equal">
      <formula>0</formula>
    </cfRule>
  </conditionalFormatting>
  <conditionalFormatting sqref="N27">
    <cfRule type="cellIs" dxfId="668" priority="440" operator="equal">
      <formula>0</formula>
    </cfRule>
  </conditionalFormatting>
  <conditionalFormatting sqref="N27">
    <cfRule type="cellIs" dxfId="667" priority="439" operator="equal">
      <formula>0</formula>
    </cfRule>
  </conditionalFormatting>
  <conditionalFormatting sqref="O27">
    <cfRule type="cellIs" dxfId="666" priority="437" operator="equal">
      <formula>0</formula>
    </cfRule>
  </conditionalFormatting>
  <conditionalFormatting sqref="K25">
    <cfRule type="cellIs" dxfId="665" priority="434" operator="equal">
      <formula>0</formula>
    </cfRule>
  </conditionalFormatting>
  <conditionalFormatting sqref="J25">
    <cfRule type="cellIs" dxfId="664" priority="431" operator="equal">
      <formula>0</formula>
    </cfRule>
  </conditionalFormatting>
  <conditionalFormatting sqref="P27">
    <cfRule type="cellIs" dxfId="663" priority="417" operator="equal">
      <formula>0</formula>
    </cfRule>
  </conditionalFormatting>
  <conditionalFormatting sqref="P27">
    <cfRule type="cellIs" dxfId="662" priority="415" operator="equal">
      <formula>0</formula>
    </cfRule>
  </conditionalFormatting>
  <conditionalFormatting sqref="P25">
    <cfRule type="cellIs" dxfId="661" priority="411" operator="equal">
      <formula>0</formula>
    </cfRule>
  </conditionalFormatting>
  <conditionalFormatting sqref="P26">
    <cfRule type="cellIs" dxfId="660" priority="410" operator="greaterThan">
      <formula>0</formula>
    </cfRule>
  </conditionalFormatting>
  <conditionalFormatting sqref="P25">
    <cfRule type="cellIs" dxfId="659" priority="409" operator="equal">
      <formula>0</formula>
    </cfRule>
  </conditionalFormatting>
  <conditionalFormatting sqref="P27">
    <cfRule type="cellIs" dxfId="658" priority="404" operator="equal">
      <formula>0</formula>
    </cfRule>
  </conditionalFormatting>
  <conditionalFormatting sqref="P27">
    <cfRule type="cellIs" dxfId="657" priority="402" operator="equal">
      <formula>0</formula>
    </cfRule>
  </conditionalFormatting>
  <conditionalFormatting sqref="Q25">
    <cfRule type="cellIs" dxfId="656" priority="397" operator="equal">
      <formula>0</formula>
    </cfRule>
  </conditionalFormatting>
  <conditionalFormatting sqref="Q25">
    <cfRule type="cellIs" dxfId="655" priority="395" operator="equal">
      <formula>0</formula>
    </cfRule>
  </conditionalFormatting>
  <conditionalFormatting sqref="Q25">
    <cfRule type="cellIs" dxfId="654" priority="393" operator="equal">
      <formula>0</formula>
    </cfRule>
  </conditionalFormatting>
  <conditionalFormatting sqref="Q27">
    <cfRule type="cellIs" dxfId="653" priority="390" operator="equal">
      <formula>0</formula>
    </cfRule>
  </conditionalFormatting>
  <conditionalFormatting sqref="L29:O29">
    <cfRule type="cellIs" dxfId="652" priority="370" operator="greaterThan">
      <formula>0</formula>
    </cfRule>
  </conditionalFormatting>
  <conditionalFormatting sqref="N29:O29">
    <cfRule type="cellIs" dxfId="651" priority="367" operator="greaterThan">
      <formula>0</formula>
    </cfRule>
  </conditionalFormatting>
  <conditionalFormatting sqref="N29:O29">
    <cfRule type="cellIs" dxfId="650" priority="361" operator="greaterThan">
      <formula>0</formula>
    </cfRule>
  </conditionalFormatting>
  <conditionalFormatting sqref="N28:O28">
    <cfRule type="cellIs" dxfId="649" priority="360" operator="equal">
      <formula>0</formula>
    </cfRule>
  </conditionalFormatting>
  <conditionalFormatting sqref="N30:O30">
    <cfRule type="cellIs" dxfId="648" priority="356" operator="equal">
      <formula>0</formula>
    </cfRule>
  </conditionalFormatting>
  <conditionalFormatting sqref="N30:O30">
    <cfRule type="cellIs" dxfId="647" priority="354" operator="equal">
      <formula>0</formula>
    </cfRule>
  </conditionalFormatting>
  <conditionalFormatting sqref="N30:O30">
    <cfRule type="cellIs" dxfId="646" priority="352" operator="equal">
      <formula>0</formula>
    </cfRule>
  </conditionalFormatting>
  <conditionalFormatting sqref="O30">
    <cfRule type="cellIs" dxfId="645" priority="350" operator="equal">
      <formula>0</formula>
    </cfRule>
  </conditionalFormatting>
  <conditionalFormatting sqref="M28">
    <cfRule type="cellIs" dxfId="644" priority="348" operator="equal">
      <formula>0</formula>
    </cfRule>
  </conditionalFormatting>
  <conditionalFormatting sqref="O29">
    <cfRule type="cellIs" dxfId="643" priority="347" operator="greaterThan">
      <formula>0</formula>
    </cfRule>
  </conditionalFormatting>
  <conditionalFormatting sqref="O28">
    <cfRule type="cellIs" dxfId="642" priority="346" operator="equal">
      <formula>0</formula>
    </cfRule>
  </conditionalFormatting>
  <conditionalFormatting sqref="O29">
    <cfRule type="cellIs" dxfId="641" priority="345" operator="greaterThan">
      <formula>0</formula>
    </cfRule>
  </conditionalFormatting>
  <conditionalFormatting sqref="O28">
    <cfRule type="cellIs" dxfId="640" priority="344" operator="equal">
      <formula>0</formula>
    </cfRule>
  </conditionalFormatting>
  <conditionalFormatting sqref="O29">
    <cfRule type="cellIs" dxfId="639" priority="343" operator="greaterThan">
      <formula>0</formula>
    </cfRule>
  </conditionalFormatting>
  <conditionalFormatting sqref="O28">
    <cfRule type="cellIs" dxfId="638" priority="342" operator="equal">
      <formula>0</formula>
    </cfRule>
  </conditionalFormatting>
  <conditionalFormatting sqref="O29">
    <cfRule type="cellIs" dxfId="637" priority="341" operator="greaterThan">
      <formula>0</formula>
    </cfRule>
  </conditionalFormatting>
  <conditionalFormatting sqref="O28">
    <cfRule type="cellIs" dxfId="636" priority="340" operator="equal">
      <formula>0</formula>
    </cfRule>
  </conditionalFormatting>
  <conditionalFormatting sqref="M30">
    <cfRule type="cellIs" dxfId="635" priority="338" operator="equal">
      <formula>0</formula>
    </cfRule>
  </conditionalFormatting>
  <conditionalFormatting sqref="O30">
    <cfRule type="cellIs" dxfId="634" priority="336" operator="equal">
      <formula>0</formula>
    </cfRule>
  </conditionalFormatting>
  <conditionalFormatting sqref="O30">
    <cfRule type="cellIs" dxfId="633" priority="334" operator="equal">
      <formula>0</formula>
    </cfRule>
  </conditionalFormatting>
  <conditionalFormatting sqref="N30">
    <cfRule type="cellIs" dxfId="632" priority="332" operator="equal">
      <formula>0</formula>
    </cfRule>
  </conditionalFormatting>
  <conditionalFormatting sqref="O30">
    <cfRule type="cellIs" dxfId="631" priority="330" operator="equal">
      <formula>0</formula>
    </cfRule>
  </conditionalFormatting>
  <conditionalFormatting sqref="K30">
    <cfRule type="cellIs" dxfId="630" priority="328" operator="equal">
      <formula>0</formula>
    </cfRule>
  </conditionalFormatting>
  <conditionalFormatting sqref="K28">
    <cfRule type="cellIs" dxfId="629" priority="327" operator="equal">
      <formula>0</formula>
    </cfRule>
  </conditionalFormatting>
  <conditionalFormatting sqref="J30">
    <cfRule type="cellIs" dxfId="628" priority="325" operator="equal">
      <formula>0</formula>
    </cfRule>
  </conditionalFormatting>
  <conditionalFormatting sqref="J28">
    <cfRule type="cellIs" dxfId="627" priority="324" operator="equal">
      <formula>0</formula>
    </cfRule>
  </conditionalFormatting>
  <conditionalFormatting sqref="P28">
    <cfRule type="cellIs" dxfId="626" priority="322" operator="equal">
      <formula>0</formula>
    </cfRule>
  </conditionalFormatting>
  <conditionalFormatting sqref="P29">
    <cfRule type="cellIs" dxfId="625" priority="317" operator="greaterThan">
      <formula>0</formula>
    </cfRule>
  </conditionalFormatting>
  <conditionalFormatting sqref="P28">
    <cfRule type="cellIs" dxfId="624" priority="316" operator="equal">
      <formula>0</formula>
    </cfRule>
  </conditionalFormatting>
  <conditionalFormatting sqref="P30">
    <cfRule type="cellIs" dxfId="623" priority="315" operator="equal">
      <formula>0</formula>
    </cfRule>
  </conditionalFormatting>
  <conditionalFormatting sqref="P30">
    <cfRule type="cellIs" dxfId="622" priority="313" operator="equal">
      <formula>0</formula>
    </cfRule>
  </conditionalFormatting>
  <conditionalFormatting sqref="P30">
    <cfRule type="cellIs" dxfId="621" priority="312" operator="equal">
      <formula>0</formula>
    </cfRule>
  </conditionalFormatting>
  <conditionalFormatting sqref="P30">
    <cfRule type="cellIs" dxfId="620" priority="310" operator="equal">
      <formula>0</formula>
    </cfRule>
  </conditionalFormatting>
  <conditionalFormatting sqref="P30">
    <cfRule type="cellIs" dxfId="619" priority="309" operator="equal">
      <formula>0</formula>
    </cfRule>
  </conditionalFormatting>
  <conditionalFormatting sqref="P28">
    <cfRule type="cellIs" dxfId="618" priority="306" operator="equal">
      <formula>0</formula>
    </cfRule>
  </conditionalFormatting>
  <conditionalFormatting sqref="P29">
    <cfRule type="cellIs" dxfId="617" priority="305" operator="greaterThan">
      <formula>0</formula>
    </cfRule>
  </conditionalFormatting>
  <conditionalFormatting sqref="P28">
    <cfRule type="cellIs" dxfId="616" priority="304" operator="equal">
      <formula>0</formula>
    </cfRule>
  </conditionalFormatting>
  <conditionalFormatting sqref="P28">
    <cfRule type="cellIs" dxfId="615" priority="300" operator="equal">
      <formula>0</formula>
    </cfRule>
  </conditionalFormatting>
  <conditionalFormatting sqref="P30">
    <cfRule type="cellIs" dxfId="614" priority="298" operator="equal">
      <formula>0</formula>
    </cfRule>
  </conditionalFormatting>
  <conditionalFormatting sqref="P30">
    <cfRule type="cellIs" dxfId="613" priority="296" operator="equal">
      <formula>0</formula>
    </cfRule>
  </conditionalFormatting>
  <conditionalFormatting sqref="P30">
    <cfRule type="cellIs" dxfId="612" priority="294" operator="equal">
      <formula>0</formula>
    </cfRule>
  </conditionalFormatting>
  <conditionalFormatting sqref="Q28">
    <cfRule type="cellIs" dxfId="611" priority="292" operator="equal">
      <formula>0</formula>
    </cfRule>
  </conditionalFormatting>
  <conditionalFormatting sqref="Q28">
    <cfRule type="cellIs" dxfId="610" priority="290" operator="equal">
      <formula>0</formula>
    </cfRule>
  </conditionalFormatting>
  <conditionalFormatting sqref="Q28">
    <cfRule type="cellIs" dxfId="609" priority="288" operator="equal">
      <formula>0</formula>
    </cfRule>
  </conditionalFormatting>
  <conditionalFormatting sqref="Q28">
    <cfRule type="cellIs" dxfId="608" priority="286" operator="equal">
      <formula>0</formula>
    </cfRule>
  </conditionalFormatting>
  <conditionalFormatting sqref="S34">
    <cfRule type="cellIs" dxfId="607" priority="250" operator="equal">
      <formula>0</formula>
    </cfRule>
  </conditionalFormatting>
  <conditionalFormatting sqref="S35">
    <cfRule type="cellIs" dxfId="606" priority="249" operator="greaterThan">
      <formula>0</formula>
    </cfRule>
  </conditionalFormatting>
  <conditionalFormatting sqref="S34">
    <cfRule type="cellIs" dxfId="605" priority="248" operator="equal">
      <formula>0</formula>
    </cfRule>
  </conditionalFormatting>
  <conditionalFormatting sqref="S34">
    <cfRule type="cellIs" dxfId="604" priority="238" operator="equal">
      <formula>0</formula>
    </cfRule>
  </conditionalFormatting>
  <conditionalFormatting sqref="S35">
    <cfRule type="cellIs" dxfId="603" priority="237" operator="greaterThan">
      <formula>0</formula>
    </cfRule>
  </conditionalFormatting>
  <conditionalFormatting sqref="S34">
    <cfRule type="cellIs" dxfId="602" priority="236" operator="equal">
      <formula>0</formula>
    </cfRule>
  </conditionalFormatting>
  <conditionalFormatting sqref="S34">
    <cfRule type="cellIs" dxfId="601" priority="234" operator="equal">
      <formula>0</formula>
    </cfRule>
  </conditionalFormatting>
  <conditionalFormatting sqref="S34">
    <cfRule type="cellIs" dxfId="600" priority="232" operator="equal">
      <formula>0</formula>
    </cfRule>
  </conditionalFormatting>
  <conditionalFormatting sqref="S34">
    <cfRule type="cellIs" dxfId="599" priority="230" operator="equal">
      <formula>0</formula>
    </cfRule>
  </conditionalFormatting>
  <conditionalFormatting sqref="S34">
    <cfRule type="cellIs" dxfId="598" priority="228" operator="equal">
      <formula>0</formula>
    </cfRule>
  </conditionalFormatting>
  <conditionalFormatting sqref="S34">
    <cfRule type="cellIs" dxfId="597" priority="226" operator="equal">
      <formula>0</formula>
    </cfRule>
  </conditionalFormatting>
  <conditionalFormatting sqref="S34">
    <cfRule type="cellIs" dxfId="596" priority="224" operator="equal">
      <formula>0</formula>
    </cfRule>
  </conditionalFormatting>
  <conditionalFormatting sqref="R36">
    <cfRule type="cellIs" dxfId="595" priority="203" operator="equal">
      <formula>0</formula>
    </cfRule>
  </conditionalFormatting>
  <conditionalFormatting sqref="R36">
    <cfRule type="cellIs" dxfId="594" priority="201" operator="equal">
      <formula>0</formula>
    </cfRule>
  </conditionalFormatting>
  <conditionalFormatting sqref="S24">
    <cfRule type="cellIs" dxfId="593" priority="183" operator="equal">
      <formula>0</formula>
    </cfRule>
  </conditionalFormatting>
  <conditionalFormatting sqref="S23">
    <cfRule type="cellIs" dxfId="592" priority="182" operator="greaterThan">
      <formula>0</formula>
    </cfRule>
  </conditionalFormatting>
  <conditionalFormatting sqref="S22">
    <cfRule type="cellIs" dxfId="591" priority="181" operator="equal">
      <formula>0</formula>
    </cfRule>
  </conditionalFormatting>
  <conditionalFormatting sqref="R25">
    <cfRule type="cellIs" dxfId="590" priority="177" operator="equal">
      <formula>0</formula>
    </cfRule>
  </conditionalFormatting>
  <conditionalFormatting sqref="R25">
    <cfRule type="cellIs" dxfId="589" priority="175" operator="equal">
      <formula>0</formula>
    </cfRule>
  </conditionalFormatting>
  <conditionalFormatting sqref="R25">
    <cfRule type="cellIs" dxfId="588" priority="173" operator="equal">
      <formula>0</formula>
    </cfRule>
  </conditionalFormatting>
  <conditionalFormatting sqref="R27">
    <cfRule type="cellIs" dxfId="587" priority="172" operator="equal">
      <formula>0</formula>
    </cfRule>
  </conditionalFormatting>
  <conditionalFormatting sqref="R27">
    <cfRule type="cellIs" dxfId="586" priority="170" operator="equal">
      <formula>0</formula>
    </cfRule>
  </conditionalFormatting>
  <conditionalFormatting sqref="R27">
    <cfRule type="cellIs" dxfId="585" priority="168" operator="equal">
      <formula>0</formula>
    </cfRule>
  </conditionalFormatting>
  <conditionalFormatting sqref="R27">
    <cfRule type="cellIs" dxfId="584" priority="166" operator="equal">
      <formula>0</formula>
    </cfRule>
  </conditionalFormatting>
  <conditionalFormatting sqref="R27">
    <cfRule type="cellIs" dxfId="583" priority="155" operator="equal">
      <formula>0</formula>
    </cfRule>
  </conditionalFormatting>
  <conditionalFormatting sqref="R27">
    <cfRule type="cellIs" dxfId="582" priority="153" operator="equal">
      <formula>0</formula>
    </cfRule>
  </conditionalFormatting>
  <conditionalFormatting sqref="S26">
    <cfRule type="cellIs" dxfId="581" priority="134" operator="greaterThan">
      <formula>0</formula>
    </cfRule>
  </conditionalFormatting>
  <conditionalFormatting sqref="S26">
    <cfRule type="cellIs" dxfId="580" priority="130" operator="greaterThan">
      <formula>0</formula>
    </cfRule>
  </conditionalFormatting>
  <conditionalFormatting sqref="S27">
    <cfRule type="cellIs" dxfId="579" priority="125" operator="equal">
      <formula>0</formula>
    </cfRule>
  </conditionalFormatting>
  <conditionalFormatting sqref="S27">
    <cfRule type="cellIs" dxfId="578" priority="124" operator="equal">
      <formula>0</formula>
    </cfRule>
  </conditionalFormatting>
  <conditionalFormatting sqref="S27">
    <cfRule type="cellIs" dxfId="577" priority="121" operator="equal">
      <formula>0</formula>
    </cfRule>
  </conditionalFormatting>
  <conditionalFormatting sqref="R28">
    <cfRule type="cellIs" dxfId="576" priority="117" operator="equal">
      <formula>0</formula>
    </cfRule>
  </conditionalFormatting>
  <conditionalFormatting sqref="R29">
    <cfRule type="cellIs" dxfId="575" priority="114" operator="greaterThan">
      <formula>0</formula>
    </cfRule>
  </conditionalFormatting>
  <conditionalFormatting sqref="R28">
    <cfRule type="cellIs" dxfId="574" priority="113" operator="equal">
      <formula>0</formula>
    </cfRule>
  </conditionalFormatting>
  <conditionalFormatting sqref="S29">
    <cfRule type="cellIs" dxfId="573" priority="90" operator="greaterThan">
      <formula>0</formula>
    </cfRule>
  </conditionalFormatting>
  <conditionalFormatting sqref="S29">
    <cfRule type="cellIs" dxfId="572" priority="88" operator="greaterThan">
      <formula>0</formula>
    </cfRule>
  </conditionalFormatting>
  <conditionalFormatting sqref="S29">
    <cfRule type="cellIs" dxfId="571" priority="86" operator="greaterThan">
      <formula>0</formula>
    </cfRule>
  </conditionalFormatting>
  <conditionalFormatting sqref="S29">
    <cfRule type="cellIs" dxfId="570" priority="84" operator="greaterThan">
      <formula>0</formula>
    </cfRule>
  </conditionalFormatting>
  <conditionalFormatting sqref="S29">
    <cfRule type="cellIs" dxfId="569" priority="74" operator="greaterThan">
      <formula>0</formula>
    </cfRule>
  </conditionalFormatting>
  <conditionalFormatting sqref="S29">
    <cfRule type="cellIs" dxfId="568" priority="72" operator="greaterThan">
      <formula>0</formula>
    </cfRule>
  </conditionalFormatting>
  <conditionalFormatting sqref="S29">
    <cfRule type="cellIs" dxfId="567" priority="70" operator="greaterThan">
      <formula>0</formula>
    </cfRule>
  </conditionalFormatting>
  <conditionalFormatting sqref="S29">
    <cfRule type="cellIs" dxfId="566" priority="68" operator="greaterThan">
      <formula>0</formula>
    </cfRule>
  </conditionalFormatting>
  <conditionalFormatting sqref="E44 F17:H17 O44:T44 M17">
    <cfRule type="cellIs" dxfId="565" priority="1344" operator="greaterThan">
      <formula>0</formula>
    </cfRule>
  </conditionalFormatting>
  <conditionalFormatting sqref="F16:H16 E15:V15 N24:O24 O45:T45 O43:T43 F18:G18 M16 T24:V24">
    <cfRule type="cellIs" dxfId="564" priority="1342" operator="equal">
      <formula>0</formula>
    </cfRule>
  </conditionalFormatting>
  <conditionalFormatting sqref="E45">
    <cfRule type="cellIs" dxfId="563" priority="1341" operator="equal">
      <formula>0</formula>
    </cfRule>
  </conditionalFormatting>
  <conditionalFormatting sqref="E14">
    <cfRule type="cellIs" dxfId="562" priority="1343" operator="greaterThan">
      <formula>0</formula>
    </cfRule>
  </conditionalFormatting>
  <conditionalFormatting sqref="F45:T45">
    <cfRule type="cellIs" dxfId="561" priority="1336" operator="equal">
      <formula>0</formula>
    </cfRule>
  </conditionalFormatting>
  <conditionalFormatting sqref="F14:T14">
    <cfRule type="cellIs" dxfId="560" priority="1338" operator="greaterThan">
      <formula>0</formula>
    </cfRule>
  </conditionalFormatting>
  <conditionalFormatting sqref="F13:T13">
    <cfRule type="cellIs" dxfId="559" priority="1335" operator="equal">
      <formula>0</formula>
    </cfRule>
  </conditionalFormatting>
  <conditionalFormatting sqref="E16">
    <cfRule type="cellIs" dxfId="558" priority="1332" operator="equal">
      <formula>0</formula>
    </cfRule>
  </conditionalFormatting>
  <conditionalFormatting sqref="E20">
    <cfRule type="cellIs" dxfId="557" priority="1331" operator="greaterThan">
      <formula>0</formula>
    </cfRule>
  </conditionalFormatting>
  <conditionalFormatting sqref="E21">
    <cfRule type="cellIs" dxfId="556" priority="1330" operator="equal">
      <formula>0</formula>
    </cfRule>
  </conditionalFormatting>
  <conditionalFormatting sqref="E19">
    <cfRule type="cellIs" dxfId="555" priority="1329" operator="equal">
      <formula>0</formula>
    </cfRule>
  </conditionalFormatting>
  <conditionalFormatting sqref="F20:T20">
    <cfRule type="cellIs" dxfId="554" priority="1328" operator="greaterThan">
      <formula>0</formula>
    </cfRule>
  </conditionalFormatting>
  <conditionalFormatting sqref="K21:T21">
    <cfRule type="cellIs" dxfId="553" priority="1327" operator="equal">
      <formula>0</formula>
    </cfRule>
  </conditionalFormatting>
  <conditionalFormatting sqref="F19:T19">
    <cfRule type="cellIs" dxfId="552" priority="1326" operator="equal">
      <formula>0</formula>
    </cfRule>
  </conditionalFormatting>
  <conditionalFormatting sqref="F23:G23 I23:O23 T23">
    <cfRule type="cellIs" dxfId="551" priority="1323" operator="greaterThan">
      <formula>0</formula>
    </cfRule>
  </conditionalFormatting>
  <conditionalFormatting sqref="F22:G22 I22:O22 T22">
    <cfRule type="cellIs" dxfId="550" priority="1322" operator="equal">
      <formula>0</formula>
    </cfRule>
  </conditionalFormatting>
  <conditionalFormatting sqref="E26">
    <cfRule type="cellIs" dxfId="549" priority="1321" operator="greaterThan">
      <formula>0</formula>
    </cfRule>
  </conditionalFormatting>
  <conditionalFormatting sqref="E25">
    <cfRule type="cellIs" dxfId="548" priority="1319" operator="equal">
      <formula>0</formula>
    </cfRule>
  </conditionalFormatting>
  <conditionalFormatting sqref="F26:I26 T26">
    <cfRule type="cellIs" dxfId="547" priority="1318" operator="greaterThan">
      <formula>0</formula>
    </cfRule>
  </conditionalFormatting>
  <conditionalFormatting sqref="F27:I27 T27">
    <cfRule type="cellIs" dxfId="546" priority="1317" operator="equal">
      <formula>0</formula>
    </cfRule>
  </conditionalFormatting>
  <conditionalFormatting sqref="F25:I25 T25">
    <cfRule type="cellIs" dxfId="545" priority="1316" operator="equal">
      <formula>0</formula>
    </cfRule>
  </conditionalFormatting>
  <conditionalFormatting sqref="E29">
    <cfRule type="cellIs" dxfId="544" priority="1315" operator="greaterThan">
      <formula>0</formula>
    </cfRule>
  </conditionalFormatting>
  <conditionalFormatting sqref="E30">
    <cfRule type="cellIs" dxfId="543" priority="1314" operator="equal">
      <formula>0</formula>
    </cfRule>
  </conditionalFormatting>
  <conditionalFormatting sqref="E28">
    <cfRule type="cellIs" dxfId="542" priority="1313" operator="equal">
      <formula>0</formula>
    </cfRule>
  </conditionalFormatting>
  <conditionalFormatting sqref="F29:I29">
    <cfRule type="cellIs" dxfId="541" priority="1312" operator="greaterThan">
      <formula>0</formula>
    </cfRule>
  </conditionalFormatting>
  <conditionalFormatting sqref="F30:I30">
    <cfRule type="cellIs" dxfId="540" priority="1311" operator="equal">
      <formula>0</formula>
    </cfRule>
  </conditionalFormatting>
  <conditionalFormatting sqref="F28:I28">
    <cfRule type="cellIs" dxfId="539" priority="1310" operator="equal">
      <formula>0</formula>
    </cfRule>
  </conditionalFormatting>
  <conditionalFormatting sqref="V14">
    <cfRule type="cellIs" dxfId="538" priority="1306" operator="greaterThan">
      <formula>0</formula>
    </cfRule>
  </conditionalFormatting>
  <conditionalFormatting sqref="V13">
    <cfRule type="cellIs" dxfId="537" priority="1305" operator="equal">
      <formula>0</formula>
    </cfRule>
  </conditionalFormatting>
  <conditionalFormatting sqref="E24:G24 L24:M24 I24:J24">
    <cfRule type="cellIs" dxfId="536" priority="1304" operator="equal">
      <formula>0</formula>
    </cfRule>
  </conditionalFormatting>
  <conditionalFormatting sqref="U14">
    <cfRule type="cellIs" dxfId="535" priority="1308" operator="greaterThan">
      <formula>0</formula>
    </cfRule>
  </conditionalFormatting>
  <conditionalFormatting sqref="U13">
    <cfRule type="cellIs" dxfId="534" priority="1307" operator="equal">
      <formula>0</formula>
    </cfRule>
  </conditionalFormatting>
  <conditionalFormatting sqref="U23">
    <cfRule type="cellIs" dxfId="533" priority="1302" operator="greaterThan">
      <formula>0</formula>
    </cfRule>
  </conditionalFormatting>
  <conditionalFormatting sqref="U22">
    <cfRule type="cellIs" dxfId="532" priority="1301" operator="equal">
      <formula>0</formula>
    </cfRule>
  </conditionalFormatting>
  <conditionalFormatting sqref="V23">
    <cfRule type="cellIs" dxfId="531" priority="1300" operator="greaterThan">
      <formula>0</formula>
    </cfRule>
  </conditionalFormatting>
  <conditionalFormatting sqref="V22">
    <cfRule type="cellIs" dxfId="530" priority="1299" operator="equal">
      <formula>0</formula>
    </cfRule>
  </conditionalFormatting>
  <conditionalFormatting sqref="E24">
    <cfRule type="cellIs" dxfId="529" priority="1298" operator="equal">
      <formula>0</formula>
    </cfRule>
  </conditionalFormatting>
  <conditionalFormatting sqref="F21:H21 K21:L21">
    <cfRule type="cellIs" dxfId="528" priority="1297" operator="equal">
      <formula>0</formula>
    </cfRule>
  </conditionalFormatting>
  <conditionalFormatting sqref="T27">
    <cfRule type="cellIs" dxfId="527" priority="1296" operator="equal">
      <formula>0</formula>
    </cfRule>
  </conditionalFormatting>
  <conditionalFormatting sqref="U19">
    <cfRule type="cellIs" dxfId="526" priority="1293" operator="equal">
      <formula>0</formula>
    </cfRule>
  </conditionalFormatting>
  <conditionalFormatting sqref="V20">
    <cfRule type="cellIs" dxfId="525" priority="1292" operator="greaterThan">
      <formula>0</formula>
    </cfRule>
  </conditionalFormatting>
  <conditionalFormatting sqref="V21">
    <cfRule type="cellIs" dxfId="524" priority="1291" operator="equal">
      <formula>0</formula>
    </cfRule>
  </conditionalFormatting>
  <conditionalFormatting sqref="T25">
    <cfRule type="cellIs" dxfId="523" priority="1287" operator="equal">
      <formula>0</formula>
    </cfRule>
  </conditionalFormatting>
  <conditionalFormatting sqref="T26">
    <cfRule type="cellIs" dxfId="522" priority="1285" operator="greaterThan">
      <formula>0</formula>
    </cfRule>
  </conditionalFormatting>
  <conditionalFormatting sqref="T27">
    <cfRule type="cellIs" dxfId="521" priority="1284" operator="equal">
      <formula>0</formula>
    </cfRule>
  </conditionalFormatting>
  <conditionalFormatting sqref="T25">
    <cfRule type="cellIs" dxfId="520" priority="1283" operator="equal">
      <formula>0</formula>
    </cfRule>
  </conditionalFormatting>
  <conditionalFormatting sqref="T26">
    <cfRule type="cellIs" dxfId="519" priority="1282" operator="greaterThan">
      <formula>0</formula>
    </cfRule>
  </conditionalFormatting>
  <conditionalFormatting sqref="T27">
    <cfRule type="cellIs" dxfId="518" priority="1281" operator="equal">
      <formula>0</formula>
    </cfRule>
  </conditionalFormatting>
  <conditionalFormatting sqref="V32">
    <cfRule type="cellIs" dxfId="517" priority="1279" operator="greaterThan">
      <formula>0</formula>
    </cfRule>
  </conditionalFormatting>
  <conditionalFormatting sqref="V31">
    <cfRule type="cellIs" dxfId="516" priority="1278" operator="equal">
      <formula>0</formula>
    </cfRule>
  </conditionalFormatting>
  <conditionalFormatting sqref="E32">
    <cfRule type="cellIs" dxfId="515" priority="1277" operator="greaterThan">
      <formula>0</formula>
    </cfRule>
  </conditionalFormatting>
  <conditionalFormatting sqref="E31">
    <cfRule type="cellIs" dxfId="514" priority="1275" operator="equal">
      <formula>0</formula>
    </cfRule>
  </conditionalFormatting>
  <conditionalFormatting sqref="F32:I32 L32:O32 T32">
    <cfRule type="cellIs" dxfId="513" priority="1274" operator="greaterThan">
      <formula>0</formula>
    </cfRule>
  </conditionalFormatting>
  <conditionalFormatting sqref="F31:I31 L31:O31 T31">
    <cfRule type="cellIs" dxfId="512" priority="1272" operator="equal">
      <formula>0</formula>
    </cfRule>
  </conditionalFormatting>
  <conditionalFormatting sqref="U32">
    <cfRule type="cellIs" dxfId="511" priority="1271" operator="greaterThan">
      <formula>0</formula>
    </cfRule>
  </conditionalFormatting>
  <conditionalFormatting sqref="U32">
    <cfRule type="cellIs" dxfId="510" priority="1267" operator="greaterThan">
      <formula>0</formula>
    </cfRule>
  </conditionalFormatting>
  <conditionalFormatting sqref="U31">
    <cfRule type="cellIs" dxfId="509" priority="1266" operator="equal">
      <formula>0</formula>
    </cfRule>
  </conditionalFormatting>
  <conditionalFormatting sqref="U31">
    <cfRule type="cellIs" dxfId="508" priority="1262" operator="equal">
      <formula>0</formula>
    </cfRule>
  </conditionalFormatting>
  <conditionalFormatting sqref="N32:O32 T32">
    <cfRule type="cellIs" dxfId="507" priority="1265" operator="greaterThan">
      <formula>0</formula>
    </cfRule>
  </conditionalFormatting>
  <conditionalFormatting sqref="N32">
    <cfRule type="cellIs" dxfId="506" priority="1261" operator="greaterThan">
      <formula>0</formula>
    </cfRule>
  </conditionalFormatting>
  <conditionalFormatting sqref="N31">
    <cfRule type="cellIs" dxfId="505" priority="1260" operator="equal">
      <formula>0</formula>
    </cfRule>
  </conditionalFormatting>
  <conditionalFormatting sqref="N32:O32 T32">
    <cfRule type="cellIs" dxfId="504" priority="1259" operator="greaterThan">
      <formula>0</formula>
    </cfRule>
  </conditionalFormatting>
  <conditionalFormatting sqref="E36:E39">
    <cfRule type="cellIs" dxfId="503" priority="1254" operator="equal">
      <formula>0</formula>
    </cfRule>
  </conditionalFormatting>
  <conditionalFormatting sqref="F37:S39 F36:N36">
    <cfRule type="cellIs" dxfId="502" priority="1251" operator="equal">
      <formula>0</formula>
    </cfRule>
  </conditionalFormatting>
  <conditionalFormatting sqref="O37:S39">
    <cfRule type="cellIs" dxfId="501" priority="1249" operator="equal">
      <formula>0</formula>
    </cfRule>
  </conditionalFormatting>
  <conditionalFormatting sqref="N36:N39">
    <cfRule type="cellIs" dxfId="500" priority="1246" operator="equal">
      <formula>0</formula>
    </cfRule>
  </conditionalFormatting>
  <conditionalFormatting sqref="N35">
    <cfRule type="cellIs" dxfId="499" priority="1247" operator="greaterThan">
      <formula>0</formula>
    </cfRule>
  </conditionalFormatting>
  <conditionalFormatting sqref="U14">
    <cfRule type="cellIs" dxfId="498" priority="1241" operator="greaterThan">
      <formula>0</formula>
    </cfRule>
  </conditionalFormatting>
  <conditionalFormatting sqref="U13">
    <cfRule type="cellIs" dxfId="497" priority="1240" operator="equal">
      <formula>0</formula>
    </cfRule>
  </conditionalFormatting>
  <conditionalFormatting sqref="T14">
    <cfRule type="cellIs" dxfId="496" priority="1243" operator="greaterThan">
      <formula>0</formula>
    </cfRule>
  </conditionalFormatting>
  <conditionalFormatting sqref="T13">
    <cfRule type="cellIs" dxfId="495" priority="1242" operator="equal">
      <formula>0</formula>
    </cfRule>
  </conditionalFormatting>
  <conditionalFormatting sqref="T23">
    <cfRule type="cellIs" dxfId="494" priority="1239" operator="greaterThan">
      <formula>0</formula>
    </cfRule>
  </conditionalFormatting>
  <conditionalFormatting sqref="T22">
    <cfRule type="cellIs" dxfId="493" priority="1238" operator="equal">
      <formula>0</formula>
    </cfRule>
  </conditionalFormatting>
  <conditionalFormatting sqref="U23">
    <cfRule type="cellIs" dxfId="492" priority="1237" operator="greaterThan">
      <formula>0</formula>
    </cfRule>
  </conditionalFormatting>
  <conditionalFormatting sqref="U22">
    <cfRule type="cellIs" dxfId="491" priority="1236" operator="equal">
      <formula>0</formula>
    </cfRule>
  </conditionalFormatting>
  <conditionalFormatting sqref="T26">
    <cfRule type="cellIs" dxfId="490" priority="1235" operator="greaterThan">
      <formula>0</formula>
    </cfRule>
  </conditionalFormatting>
  <conditionalFormatting sqref="T27">
    <cfRule type="cellIs" dxfId="489" priority="1234" operator="equal">
      <formula>0</formula>
    </cfRule>
  </conditionalFormatting>
  <conditionalFormatting sqref="T20">
    <cfRule type="cellIs" dxfId="488" priority="1232" operator="greaterThan">
      <formula>0</formula>
    </cfRule>
  </conditionalFormatting>
  <conditionalFormatting sqref="T21">
    <cfRule type="cellIs" dxfId="487" priority="1231" operator="equal">
      <formula>0</formula>
    </cfRule>
  </conditionalFormatting>
  <conditionalFormatting sqref="T19">
    <cfRule type="cellIs" dxfId="486" priority="1230" operator="equal">
      <formula>0</formula>
    </cfRule>
  </conditionalFormatting>
  <conditionalFormatting sqref="U20">
    <cfRule type="cellIs" dxfId="485" priority="1229" operator="greaterThan">
      <formula>0</formula>
    </cfRule>
  </conditionalFormatting>
  <conditionalFormatting sqref="T26">
    <cfRule type="cellIs" dxfId="484" priority="1226" operator="greaterThan">
      <formula>0</formula>
    </cfRule>
  </conditionalFormatting>
  <conditionalFormatting sqref="T26">
    <cfRule type="cellIs" dxfId="483" priority="1223" operator="greaterThan">
      <formula>0</formula>
    </cfRule>
  </conditionalFormatting>
  <conditionalFormatting sqref="T26">
    <cfRule type="cellIs" dxfId="482" priority="1220" operator="greaterThan">
      <formula>0</formula>
    </cfRule>
  </conditionalFormatting>
  <conditionalFormatting sqref="T27">
    <cfRule type="cellIs" dxfId="481" priority="1207" operator="equal">
      <formula>0</formula>
    </cfRule>
  </conditionalFormatting>
  <conditionalFormatting sqref="U27">
    <cfRule type="cellIs" dxfId="480" priority="1205" operator="equal">
      <formula>0</formula>
    </cfRule>
  </conditionalFormatting>
  <conditionalFormatting sqref="V27">
    <cfRule type="cellIs" dxfId="479" priority="1199" operator="equal">
      <formula>0</formula>
    </cfRule>
  </conditionalFormatting>
  <conditionalFormatting sqref="U26">
    <cfRule type="cellIs" dxfId="478" priority="1185" operator="greaterThan">
      <formula>0</formula>
    </cfRule>
  </conditionalFormatting>
  <conditionalFormatting sqref="U25">
    <cfRule type="cellIs" dxfId="477" priority="1184" operator="equal">
      <formula>0</formula>
    </cfRule>
  </conditionalFormatting>
  <conditionalFormatting sqref="U26">
    <cfRule type="cellIs" dxfId="476" priority="1183" operator="greaterThan">
      <formula>0</formula>
    </cfRule>
  </conditionalFormatting>
  <conditionalFormatting sqref="U25">
    <cfRule type="cellIs" dxfId="475" priority="1182" operator="equal">
      <formula>0</formula>
    </cfRule>
  </conditionalFormatting>
  <conditionalFormatting sqref="V25">
    <cfRule type="cellIs" dxfId="474" priority="1178" operator="equal">
      <formula>0</formula>
    </cfRule>
  </conditionalFormatting>
  <conditionalFormatting sqref="V26">
    <cfRule type="cellIs" dxfId="473" priority="1177" operator="greaterThan">
      <formula>0</formula>
    </cfRule>
  </conditionalFormatting>
  <conditionalFormatting sqref="V25">
    <cfRule type="cellIs" dxfId="472" priority="1176" operator="equal">
      <formula>0</formula>
    </cfRule>
  </conditionalFormatting>
  <conditionalFormatting sqref="V26">
    <cfRule type="cellIs" dxfId="471" priority="1175" operator="greaterThan">
      <formula>0</formula>
    </cfRule>
  </conditionalFormatting>
  <conditionalFormatting sqref="V25">
    <cfRule type="cellIs" dxfId="470" priority="1172" operator="equal">
      <formula>0</formula>
    </cfRule>
  </conditionalFormatting>
  <conditionalFormatting sqref="V26">
    <cfRule type="cellIs" dxfId="469" priority="1171" operator="greaterThan">
      <formula>0</formula>
    </cfRule>
  </conditionalFormatting>
  <conditionalFormatting sqref="V25">
    <cfRule type="cellIs" dxfId="468" priority="1170" operator="equal">
      <formula>0</formula>
    </cfRule>
  </conditionalFormatting>
  <conditionalFormatting sqref="V26">
    <cfRule type="cellIs" dxfId="467" priority="1169" operator="greaterThan">
      <formula>0</formula>
    </cfRule>
  </conditionalFormatting>
  <conditionalFormatting sqref="V26">
    <cfRule type="cellIs" dxfId="466" priority="1167" operator="greaterThan">
      <formula>0</formula>
    </cfRule>
  </conditionalFormatting>
  <conditionalFormatting sqref="V25">
    <cfRule type="cellIs" dxfId="465" priority="1166" operator="equal">
      <formula>0</formula>
    </cfRule>
  </conditionalFormatting>
  <conditionalFormatting sqref="T29">
    <cfRule type="cellIs" dxfId="464" priority="1165" operator="greaterThan">
      <formula>0</formula>
    </cfRule>
  </conditionalFormatting>
  <conditionalFormatting sqref="T30">
    <cfRule type="cellIs" dxfId="463" priority="1164" operator="equal">
      <formula>0</formula>
    </cfRule>
  </conditionalFormatting>
  <conditionalFormatting sqref="T28">
    <cfRule type="cellIs" dxfId="462" priority="1163" operator="equal">
      <formula>0</formula>
    </cfRule>
  </conditionalFormatting>
  <conditionalFormatting sqref="T30">
    <cfRule type="cellIs" dxfId="461" priority="1162" operator="equal">
      <formula>0</formula>
    </cfRule>
  </conditionalFormatting>
  <conditionalFormatting sqref="T30">
    <cfRule type="cellIs" dxfId="460" priority="1160" operator="equal">
      <formula>0</formula>
    </cfRule>
  </conditionalFormatting>
  <conditionalFormatting sqref="T30">
    <cfRule type="cellIs" dxfId="459" priority="1158" operator="equal">
      <formula>0</formula>
    </cfRule>
  </conditionalFormatting>
  <conditionalFormatting sqref="T30">
    <cfRule type="cellIs" dxfId="458" priority="1156" operator="equal">
      <formula>0</formula>
    </cfRule>
  </conditionalFormatting>
  <conditionalFormatting sqref="T29">
    <cfRule type="cellIs" dxfId="457" priority="1151" operator="greaterThan">
      <formula>0</formula>
    </cfRule>
  </conditionalFormatting>
  <conditionalFormatting sqref="T29">
    <cfRule type="cellIs" dxfId="456" priority="1148" operator="greaterThan">
      <formula>0</formula>
    </cfRule>
  </conditionalFormatting>
  <conditionalFormatting sqref="T29">
    <cfRule type="cellIs" dxfId="455" priority="1145" operator="greaterThan">
      <formula>0</formula>
    </cfRule>
  </conditionalFormatting>
  <conditionalFormatting sqref="T29">
    <cfRule type="cellIs" dxfId="454" priority="1142" operator="greaterThan">
      <formula>0</formula>
    </cfRule>
  </conditionalFormatting>
  <conditionalFormatting sqref="T30">
    <cfRule type="cellIs" dxfId="453" priority="1141" operator="equal">
      <formula>0</formula>
    </cfRule>
  </conditionalFormatting>
  <conditionalFormatting sqref="U30">
    <cfRule type="cellIs" dxfId="452" priority="1137" operator="equal">
      <formula>0</formula>
    </cfRule>
  </conditionalFormatting>
  <conditionalFormatting sqref="U30">
    <cfRule type="cellIs" dxfId="451" priority="1135" operator="equal">
      <formula>0</formula>
    </cfRule>
  </conditionalFormatting>
  <conditionalFormatting sqref="V30">
    <cfRule type="cellIs" dxfId="450" priority="1131" operator="equal">
      <formula>0</formula>
    </cfRule>
  </conditionalFormatting>
  <conditionalFormatting sqref="M33:O33 T33">
    <cfRule type="cellIs" dxfId="449" priority="1097" operator="equal">
      <formula>0</formula>
    </cfRule>
  </conditionalFormatting>
  <conditionalFormatting sqref="N33">
    <cfRule type="cellIs" dxfId="448" priority="1095" operator="equal">
      <formula>0</formula>
    </cfRule>
  </conditionalFormatting>
  <conditionalFormatting sqref="M33:O33 T33">
    <cfRule type="cellIs" dxfId="447" priority="1093" operator="equal">
      <formula>0</formula>
    </cfRule>
  </conditionalFormatting>
  <conditionalFormatting sqref="N33">
    <cfRule type="cellIs" dxfId="446" priority="1091" operator="equal">
      <formula>0</formula>
    </cfRule>
  </conditionalFormatting>
  <conditionalFormatting sqref="T33">
    <cfRule type="cellIs" dxfId="445" priority="1089" operator="equal">
      <formula>0</formula>
    </cfRule>
  </conditionalFormatting>
  <conditionalFormatting sqref="T33">
    <cfRule type="cellIs" dxfId="444" priority="1087" operator="equal">
      <formula>0</formula>
    </cfRule>
  </conditionalFormatting>
  <conditionalFormatting sqref="O33">
    <cfRule type="cellIs" dxfId="443" priority="1085" operator="equal">
      <formula>0</formula>
    </cfRule>
  </conditionalFormatting>
  <conditionalFormatting sqref="U33">
    <cfRule type="cellIs" dxfId="442" priority="1081" operator="equal">
      <formula>0</formula>
    </cfRule>
  </conditionalFormatting>
  <conditionalFormatting sqref="U33">
    <cfRule type="cellIs" dxfId="441" priority="1078" operator="equal">
      <formula>0</formula>
    </cfRule>
  </conditionalFormatting>
  <conditionalFormatting sqref="V33">
    <cfRule type="cellIs" dxfId="440" priority="1074" operator="equal">
      <formula>0</formula>
    </cfRule>
  </conditionalFormatting>
  <conditionalFormatting sqref="U36">
    <cfRule type="cellIs" dxfId="439" priority="1071" operator="equal">
      <formula>0</formula>
    </cfRule>
  </conditionalFormatting>
  <conditionalFormatting sqref="U35">
    <cfRule type="cellIs" dxfId="438" priority="1063" operator="greaterThan">
      <formula>0</formula>
    </cfRule>
  </conditionalFormatting>
  <conditionalFormatting sqref="U35">
    <cfRule type="cellIs" dxfId="437" priority="1061" operator="greaterThan">
      <formula>0</formula>
    </cfRule>
  </conditionalFormatting>
  <conditionalFormatting sqref="U35">
    <cfRule type="cellIs" dxfId="436" priority="1057" operator="greaterThan">
      <formula>0</formula>
    </cfRule>
  </conditionalFormatting>
  <conditionalFormatting sqref="U35">
    <cfRule type="cellIs" dxfId="435" priority="1055" operator="greaterThan">
      <formula>0</formula>
    </cfRule>
  </conditionalFormatting>
  <conditionalFormatting sqref="U45">
    <cfRule type="cellIs" dxfId="434" priority="1033" operator="equal">
      <formula>0</formula>
    </cfRule>
  </conditionalFormatting>
  <conditionalFormatting sqref="U45">
    <cfRule type="cellIs" dxfId="433" priority="1031" operator="equal">
      <formula>0</formula>
    </cfRule>
  </conditionalFormatting>
  <conditionalFormatting sqref="V45">
    <cfRule type="cellIs" dxfId="432" priority="1029" operator="equal">
      <formula>0</formula>
    </cfRule>
  </conditionalFormatting>
  <conditionalFormatting sqref="V45">
    <cfRule type="cellIs" dxfId="431" priority="1027" operator="equal">
      <formula>0</formula>
    </cfRule>
  </conditionalFormatting>
  <conditionalFormatting sqref="I17">
    <cfRule type="cellIs" dxfId="430" priority="992" operator="greaterThan">
      <formula>0</formula>
    </cfRule>
  </conditionalFormatting>
  <conditionalFormatting sqref="J17">
    <cfRule type="cellIs" dxfId="429" priority="990" operator="greaterThan">
      <formula>0</formula>
    </cfRule>
  </conditionalFormatting>
  <conditionalFormatting sqref="K17">
    <cfRule type="cellIs" dxfId="428" priority="988" operator="greaterThan">
      <formula>0</formula>
    </cfRule>
  </conditionalFormatting>
  <conditionalFormatting sqref="L17">
    <cfRule type="cellIs" dxfId="427" priority="986" operator="greaterThan">
      <formula>0</formula>
    </cfRule>
  </conditionalFormatting>
  <conditionalFormatting sqref="N17">
    <cfRule type="cellIs" dxfId="426" priority="984" operator="greaterThan">
      <formula>0</formula>
    </cfRule>
  </conditionalFormatting>
  <conditionalFormatting sqref="O17">
    <cfRule type="cellIs" dxfId="425" priority="982" operator="greaterThan">
      <formula>0</formula>
    </cfRule>
  </conditionalFormatting>
  <conditionalFormatting sqref="T17">
    <cfRule type="cellIs" dxfId="424" priority="980" operator="greaterThan">
      <formula>0</formula>
    </cfRule>
  </conditionalFormatting>
  <conditionalFormatting sqref="U17">
    <cfRule type="cellIs" dxfId="423" priority="978" operator="greaterThan">
      <formula>0</formula>
    </cfRule>
  </conditionalFormatting>
  <conditionalFormatting sqref="U16">
    <cfRule type="cellIs" dxfId="422" priority="977" operator="equal">
      <formula>0</formula>
    </cfRule>
  </conditionalFormatting>
  <conditionalFormatting sqref="V17">
    <cfRule type="cellIs" dxfId="421" priority="976" operator="greaterThan">
      <formula>0</formula>
    </cfRule>
  </conditionalFormatting>
  <conditionalFormatting sqref="I20:J20">
    <cfRule type="cellIs" dxfId="420" priority="974" operator="greaterThan">
      <formula>0</formula>
    </cfRule>
  </conditionalFormatting>
  <conditionalFormatting sqref="I21:J21">
    <cfRule type="cellIs" dxfId="419" priority="973" operator="equal">
      <formula>0</formula>
    </cfRule>
  </conditionalFormatting>
  <conditionalFormatting sqref="K24">
    <cfRule type="cellIs" dxfId="418" priority="969" operator="equal">
      <formula>0</formula>
    </cfRule>
  </conditionalFormatting>
  <conditionalFormatting sqref="L24">
    <cfRule type="cellIs" dxfId="417" priority="965" operator="equal">
      <formula>0</formula>
    </cfRule>
  </conditionalFormatting>
  <conditionalFormatting sqref="T27">
    <cfRule type="cellIs" dxfId="416" priority="963" operator="equal">
      <formula>0</formula>
    </cfRule>
  </conditionalFormatting>
  <conditionalFormatting sqref="T27">
    <cfRule type="cellIs" dxfId="415" priority="961" operator="equal">
      <formula>0</formula>
    </cfRule>
  </conditionalFormatting>
  <conditionalFormatting sqref="U27">
    <cfRule type="cellIs" dxfId="414" priority="959" operator="equal">
      <formula>0</formula>
    </cfRule>
  </conditionalFormatting>
  <conditionalFormatting sqref="U27">
    <cfRule type="cellIs" dxfId="413" priority="957" operator="equal">
      <formula>0</formula>
    </cfRule>
  </conditionalFormatting>
  <conditionalFormatting sqref="T26">
    <cfRule type="cellIs" dxfId="412" priority="945" operator="greaterThan">
      <formula>0</formula>
    </cfRule>
  </conditionalFormatting>
  <conditionalFormatting sqref="T26">
    <cfRule type="cellIs" dxfId="411" priority="943" operator="greaterThan">
      <formula>0</formula>
    </cfRule>
  </conditionalFormatting>
  <conditionalFormatting sqref="T26">
    <cfRule type="cellIs" dxfId="410" priority="941" operator="greaterThan">
      <formula>0</formula>
    </cfRule>
  </conditionalFormatting>
  <conditionalFormatting sqref="U26">
    <cfRule type="cellIs" dxfId="409" priority="939" operator="greaterThan">
      <formula>0</formula>
    </cfRule>
  </conditionalFormatting>
  <conditionalFormatting sqref="T30">
    <cfRule type="cellIs" dxfId="408" priority="921" operator="equal">
      <formula>0</formula>
    </cfRule>
  </conditionalFormatting>
  <conditionalFormatting sqref="T29">
    <cfRule type="cellIs" dxfId="407" priority="905" operator="greaterThan">
      <formula>0</formula>
    </cfRule>
  </conditionalFormatting>
  <conditionalFormatting sqref="M33">
    <cfRule type="cellIs" dxfId="406" priority="873" operator="equal">
      <formula>0</formula>
    </cfRule>
  </conditionalFormatting>
  <conditionalFormatting sqref="O33">
    <cfRule type="cellIs" dxfId="405" priority="871" operator="equal">
      <formula>0</formula>
    </cfRule>
  </conditionalFormatting>
  <conditionalFormatting sqref="O33">
    <cfRule type="cellIs" dxfId="404" priority="868" operator="equal">
      <formula>0</formula>
    </cfRule>
  </conditionalFormatting>
  <conditionalFormatting sqref="O33">
    <cfRule type="cellIs" dxfId="403" priority="864" operator="equal">
      <formula>0</formula>
    </cfRule>
  </conditionalFormatting>
  <conditionalFormatting sqref="O35:Q35">
    <cfRule type="cellIs" dxfId="402" priority="855" operator="greaterThan">
      <formula>0</formula>
    </cfRule>
  </conditionalFormatting>
  <conditionalFormatting sqref="O35:Q35">
    <cfRule type="cellIs" dxfId="401" priority="853" operator="greaterThan">
      <formula>0</formula>
    </cfRule>
  </conditionalFormatting>
  <conditionalFormatting sqref="O35:Q35">
    <cfRule type="cellIs" dxfId="400" priority="849" operator="greaterThan">
      <formula>0</formula>
    </cfRule>
  </conditionalFormatting>
  <conditionalFormatting sqref="O34:Q34">
    <cfRule type="cellIs" dxfId="399" priority="848" operator="equal">
      <formula>0</formula>
    </cfRule>
  </conditionalFormatting>
  <conditionalFormatting sqref="O35:Q35">
    <cfRule type="cellIs" dxfId="398" priority="847" operator="greaterThan">
      <formula>0</formula>
    </cfRule>
  </conditionalFormatting>
  <conditionalFormatting sqref="O35:Q35">
    <cfRule type="cellIs" dxfId="397" priority="843" operator="greaterThan">
      <formula>0</formula>
    </cfRule>
  </conditionalFormatting>
  <conditionalFormatting sqref="T39">
    <cfRule type="cellIs" dxfId="396" priority="823" operator="equal">
      <formula>0</formula>
    </cfRule>
  </conditionalFormatting>
  <conditionalFormatting sqref="T39">
    <cfRule type="cellIs" dxfId="395" priority="821" operator="equal">
      <formula>0</formula>
    </cfRule>
  </conditionalFormatting>
  <conditionalFormatting sqref="T38">
    <cfRule type="cellIs" dxfId="394" priority="818" operator="greaterThan">
      <formula>0</formula>
    </cfRule>
  </conditionalFormatting>
  <conditionalFormatting sqref="T38">
    <cfRule type="cellIs" dxfId="393" priority="816" operator="greaterThan">
      <formula>0</formula>
    </cfRule>
  </conditionalFormatting>
  <conditionalFormatting sqref="T38">
    <cfRule type="cellIs" dxfId="392" priority="814" operator="greaterThan">
      <formula>0</formula>
    </cfRule>
  </conditionalFormatting>
  <conditionalFormatting sqref="T38">
    <cfRule type="cellIs" dxfId="391" priority="812" operator="greaterThan">
      <formula>0</formula>
    </cfRule>
  </conditionalFormatting>
  <conditionalFormatting sqref="U39">
    <cfRule type="cellIs" dxfId="390" priority="811" operator="equal">
      <formula>0</formula>
    </cfRule>
  </conditionalFormatting>
  <conditionalFormatting sqref="U39">
    <cfRule type="cellIs" dxfId="389" priority="809" operator="equal">
      <formula>0</formula>
    </cfRule>
  </conditionalFormatting>
  <conditionalFormatting sqref="U38">
    <cfRule type="cellIs" dxfId="388" priority="793" operator="greaterThan">
      <formula>0</formula>
    </cfRule>
  </conditionalFormatting>
  <conditionalFormatting sqref="U37">
    <cfRule type="cellIs" dxfId="387" priority="792" operator="equal">
      <formula>0</formula>
    </cfRule>
  </conditionalFormatting>
  <conditionalFormatting sqref="U38">
    <cfRule type="cellIs" dxfId="386" priority="787" operator="greaterThan">
      <formula>0</formula>
    </cfRule>
  </conditionalFormatting>
  <conditionalFormatting sqref="U38">
    <cfRule type="cellIs" dxfId="385" priority="785" operator="greaterThan">
      <formula>0</formula>
    </cfRule>
  </conditionalFormatting>
  <conditionalFormatting sqref="T37">
    <cfRule type="cellIs" dxfId="384" priority="765" operator="equal">
      <formula>0</formula>
    </cfRule>
  </conditionalFormatting>
  <conditionalFormatting sqref="M24">
    <cfRule type="cellIs" dxfId="383" priority="763" operator="equal">
      <formula>0</formula>
    </cfRule>
  </conditionalFormatting>
  <conditionalFormatting sqref="L24">
    <cfRule type="cellIs" dxfId="382" priority="761" operator="equal">
      <formula>0</formula>
    </cfRule>
  </conditionalFormatting>
  <conditionalFormatting sqref="J23">
    <cfRule type="cellIs" dxfId="381" priority="760" operator="greaterThan">
      <formula>0</formula>
    </cfRule>
  </conditionalFormatting>
  <conditionalFormatting sqref="J22">
    <cfRule type="cellIs" dxfId="380" priority="759" operator="equal">
      <formula>0</formula>
    </cfRule>
  </conditionalFormatting>
  <conditionalFormatting sqref="J24">
    <cfRule type="cellIs" dxfId="379" priority="757" operator="equal">
      <formula>0</formula>
    </cfRule>
  </conditionalFormatting>
  <conditionalFormatting sqref="K23">
    <cfRule type="cellIs" dxfId="378" priority="756" operator="greaterThan">
      <formula>0</formula>
    </cfRule>
  </conditionalFormatting>
  <conditionalFormatting sqref="K22">
    <cfRule type="cellIs" dxfId="377" priority="755" operator="equal">
      <formula>0</formula>
    </cfRule>
  </conditionalFormatting>
  <conditionalFormatting sqref="K24">
    <cfRule type="cellIs" dxfId="376" priority="753" operator="equal">
      <formula>0</formula>
    </cfRule>
  </conditionalFormatting>
  <conditionalFormatting sqref="K17">
    <cfRule type="cellIs" dxfId="375" priority="752" operator="greaterThan">
      <formula>0</formula>
    </cfRule>
  </conditionalFormatting>
  <conditionalFormatting sqref="K16">
    <cfRule type="cellIs" dxfId="374" priority="751" operator="equal">
      <formula>0</formula>
    </cfRule>
  </conditionalFormatting>
  <conditionalFormatting sqref="O19:S19">
    <cfRule type="cellIs" dxfId="373" priority="747" operator="equal">
      <formula>0</formula>
    </cfRule>
  </conditionalFormatting>
  <conditionalFormatting sqref="T20">
    <cfRule type="cellIs" dxfId="372" priority="746" operator="greaterThan">
      <formula>0</formula>
    </cfRule>
  </conditionalFormatting>
  <conditionalFormatting sqref="T21">
    <cfRule type="cellIs" dxfId="371" priority="745" operator="equal">
      <formula>0</formula>
    </cfRule>
  </conditionalFormatting>
  <conditionalFormatting sqref="N19">
    <cfRule type="cellIs" dxfId="370" priority="741" operator="equal">
      <formula>0</formula>
    </cfRule>
  </conditionalFormatting>
  <conditionalFormatting sqref="O20:S20">
    <cfRule type="cellIs" dxfId="369" priority="740" operator="greaterThan">
      <formula>0</formula>
    </cfRule>
  </conditionalFormatting>
  <conditionalFormatting sqref="O21:S21">
    <cfRule type="cellIs" dxfId="368" priority="739" operator="equal">
      <formula>0</formula>
    </cfRule>
  </conditionalFormatting>
  <conditionalFormatting sqref="J17">
    <cfRule type="cellIs" dxfId="367" priority="731" operator="greaterThan">
      <formula>0</formula>
    </cfRule>
  </conditionalFormatting>
  <conditionalFormatting sqref="J16">
    <cfRule type="cellIs" dxfId="366" priority="730" operator="equal">
      <formula>0</formula>
    </cfRule>
  </conditionalFormatting>
  <conditionalFormatting sqref="L17">
    <cfRule type="cellIs" dxfId="365" priority="729" operator="greaterThan">
      <formula>0</formula>
    </cfRule>
  </conditionalFormatting>
  <conditionalFormatting sqref="M17">
    <cfRule type="cellIs" dxfId="364" priority="727" operator="greaterThan">
      <formula>0</formula>
    </cfRule>
  </conditionalFormatting>
  <conditionalFormatting sqref="N16">
    <cfRule type="cellIs" dxfId="363" priority="724" operator="equal">
      <formula>0</formula>
    </cfRule>
  </conditionalFormatting>
  <conditionalFormatting sqref="T16">
    <cfRule type="cellIs" dxfId="362" priority="720" operator="equal">
      <formula>0</formula>
    </cfRule>
  </conditionalFormatting>
  <conditionalFormatting sqref="G21:H21">
    <cfRule type="cellIs" dxfId="361" priority="718" operator="equal">
      <formula>0</formula>
    </cfRule>
  </conditionalFormatting>
  <conditionalFormatting sqref="H18:O18 T18:V18">
    <cfRule type="cellIs" dxfId="360" priority="715" operator="equal">
      <formula>0</formula>
    </cfRule>
  </conditionalFormatting>
  <conditionalFormatting sqref="M24">
    <cfRule type="cellIs" dxfId="359" priority="714" operator="equal">
      <formula>0</formula>
    </cfRule>
  </conditionalFormatting>
  <conditionalFormatting sqref="K23">
    <cfRule type="cellIs" dxfId="358" priority="709" operator="greaterThan">
      <formula>0</formula>
    </cfRule>
  </conditionalFormatting>
  <conditionalFormatting sqref="L24">
    <cfRule type="cellIs" dxfId="357" priority="705" operator="equal">
      <formula>0</formula>
    </cfRule>
  </conditionalFormatting>
  <conditionalFormatting sqref="K24">
    <cfRule type="cellIs" dxfId="356" priority="703" operator="equal">
      <formula>0</formula>
    </cfRule>
  </conditionalFormatting>
  <conditionalFormatting sqref="I23">
    <cfRule type="cellIs" dxfId="355" priority="702" operator="greaterThan">
      <formula>0</formula>
    </cfRule>
  </conditionalFormatting>
  <conditionalFormatting sqref="I22">
    <cfRule type="cellIs" dxfId="354" priority="701" operator="equal">
      <formula>0</formula>
    </cfRule>
  </conditionalFormatting>
  <conditionalFormatting sqref="I24">
    <cfRule type="cellIs" dxfId="353" priority="699" operator="equal">
      <formula>0</formula>
    </cfRule>
  </conditionalFormatting>
  <conditionalFormatting sqref="J23">
    <cfRule type="cellIs" dxfId="352" priority="698" operator="greaterThan">
      <formula>0</formula>
    </cfRule>
  </conditionalFormatting>
  <conditionalFormatting sqref="J22">
    <cfRule type="cellIs" dxfId="351" priority="697" operator="equal">
      <formula>0</formula>
    </cfRule>
  </conditionalFormatting>
  <conditionalFormatting sqref="J24">
    <cfRule type="cellIs" dxfId="350" priority="695" operator="equal">
      <formula>0</formula>
    </cfRule>
  </conditionalFormatting>
  <conditionalFormatting sqref="F40:S42">
    <cfRule type="cellIs" dxfId="349" priority="693" operator="equal">
      <formula>0</formula>
    </cfRule>
  </conditionalFormatting>
  <conditionalFormatting sqref="O40:S42">
    <cfRule type="cellIs" dxfId="348" priority="691" operator="equal">
      <formula>0</formula>
    </cfRule>
  </conditionalFormatting>
  <conditionalFormatting sqref="V40:V42">
    <cfRule type="cellIs" dxfId="347" priority="685" operator="equal">
      <formula>0</formula>
    </cfRule>
  </conditionalFormatting>
  <conditionalFormatting sqref="T42">
    <cfRule type="cellIs" dxfId="346" priority="683" operator="equal">
      <formula>0</formula>
    </cfRule>
  </conditionalFormatting>
  <conditionalFormatting sqref="T42">
    <cfRule type="cellIs" dxfId="345" priority="681" operator="equal">
      <formula>0</formula>
    </cfRule>
  </conditionalFormatting>
  <conditionalFormatting sqref="T41">
    <cfRule type="cellIs" dxfId="344" priority="680" operator="greaterThan">
      <formula>0</formula>
    </cfRule>
  </conditionalFormatting>
  <conditionalFormatting sqref="T41">
    <cfRule type="cellIs" dxfId="343" priority="678" operator="greaterThan">
      <formula>0</formula>
    </cfRule>
  </conditionalFormatting>
  <conditionalFormatting sqref="T41">
    <cfRule type="cellIs" dxfId="342" priority="676" operator="greaterThan">
      <formula>0</formula>
    </cfRule>
  </conditionalFormatting>
  <conditionalFormatting sqref="T41">
    <cfRule type="cellIs" dxfId="341" priority="674" operator="greaterThan">
      <formula>0</formula>
    </cfRule>
  </conditionalFormatting>
  <conditionalFormatting sqref="U42">
    <cfRule type="cellIs" dxfId="340" priority="671" operator="equal">
      <formula>0</formula>
    </cfRule>
  </conditionalFormatting>
  <conditionalFormatting sqref="U41">
    <cfRule type="cellIs" dxfId="339" priority="668" operator="greaterThan">
      <formula>0</formula>
    </cfRule>
  </conditionalFormatting>
  <conditionalFormatting sqref="U41">
    <cfRule type="cellIs" dxfId="338" priority="666" operator="greaterThan">
      <formula>0</formula>
    </cfRule>
  </conditionalFormatting>
  <conditionalFormatting sqref="U41">
    <cfRule type="cellIs" dxfId="337" priority="664" operator="greaterThan">
      <formula>0</formula>
    </cfRule>
  </conditionalFormatting>
  <conditionalFormatting sqref="U41">
    <cfRule type="cellIs" dxfId="336" priority="662" operator="greaterThan">
      <formula>0</formula>
    </cfRule>
  </conditionalFormatting>
  <conditionalFormatting sqref="U41">
    <cfRule type="cellIs" dxfId="335" priority="660" operator="greaterThan">
      <formula>0</formula>
    </cfRule>
  </conditionalFormatting>
  <conditionalFormatting sqref="U41">
    <cfRule type="cellIs" dxfId="334" priority="656" operator="greaterThan">
      <formula>0</formula>
    </cfRule>
  </conditionalFormatting>
  <conditionalFormatting sqref="U41">
    <cfRule type="cellIs" dxfId="333" priority="648" operator="greaterThan">
      <formula>0</formula>
    </cfRule>
  </conditionalFormatting>
  <conditionalFormatting sqref="U40">
    <cfRule type="cellIs" dxfId="332" priority="647" operator="equal">
      <formula>0</formula>
    </cfRule>
  </conditionalFormatting>
  <conditionalFormatting sqref="U41">
    <cfRule type="cellIs" dxfId="331" priority="646" operator="greaterThan">
      <formula>0</formula>
    </cfRule>
  </conditionalFormatting>
  <conditionalFormatting sqref="U41">
    <cfRule type="cellIs" dxfId="330" priority="642" operator="greaterThan">
      <formula>0</formula>
    </cfRule>
  </conditionalFormatting>
  <conditionalFormatting sqref="U40">
    <cfRule type="cellIs" dxfId="329" priority="641" operator="equal">
      <formula>0</formula>
    </cfRule>
  </conditionalFormatting>
  <conditionalFormatting sqref="U41">
    <cfRule type="cellIs" dxfId="328" priority="640" operator="greaterThan">
      <formula>0</formula>
    </cfRule>
  </conditionalFormatting>
  <conditionalFormatting sqref="U41">
    <cfRule type="cellIs" dxfId="327" priority="636" operator="greaterThan">
      <formula>0</formula>
    </cfRule>
  </conditionalFormatting>
  <conditionalFormatting sqref="U40">
    <cfRule type="cellIs" dxfId="326" priority="635" operator="equal">
      <formula>0</formula>
    </cfRule>
  </conditionalFormatting>
  <conditionalFormatting sqref="U41">
    <cfRule type="cellIs" dxfId="325" priority="634" operator="greaterThan">
      <formula>0</formula>
    </cfRule>
  </conditionalFormatting>
  <conditionalFormatting sqref="T40">
    <cfRule type="cellIs" dxfId="324" priority="629" operator="equal">
      <formula>0</formula>
    </cfRule>
  </conditionalFormatting>
  <conditionalFormatting sqref="T40">
    <cfRule type="cellIs" dxfId="323" priority="627" operator="equal">
      <formula>0</formula>
    </cfRule>
  </conditionalFormatting>
  <conditionalFormatting sqref="T40">
    <cfRule type="cellIs" dxfId="322" priority="625" operator="equal">
      <formula>0</formula>
    </cfRule>
  </conditionalFormatting>
  <conditionalFormatting sqref="K32">
    <cfRule type="cellIs" dxfId="321" priority="624" operator="greaterThan">
      <formula>0</formula>
    </cfRule>
  </conditionalFormatting>
  <conditionalFormatting sqref="K33">
    <cfRule type="cellIs" dxfId="320" priority="623" operator="equal">
      <formula>0</formula>
    </cfRule>
  </conditionalFormatting>
  <conditionalFormatting sqref="H24">
    <cfRule type="cellIs" dxfId="319" priority="619" operator="equal">
      <formula>0</formula>
    </cfRule>
  </conditionalFormatting>
  <conditionalFormatting sqref="H24">
    <cfRule type="cellIs" dxfId="318" priority="615" operator="equal">
      <formula>0</formula>
    </cfRule>
  </conditionalFormatting>
  <conditionalFormatting sqref="J32">
    <cfRule type="cellIs" dxfId="317" priority="613" operator="greaterThan">
      <formula>0</formula>
    </cfRule>
  </conditionalFormatting>
  <conditionalFormatting sqref="T36">
    <cfRule type="cellIs" dxfId="316" priority="609" operator="equal">
      <formula>0</formula>
    </cfRule>
  </conditionalFormatting>
  <conditionalFormatting sqref="U36">
    <cfRule type="cellIs" dxfId="315" priority="603" operator="equal">
      <formula>0</formula>
    </cfRule>
  </conditionalFormatting>
  <conditionalFormatting sqref="T35">
    <cfRule type="cellIs" dxfId="314" priority="602" operator="greaterThan">
      <formula>0</formula>
    </cfRule>
  </conditionalFormatting>
  <conditionalFormatting sqref="T35">
    <cfRule type="cellIs" dxfId="313" priority="600" operator="greaterThan">
      <formula>0</formula>
    </cfRule>
  </conditionalFormatting>
  <conditionalFormatting sqref="T34">
    <cfRule type="cellIs" dxfId="312" priority="599" operator="equal">
      <formula>0</formula>
    </cfRule>
  </conditionalFormatting>
  <conditionalFormatting sqref="T35">
    <cfRule type="cellIs" dxfId="311" priority="598" operator="greaterThan">
      <formula>0</formula>
    </cfRule>
  </conditionalFormatting>
  <conditionalFormatting sqref="T35">
    <cfRule type="cellIs" dxfId="310" priority="596" operator="greaterThan">
      <formula>0</formula>
    </cfRule>
  </conditionalFormatting>
  <conditionalFormatting sqref="T35">
    <cfRule type="cellIs" dxfId="309" priority="594" operator="greaterThan">
      <formula>0</formula>
    </cfRule>
  </conditionalFormatting>
  <conditionalFormatting sqref="T35">
    <cfRule type="cellIs" dxfId="308" priority="590" operator="greaterThan">
      <formula>0</formula>
    </cfRule>
  </conditionalFormatting>
  <conditionalFormatting sqref="U35">
    <cfRule type="cellIs" dxfId="307" priority="586" operator="greaterThan">
      <formula>0</formula>
    </cfRule>
  </conditionalFormatting>
  <conditionalFormatting sqref="U35">
    <cfRule type="cellIs" dxfId="306" priority="584" operator="greaterThan">
      <formula>0</formula>
    </cfRule>
  </conditionalFormatting>
  <conditionalFormatting sqref="U35">
    <cfRule type="cellIs" dxfId="305" priority="580" operator="greaterThan">
      <formula>0</formula>
    </cfRule>
  </conditionalFormatting>
  <conditionalFormatting sqref="U35">
    <cfRule type="cellIs" dxfId="304" priority="576" operator="greaterThan">
      <formula>0</formula>
    </cfRule>
  </conditionalFormatting>
  <conditionalFormatting sqref="U35">
    <cfRule type="cellIs" dxfId="303" priority="572" operator="greaterThan">
      <formula>0</formula>
    </cfRule>
  </conditionalFormatting>
  <conditionalFormatting sqref="P18">
    <cfRule type="cellIs" dxfId="302" priority="565" operator="equal">
      <formula>0</formula>
    </cfRule>
  </conditionalFormatting>
  <conditionalFormatting sqref="Q23">
    <cfRule type="cellIs" dxfId="301" priority="542" operator="greaterThan">
      <formula>0</formula>
    </cfRule>
  </conditionalFormatting>
  <conditionalFormatting sqref="R23">
    <cfRule type="cellIs" dxfId="300" priority="539" operator="greaterThan">
      <formula>0</formula>
    </cfRule>
  </conditionalFormatting>
  <conditionalFormatting sqref="R22">
    <cfRule type="cellIs" dxfId="299" priority="538" operator="equal">
      <formula>0</formula>
    </cfRule>
  </conditionalFormatting>
  <conditionalFormatting sqref="P32">
    <cfRule type="cellIs" dxfId="298" priority="537" operator="greaterThan">
      <formula>0</formula>
    </cfRule>
  </conditionalFormatting>
  <conditionalFormatting sqref="P31">
    <cfRule type="cellIs" dxfId="297" priority="536" operator="equal">
      <formula>0</formula>
    </cfRule>
  </conditionalFormatting>
  <conditionalFormatting sqref="P32">
    <cfRule type="cellIs" dxfId="296" priority="535" operator="greaterThan">
      <formula>0</formula>
    </cfRule>
  </conditionalFormatting>
  <conditionalFormatting sqref="P31">
    <cfRule type="cellIs" dxfId="295" priority="534" operator="equal">
      <formula>0</formula>
    </cfRule>
  </conditionalFormatting>
  <conditionalFormatting sqref="P32">
    <cfRule type="cellIs" dxfId="294" priority="531" operator="greaterThan">
      <formula>0</formula>
    </cfRule>
  </conditionalFormatting>
  <conditionalFormatting sqref="P32">
    <cfRule type="cellIs" dxfId="293" priority="521" operator="greaterThan">
      <formula>0</formula>
    </cfRule>
  </conditionalFormatting>
  <conditionalFormatting sqref="P32">
    <cfRule type="cellIs" dxfId="292" priority="519" operator="greaterThan">
      <formula>0</formula>
    </cfRule>
  </conditionalFormatting>
  <conditionalFormatting sqref="P32">
    <cfRule type="cellIs" dxfId="291" priority="517" operator="greaterThan">
      <formula>0</formula>
    </cfRule>
  </conditionalFormatting>
  <conditionalFormatting sqref="P32">
    <cfRule type="cellIs" dxfId="290" priority="515" operator="greaterThan">
      <formula>0</formula>
    </cfRule>
  </conditionalFormatting>
  <conditionalFormatting sqref="Q32">
    <cfRule type="cellIs" dxfId="289" priority="507" operator="greaterThan">
      <formula>0</formula>
    </cfRule>
  </conditionalFormatting>
  <conditionalFormatting sqref="Q32">
    <cfRule type="cellIs" dxfId="288" priority="505" operator="greaterThan">
      <formula>0</formula>
    </cfRule>
  </conditionalFormatting>
  <conditionalFormatting sqref="Q32">
    <cfRule type="cellIs" dxfId="287" priority="503" operator="greaterThan">
      <formula>0</formula>
    </cfRule>
  </conditionalFormatting>
  <conditionalFormatting sqref="Q32">
    <cfRule type="cellIs" dxfId="286" priority="501" operator="greaterThan">
      <formula>0</formula>
    </cfRule>
  </conditionalFormatting>
  <conditionalFormatting sqref="Q33">
    <cfRule type="cellIs" dxfId="285" priority="492" operator="equal">
      <formula>0</formula>
    </cfRule>
  </conditionalFormatting>
  <conditionalFormatting sqref="Q32">
    <cfRule type="cellIs" dxfId="284" priority="485" operator="greaterThan">
      <formula>0</formula>
    </cfRule>
  </conditionalFormatting>
  <conditionalFormatting sqref="Q33">
    <cfRule type="cellIs" dxfId="283" priority="482" operator="equal">
      <formula>0</formula>
    </cfRule>
  </conditionalFormatting>
  <conditionalFormatting sqref="K26">
    <cfRule type="cellIs" dxfId="282" priority="436" operator="greaterThan">
      <formula>0</formula>
    </cfRule>
  </conditionalFormatting>
  <conditionalFormatting sqref="J26">
    <cfRule type="cellIs" dxfId="281" priority="433" operator="greaterThan">
      <formula>0</formula>
    </cfRule>
  </conditionalFormatting>
  <conditionalFormatting sqref="P26">
    <cfRule type="cellIs" dxfId="280" priority="430" operator="greaterThan">
      <formula>0</formula>
    </cfRule>
  </conditionalFormatting>
  <conditionalFormatting sqref="P25">
    <cfRule type="cellIs" dxfId="279" priority="429" operator="equal">
      <formula>0</formula>
    </cfRule>
  </conditionalFormatting>
  <conditionalFormatting sqref="P26">
    <cfRule type="cellIs" dxfId="278" priority="428" operator="greaterThan">
      <formula>0</formula>
    </cfRule>
  </conditionalFormatting>
  <conditionalFormatting sqref="P25">
    <cfRule type="cellIs" dxfId="277" priority="427" operator="equal">
      <formula>0</formula>
    </cfRule>
  </conditionalFormatting>
  <conditionalFormatting sqref="P26">
    <cfRule type="cellIs" dxfId="276" priority="426" operator="greaterThan">
      <formula>0</formula>
    </cfRule>
  </conditionalFormatting>
  <conditionalFormatting sqref="P25">
    <cfRule type="cellIs" dxfId="275" priority="425" operator="equal">
      <formula>0</formula>
    </cfRule>
  </conditionalFormatting>
  <conditionalFormatting sqref="P26">
    <cfRule type="cellIs" dxfId="274" priority="424" operator="greaterThan">
      <formula>0</formula>
    </cfRule>
  </conditionalFormatting>
  <conditionalFormatting sqref="P25">
    <cfRule type="cellIs" dxfId="273" priority="423" operator="equal">
      <formula>0</formula>
    </cfRule>
  </conditionalFormatting>
  <conditionalFormatting sqref="P27">
    <cfRule type="cellIs" dxfId="272" priority="421" operator="equal">
      <formula>0</formula>
    </cfRule>
  </conditionalFormatting>
  <conditionalFormatting sqref="P27">
    <cfRule type="cellIs" dxfId="271" priority="419" operator="equal">
      <formula>0</formula>
    </cfRule>
  </conditionalFormatting>
  <conditionalFormatting sqref="P26">
    <cfRule type="cellIs" dxfId="270" priority="414" operator="greaterThan">
      <formula>0</formula>
    </cfRule>
  </conditionalFormatting>
  <conditionalFormatting sqref="P25">
    <cfRule type="cellIs" dxfId="269" priority="413" operator="equal">
      <formula>0</formula>
    </cfRule>
  </conditionalFormatting>
  <conditionalFormatting sqref="P26">
    <cfRule type="cellIs" dxfId="268" priority="412" operator="greaterThan">
      <formula>0</formula>
    </cfRule>
  </conditionalFormatting>
  <conditionalFormatting sqref="P26">
    <cfRule type="cellIs" dxfId="267" priority="408" operator="greaterThan">
      <formula>0</formula>
    </cfRule>
  </conditionalFormatting>
  <conditionalFormatting sqref="P25">
    <cfRule type="cellIs" dxfId="266" priority="407" operator="equal">
      <formula>0</formula>
    </cfRule>
  </conditionalFormatting>
  <conditionalFormatting sqref="P27">
    <cfRule type="cellIs" dxfId="265" priority="406" operator="equal">
      <formula>0</formula>
    </cfRule>
  </conditionalFormatting>
  <conditionalFormatting sqref="P27">
    <cfRule type="cellIs" dxfId="264" priority="405" operator="equal">
      <formula>0</formula>
    </cfRule>
  </conditionalFormatting>
  <conditionalFormatting sqref="P27">
    <cfRule type="cellIs" dxfId="263" priority="403" operator="equal">
      <formula>0</formula>
    </cfRule>
  </conditionalFormatting>
  <conditionalFormatting sqref="P27">
    <cfRule type="cellIs" dxfId="262" priority="401" operator="equal">
      <formula>0</formula>
    </cfRule>
  </conditionalFormatting>
  <conditionalFormatting sqref="Q26">
    <cfRule type="cellIs" dxfId="261" priority="400" operator="greaterThan">
      <formula>0</formula>
    </cfRule>
  </conditionalFormatting>
  <conditionalFormatting sqref="Q25">
    <cfRule type="cellIs" dxfId="260" priority="399" operator="equal">
      <formula>0</formula>
    </cfRule>
  </conditionalFormatting>
  <conditionalFormatting sqref="Q26">
    <cfRule type="cellIs" dxfId="259" priority="398" operator="greaterThan">
      <formula>0</formula>
    </cfRule>
  </conditionalFormatting>
  <conditionalFormatting sqref="Q26">
    <cfRule type="cellIs" dxfId="258" priority="396" operator="greaterThan">
      <formula>0</formula>
    </cfRule>
  </conditionalFormatting>
  <conditionalFormatting sqref="Q26">
    <cfRule type="cellIs" dxfId="257" priority="394" operator="greaterThan">
      <formula>0</formula>
    </cfRule>
  </conditionalFormatting>
  <conditionalFormatting sqref="Q27">
    <cfRule type="cellIs" dxfId="256" priority="387" operator="equal">
      <formula>0</formula>
    </cfRule>
  </conditionalFormatting>
  <conditionalFormatting sqref="Q26">
    <cfRule type="cellIs" dxfId="255" priority="382" operator="greaterThan">
      <formula>0</formula>
    </cfRule>
  </conditionalFormatting>
  <conditionalFormatting sqref="Q25">
    <cfRule type="cellIs" dxfId="254" priority="381" operator="equal">
      <formula>0</formula>
    </cfRule>
  </conditionalFormatting>
  <conditionalFormatting sqref="Q26">
    <cfRule type="cellIs" dxfId="253" priority="380" operator="greaterThan">
      <formula>0</formula>
    </cfRule>
  </conditionalFormatting>
  <conditionalFormatting sqref="Q27">
    <cfRule type="cellIs" dxfId="252" priority="375" operator="equal">
      <formula>0</formula>
    </cfRule>
  </conditionalFormatting>
  <conditionalFormatting sqref="N29:O29">
    <cfRule type="cellIs" dxfId="251" priority="365" operator="greaterThan">
      <formula>0</formula>
    </cfRule>
  </conditionalFormatting>
  <conditionalFormatting sqref="N29">
    <cfRule type="cellIs" dxfId="250" priority="363" operator="greaterThan">
      <formula>0</formula>
    </cfRule>
  </conditionalFormatting>
  <conditionalFormatting sqref="N30:O30">
    <cfRule type="cellIs" dxfId="249" priority="358" operator="equal">
      <formula>0</formula>
    </cfRule>
  </conditionalFormatting>
  <conditionalFormatting sqref="M29">
    <cfRule type="cellIs" dxfId="248" priority="349" operator="greaterThan">
      <formula>0</formula>
    </cfRule>
  </conditionalFormatting>
  <conditionalFormatting sqref="K29">
    <cfRule type="cellIs" dxfId="247" priority="329" operator="greaterThan">
      <formula>0</formula>
    </cfRule>
  </conditionalFormatting>
  <conditionalFormatting sqref="J29">
    <cfRule type="cellIs" dxfId="246" priority="326" operator="greaterThan">
      <formula>0</formula>
    </cfRule>
  </conditionalFormatting>
  <conditionalFormatting sqref="P29">
    <cfRule type="cellIs" dxfId="245" priority="323" operator="greaterThan">
      <formula>0</formula>
    </cfRule>
  </conditionalFormatting>
  <conditionalFormatting sqref="P29">
    <cfRule type="cellIs" dxfId="244" priority="321" operator="greaterThan">
      <formula>0</formula>
    </cfRule>
  </conditionalFormatting>
  <conditionalFormatting sqref="P28">
    <cfRule type="cellIs" dxfId="243" priority="318" operator="equal">
      <formula>0</formula>
    </cfRule>
  </conditionalFormatting>
  <conditionalFormatting sqref="P30">
    <cfRule type="cellIs" dxfId="242" priority="308" operator="equal">
      <formula>0</formula>
    </cfRule>
  </conditionalFormatting>
  <conditionalFormatting sqref="P29">
    <cfRule type="cellIs" dxfId="241" priority="307" operator="greaterThan">
      <formula>0</formula>
    </cfRule>
  </conditionalFormatting>
  <conditionalFormatting sqref="P28">
    <cfRule type="cellIs" dxfId="240" priority="302" operator="equal">
      <formula>0</formula>
    </cfRule>
  </conditionalFormatting>
  <conditionalFormatting sqref="P29">
    <cfRule type="cellIs" dxfId="239" priority="303" operator="greaterThan">
      <formula>0</formula>
    </cfRule>
  </conditionalFormatting>
  <conditionalFormatting sqref="P29">
    <cfRule type="cellIs" dxfId="238" priority="301" operator="greaterThan">
      <formula>0</formula>
    </cfRule>
  </conditionalFormatting>
  <conditionalFormatting sqref="P30">
    <cfRule type="cellIs" dxfId="237" priority="299" operator="equal">
      <formula>0</formula>
    </cfRule>
  </conditionalFormatting>
  <conditionalFormatting sqref="Q29">
    <cfRule type="cellIs" dxfId="236" priority="293" operator="greaterThan">
      <formula>0</formula>
    </cfRule>
  </conditionalFormatting>
  <conditionalFormatting sqref="Q29">
    <cfRule type="cellIs" dxfId="235" priority="291" operator="greaterThan">
      <formula>0</formula>
    </cfRule>
  </conditionalFormatting>
  <conditionalFormatting sqref="Q29">
    <cfRule type="cellIs" dxfId="234" priority="289" operator="greaterThan">
      <formula>0</formula>
    </cfRule>
  </conditionalFormatting>
  <conditionalFormatting sqref="Q29">
    <cfRule type="cellIs" dxfId="233" priority="287" operator="greaterThan">
      <formula>0</formula>
    </cfRule>
  </conditionalFormatting>
  <conditionalFormatting sqref="Q30">
    <cfRule type="cellIs" dxfId="232" priority="284" operator="equal">
      <formula>0</formula>
    </cfRule>
  </conditionalFormatting>
  <conditionalFormatting sqref="Q30">
    <cfRule type="cellIs" dxfId="231" priority="282" operator="equal">
      <formula>0</formula>
    </cfRule>
  </conditionalFormatting>
  <conditionalFormatting sqref="Q30">
    <cfRule type="cellIs" dxfId="230" priority="280" operator="equal">
      <formula>0</formula>
    </cfRule>
  </conditionalFormatting>
  <conditionalFormatting sqref="Q30">
    <cfRule type="cellIs" dxfId="229" priority="278" operator="equal">
      <formula>0</formula>
    </cfRule>
  </conditionalFormatting>
  <conditionalFormatting sqref="Q29">
    <cfRule type="cellIs" dxfId="228" priority="277" operator="greaterThan">
      <formula>0</formula>
    </cfRule>
  </conditionalFormatting>
  <conditionalFormatting sqref="Q28">
    <cfRule type="cellIs" dxfId="227" priority="276" operator="equal">
      <formula>0</formula>
    </cfRule>
  </conditionalFormatting>
  <conditionalFormatting sqref="Q29">
    <cfRule type="cellIs" dxfId="226" priority="275" operator="greaterThan">
      <formula>0</formula>
    </cfRule>
  </conditionalFormatting>
  <conditionalFormatting sqref="Q28">
    <cfRule type="cellIs" dxfId="225" priority="274" operator="equal">
      <formula>0</formula>
    </cfRule>
  </conditionalFormatting>
  <conditionalFormatting sqref="Q28">
    <cfRule type="cellIs" dxfId="224" priority="272" operator="equal">
      <formula>0</formula>
    </cfRule>
  </conditionalFormatting>
  <conditionalFormatting sqref="Q29">
    <cfRule type="cellIs" dxfId="223" priority="273" operator="greaterThan">
      <formula>0</formula>
    </cfRule>
  </conditionalFormatting>
  <conditionalFormatting sqref="Q29">
    <cfRule type="cellIs" dxfId="222" priority="271" operator="greaterThan">
      <formula>0</formula>
    </cfRule>
  </conditionalFormatting>
  <conditionalFormatting sqref="Q28">
    <cfRule type="cellIs" dxfId="221" priority="270" operator="equal">
      <formula>0</formula>
    </cfRule>
  </conditionalFormatting>
  <conditionalFormatting sqref="Q30">
    <cfRule type="cellIs" dxfId="220" priority="268" operator="equal">
      <formula>0</formula>
    </cfRule>
  </conditionalFormatting>
  <conditionalFormatting sqref="Q30">
    <cfRule type="cellIs" dxfId="219" priority="266" operator="equal">
      <formula>0</formula>
    </cfRule>
  </conditionalFormatting>
  <conditionalFormatting sqref="Q30">
    <cfRule type="cellIs" dxfId="218" priority="264" operator="equal">
      <formula>0</formula>
    </cfRule>
  </conditionalFormatting>
  <conditionalFormatting sqref="S36">
    <cfRule type="cellIs" dxfId="217" priority="262" operator="equal">
      <formula>0</formula>
    </cfRule>
  </conditionalFormatting>
  <conditionalFormatting sqref="S36">
    <cfRule type="cellIs" dxfId="216" priority="260" operator="equal">
      <formula>0</formula>
    </cfRule>
  </conditionalFormatting>
  <conditionalFormatting sqref="S35">
    <cfRule type="cellIs" dxfId="215" priority="259" operator="greaterThan">
      <formula>0</formula>
    </cfRule>
  </conditionalFormatting>
  <conditionalFormatting sqref="S34">
    <cfRule type="cellIs" dxfId="214" priority="258" operator="equal">
      <formula>0</formula>
    </cfRule>
  </conditionalFormatting>
  <conditionalFormatting sqref="S35">
    <cfRule type="cellIs" dxfId="213" priority="257" operator="greaterThan">
      <formula>0</formula>
    </cfRule>
  </conditionalFormatting>
  <conditionalFormatting sqref="S34">
    <cfRule type="cellIs" dxfId="212" priority="256" operator="equal">
      <formula>0</formula>
    </cfRule>
  </conditionalFormatting>
  <conditionalFormatting sqref="S35">
    <cfRule type="cellIs" dxfId="211" priority="255" operator="greaterThan">
      <formula>0</formula>
    </cfRule>
  </conditionalFormatting>
  <conditionalFormatting sqref="S34">
    <cfRule type="cellIs" dxfId="210" priority="254" operator="equal">
      <formula>0</formula>
    </cfRule>
  </conditionalFormatting>
  <conditionalFormatting sqref="S35">
    <cfRule type="cellIs" dxfId="209" priority="253" operator="greaterThan">
      <formula>0</formula>
    </cfRule>
  </conditionalFormatting>
  <conditionalFormatting sqref="S34">
    <cfRule type="cellIs" dxfId="208" priority="252" operator="equal">
      <formula>0</formula>
    </cfRule>
  </conditionalFormatting>
  <conditionalFormatting sqref="S35">
    <cfRule type="cellIs" dxfId="207" priority="251" operator="greaterThan">
      <formula>0</formula>
    </cfRule>
  </conditionalFormatting>
  <conditionalFormatting sqref="S35">
    <cfRule type="cellIs" dxfId="206" priority="247" operator="greaterThan">
      <formula>0</formula>
    </cfRule>
  </conditionalFormatting>
  <conditionalFormatting sqref="S35">
    <cfRule type="cellIs" dxfId="205" priority="245" operator="greaterThan">
      <formula>0</formula>
    </cfRule>
  </conditionalFormatting>
  <conditionalFormatting sqref="S35">
    <cfRule type="cellIs" dxfId="204" priority="239" operator="greaterThan">
      <formula>0</formula>
    </cfRule>
  </conditionalFormatting>
  <conditionalFormatting sqref="S35">
    <cfRule type="cellIs" dxfId="203" priority="235" operator="greaterThan">
      <formula>0</formula>
    </cfRule>
  </conditionalFormatting>
  <conditionalFormatting sqref="S35">
    <cfRule type="cellIs" dxfId="202" priority="233" operator="greaterThan">
      <formula>0</formula>
    </cfRule>
  </conditionalFormatting>
  <conditionalFormatting sqref="S35">
    <cfRule type="cellIs" dxfId="201" priority="231" operator="greaterThan">
      <formula>0</formula>
    </cfRule>
  </conditionalFormatting>
  <conditionalFormatting sqref="S35">
    <cfRule type="cellIs" dxfId="200" priority="229" operator="greaterThan">
      <formula>0</formula>
    </cfRule>
  </conditionalFormatting>
  <conditionalFormatting sqref="S35">
    <cfRule type="cellIs" dxfId="199" priority="227" operator="greaterThan">
      <formula>0</formula>
    </cfRule>
  </conditionalFormatting>
  <conditionalFormatting sqref="S35">
    <cfRule type="cellIs" dxfId="198" priority="225" operator="greaterThan">
      <formula>0</formula>
    </cfRule>
  </conditionalFormatting>
  <conditionalFormatting sqref="R36">
    <cfRule type="cellIs" dxfId="197" priority="222" operator="equal">
      <formula>0</formula>
    </cfRule>
  </conditionalFormatting>
  <conditionalFormatting sqref="R36">
    <cfRule type="cellIs" dxfId="196" priority="220" operator="equal">
      <formula>0</formula>
    </cfRule>
  </conditionalFormatting>
  <conditionalFormatting sqref="R35">
    <cfRule type="cellIs" dxfId="195" priority="219" operator="greaterThan">
      <formula>0</formula>
    </cfRule>
  </conditionalFormatting>
  <conditionalFormatting sqref="R34">
    <cfRule type="cellIs" dxfId="194" priority="218" operator="equal">
      <formula>0</formula>
    </cfRule>
  </conditionalFormatting>
  <conditionalFormatting sqref="R35">
    <cfRule type="cellIs" dxfId="193" priority="217" operator="greaterThan">
      <formula>0</formula>
    </cfRule>
  </conditionalFormatting>
  <conditionalFormatting sqref="R34">
    <cfRule type="cellIs" dxfId="192" priority="216" operator="equal">
      <formula>0</formula>
    </cfRule>
  </conditionalFormatting>
  <conditionalFormatting sqref="R35">
    <cfRule type="cellIs" dxfId="191" priority="215" operator="greaterThan">
      <formula>0</formula>
    </cfRule>
  </conditionalFormatting>
  <conditionalFormatting sqref="R34">
    <cfRule type="cellIs" dxfId="190" priority="214" operator="equal">
      <formula>0</formula>
    </cfRule>
  </conditionalFormatting>
  <conditionalFormatting sqref="R35">
    <cfRule type="cellIs" dxfId="189" priority="213" operator="greaterThan">
      <formula>0</formula>
    </cfRule>
  </conditionalFormatting>
  <conditionalFormatting sqref="R34">
    <cfRule type="cellIs" dxfId="188" priority="212" operator="equal">
      <formula>0</formula>
    </cfRule>
  </conditionalFormatting>
  <conditionalFormatting sqref="R35">
    <cfRule type="cellIs" dxfId="187" priority="211" operator="greaterThan">
      <formula>0</formula>
    </cfRule>
  </conditionalFormatting>
  <conditionalFormatting sqref="R34">
    <cfRule type="cellIs" dxfId="186" priority="210" operator="equal">
      <formula>0</formula>
    </cfRule>
  </conditionalFormatting>
  <conditionalFormatting sqref="R35">
    <cfRule type="cellIs" dxfId="185" priority="209" operator="greaterThan">
      <formula>0</formula>
    </cfRule>
  </conditionalFormatting>
  <conditionalFormatting sqref="R34">
    <cfRule type="cellIs" dxfId="184" priority="208" operator="equal">
      <formula>0</formula>
    </cfRule>
  </conditionalFormatting>
  <conditionalFormatting sqref="R35">
    <cfRule type="cellIs" dxfId="183" priority="207" operator="greaterThan">
      <formula>0</formula>
    </cfRule>
  </conditionalFormatting>
  <conditionalFormatting sqref="R34">
    <cfRule type="cellIs" dxfId="182" priority="206" operator="equal">
      <formula>0</formula>
    </cfRule>
  </conditionalFormatting>
  <conditionalFormatting sqref="R35">
    <cfRule type="cellIs" dxfId="181" priority="205" operator="greaterThan">
      <formula>0</formula>
    </cfRule>
  </conditionalFormatting>
  <conditionalFormatting sqref="R36">
    <cfRule type="cellIs" dxfId="180" priority="202" operator="equal">
      <formula>0</formula>
    </cfRule>
  </conditionalFormatting>
  <conditionalFormatting sqref="R35">
    <cfRule type="cellIs" dxfId="179" priority="199" operator="greaterThan">
      <formula>0</formula>
    </cfRule>
  </conditionalFormatting>
  <conditionalFormatting sqref="R34">
    <cfRule type="cellIs" dxfId="178" priority="198" operator="equal">
      <formula>0</formula>
    </cfRule>
  </conditionalFormatting>
  <conditionalFormatting sqref="R35">
    <cfRule type="cellIs" dxfId="177" priority="197" operator="greaterThan">
      <formula>0</formula>
    </cfRule>
  </conditionalFormatting>
  <conditionalFormatting sqref="R34">
    <cfRule type="cellIs" dxfId="176" priority="194" operator="equal">
      <formula>0</formula>
    </cfRule>
  </conditionalFormatting>
  <conditionalFormatting sqref="R35">
    <cfRule type="cellIs" dxfId="175" priority="193" operator="greaterThan">
      <formula>0</formula>
    </cfRule>
  </conditionalFormatting>
  <conditionalFormatting sqref="R34">
    <cfRule type="cellIs" dxfId="174" priority="192" operator="equal">
      <formula>0</formula>
    </cfRule>
  </conditionalFormatting>
  <conditionalFormatting sqref="R35">
    <cfRule type="cellIs" dxfId="173" priority="191" operator="greaterThan">
      <formula>0</formula>
    </cfRule>
  </conditionalFormatting>
  <conditionalFormatting sqref="R34">
    <cfRule type="cellIs" dxfId="172" priority="190" operator="equal">
      <formula>0</formula>
    </cfRule>
  </conditionalFormatting>
  <conditionalFormatting sqref="R35">
    <cfRule type="cellIs" dxfId="171" priority="189" operator="greaterThan">
      <formula>0</formula>
    </cfRule>
  </conditionalFormatting>
  <conditionalFormatting sqref="R34">
    <cfRule type="cellIs" dxfId="170" priority="186" operator="equal">
      <formula>0</formula>
    </cfRule>
  </conditionalFormatting>
  <conditionalFormatting sqref="R35">
    <cfRule type="cellIs" dxfId="169" priority="185" operator="greaterThan">
      <formula>0</formula>
    </cfRule>
  </conditionalFormatting>
  <conditionalFormatting sqref="R34">
    <cfRule type="cellIs" dxfId="168" priority="184" operator="equal">
      <formula>0</formula>
    </cfRule>
  </conditionalFormatting>
  <conditionalFormatting sqref="R26">
    <cfRule type="cellIs" dxfId="167" priority="180" operator="greaterThan">
      <formula>0</formula>
    </cfRule>
  </conditionalFormatting>
  <conditionalFormatting sqref="R26">
    <cfRule type="cellIs" dxfId="166" priority="178" operator="greaterThan">
      <formula>0</formula>
    </cfRule>
  </conditionalFormatting>
  <conditionalFormatting sqref="R26">
    <cfRule type="cellIs" dxfId="165" priority="176" operator="greaterThan">
      <formula>0</formula>
    </cfRule>
  </conditionalFormatting>
  <conditionalFormatting sqref="R26">
    <cfRule type="cellIs" dxfId="164" priority="174" operator="greaterThan">
      <formula>0</formula>
    </cfRule>
  </conditionalFormatting>
  <conditionalFormatting sqref="R27">
    <cfRule type="cellIs" dxfId="163" priority="156" operator="equal">
      <formula>0</formula>
    </cfRule>
  </conditionalFormatting>
  <conditionalFormatting sqref="R27">
    <cfRule type="cellIs" dxfId="162" priority="154" operator="equal">
      <formula>0</formula>
    </cfRule>
  </conditionalFormatting>
  <conditionalFormatting sqref="R27">
    <cfRule type="cellIs" dxfId="161" priority="152" operator="equal">
      <formula>0</formula>
    </cfRule>
  </conditionalFormatting>
  <conditionalFormatting sqref="S27">
    <cfRule type="cellIs" dxfId="160" priority="142" operator="equal">
      <formula>0</formula>
    </cfRule>
  </conditionalFormatting>
  <conditionalFormatting sqref="S27">
    <cfRule type="cellIs" dxfId="159" priority="140" operator="equal">
      <formula>0</formula>
    </cfRule>
  </conditionalFormatting>
  <conditionalFormatting sqref="S27">
    <cfRule type="cellIs" dxfId="158" priority="138" operator="equal">
      <formula>0</formula>
    </cfRule>
  </conditionalFormatting>
  <conditionalFormatting sqref="S27">
    <cfRule type="cellIs" dxfId="157" priority="136" operator="equal">
      <formula>0</formula>
    </cfRule>
  </conditionalFormatting>
  <conditionalFormatting sqref="S27">
    <cfRule type="cellIs" dxfId="156" priority="126" operator="equal">
      <formula>0</formula>
    </cfRule>
  </conditionalFormatting>
  <conditionalFormatting sqref="S27">
    <cfRule type="cellIs" dxfId="155" priority="122" operator="equal">
      <formula>0</formula>
    </cfRule>
  </conditionalFormatting>
  <conditionalFormatting sqref="R29">
    <cfRule type="cellIs" dxfId="154" priority="118" operator="greaterThan">
      <formula>0</formula>
    </cfRule>
  </conditionalFormatting>
  <conditionalFormatting sqref="R29">
    <cfRule type="cellIs" dxfId="153" priority="104" operator="greaterThan">
      <formula>0</formula>
    </cfRule>
  </conditionalFormatting>
  <conditionalFormatting sqref="R29">
    <cfRule type="cellIs" dxfId="152" priority="102" operator="greaterThan">
      <formula>0</formula>
    </cfRule>
  </conditionalFormatting>
  <conditionalFormatting sqref="R29">
    <cfRule type="cellIs" dxfId="151" priority="100" operator="greaterThan">
      <formula>0</formula>
    </cfRule>
  </conditionalFormatting>
  <conditionalFormatting sqref="R29">
    <cfRule type="cellIs" dxfId="150" priority="98" operator="greaterThan">
      <formula>0</formula>
    </cfRule>
  </conditionalFormatting>
  <conditionalFormatting sqref="R32">
    <cfRule type="cellIs" dxfId="149" priority="60" operator="greaterThan">
      <formula>0</formula>
    </cfRule>
  </conditionalFormatting>
  <conditionalFormatting sqref="R32">
    <cfRule type="cellIs" dxfId="148" priority="58" operator="greaterThan">
      <formula>0</formula>
    </cfRule>
  </conditionalFormatting>
  <conditionalFormatting sqref="R31">
    <cfRule type="cellIs" dxfId="147" priority="55" operator="equal">
      <formula>0</formula>
    </cfRule>
  </conditionalFormatting>
  <conditionalFormatting sqref="R31">
    <cfRule type="cellIs" dxfId="146" priority="53" operator="equal">
      <formula>0</formula>
    </cfRule>
  </conditionalFormatting>
  <conditionalFormatting sqref="R33">
    <cfRule type="cellIs" dxfId="145" priority="52" operator="equal">
      <formula>0</formula>
    </cfRule>
  </conditionalFormatting>
  <conditionalFormatting sqref="R33">
    <cfRule type="cellIs" dxfId="144" priority="51" operator="equal">
      <formula>0</formula>
    </cfRule>
  </conditionalFormatting>
  <conditionalFormatting sqref="R33">
    <cfRule type="cellIs" dxfId="143" priority="50" operator="equal">
      <formula>0</formula>
    </cfRule>
  </conditionalFormatting>
  <conditionalFormatting sqref="R33">
    <cfRule type="cellIs" dxfId="142" priority="49" operator="equal">
      <formula>0</formula>
    </cfRule>
  </conditionalFormatting>
  <conditionalFormatting sqref="R33">
    <cfRule type="cellIs" dxfId="141" priority="36" operator="equal">
      <formula>0</formula>
    </cfRule>
  </conditionalFormatting>
  <conditionalFormatting sqref="R33">
    <cfRule type="cellIs" dxfId="140" priority="34" operator="equal">
      <formula>0</formula>
    </cfRule>
  </conditionalFormatting>
  <conditionalFormatting sqref="R33">
    <cfRule type="cellIs" dxfId="139" priority="32" operator="equal">
      <formula>0</formula>
    </cfRule>
  </conditionalFormatting>
  <conditionalFormatting sqref="S32">
    <cfRule type="cellIs" dxfId="138" priority="28" operator="greaterThan">
      <formula>0</formula>
    </cfRule>
  </conditionalFormatting>
  <conditionalFormatting sqref="S32">
    <cfRule type="cellIs" dxfId="137" priority="26" operator="greaterThan">
      <formula>0</formula>
    </cfRule>
  </conditionalFormatting>
  <conditionalFormatting sqref="S33">
    <cfRule type="cellIs" dxfId="136" priority="22" operator="equal">
      <formula>0</formula>
    </cfRule>
  </conditionalFormatting>
  <conditionalFormatting sqref="S33">
    <cfRule type="cellIs" dxfId="135" priority="20" operator="equal">
      <formula>0</formula>
    </cfRule>
  </conditionalFormatting>
  <conditionalFormatting sqref="S33">
    <cfRule type="cellIs" dxfId="134" priority="18" operator="equal">
      <formula>0</formula>
    </cfRule>
  </conditionalFormatting>
  <conditionalFormatting sqref="S33">
    <cfRule type="cellIs" dxfId="133" priority="16" operator="equal">
      <formula>0</formula>
    </cfRule>
  </conditionalFormatting>
  <conditionalFormatting sqref="S32">
    <cfRule type="cellIs" dxfId="132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Z217"/>
  <sheetViews>
    <sheetView showGridLines="0" view="pageBreakPreview" zoomScale="90" zoomScaleNormal="90" zoomScaleSheetLayoutView="90" workbookViewId="0">
      <selection sqref="A1:K4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23" width="9.140625" style="135" customWidth="1"/>
    <col min="24" max="16384" width="9.140625" style="99"/>
  </cols>
  <sheetData>
    <row r="1" spans="1:23" s="121" customFormat="1" ht="21.75" customHeight="1">
      <c r="A1" s="364" t="s">
        <v>396</v>
      </c>
      <c r="B1" s="365"/>
      <c r="C1" s="365"/>
      <c r="D1" s="365"/>
      <c r="E1" s="365"/>
      <c r="F1" s="365"/>
      <c r="G1" s="365"/>
      <c r="H1" s="365"/>
      <c r="I1" s="365"/>
      <c r="J1" s="365"/>
      <c r="K1" s="366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s="121" customFormat="1" ht="21.75" customHeight="1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9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121" customFormat="1" ht="21.75" customHeight="1">
      <c r="A3" s="367"/>
      <c r="B3" s="368"/>
      <c r="C3" s="368"/>
      <c r="D3" s="368"/>
      <c r="E3" s="368"/>
      <c r="F3" s="368"/>
      <c r="G3" s="368"/>
      <c r="H3" s="368"/>
      <c r="I3" s="368"/>
      <c r="J3" s="368"/>
      <c r="K3" s="369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s="121" customFormat="1" ht="21.75" customHeight="1" thickBot="1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2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80" customFormat="1" ht="17.25" customHeight="1" thickTop="1">
      <c r="A5" s="211" t="s">
        <v>346</v>
      </c>
      <c r="B5" s="212"/>
      <c r="C5" s="212"/>
      <c r="D5" s="86"/>
      <c r="E5" s="87"/>
      <c r="F5" s="88"/>
      <c r="G5" s="89"/>
      <c r="H5" s="89"/>
      <c r="I5" s="87"/>
      <c r="J5" s="90" t="s">
        <v>253</v>
      </c>
      <c r="K5" s="48"/>
      <c r="L5" s="132"/>
      <c r="M5" s="132"/>
      <c r="N5" s="243"/>
      <c r="O5" s="132"/>
      <c r="P5" s="132"/>
      <c r="Q5" s="132"/>
      <c r="R5" s="132"/>
      <c r="S5" s="132"/>
      <c r="T5" s="132"/>
      <c r="U5" s="132"/>
      <c r="V5" s="132"/>
      <c r="W5" s="132"/>
    </row>
    <row r="6" spans="1:23" s="80" customFormat="1" ht="17.25" customHeight="1">
      <c r="A6" s="213" t="s">
        <v>347</v>
      </c>
      <c r="B6" s="214"/>
      <c r="C6" s="214"/>
      <c r="D6" s="86"/>
      <c r="E6" s="87"/>
      <c r="F6" s="88"/>
      <c r="G6" s="89"/>
      <c r="H6" s="89"/>
      <c r="I6" s="87"/>
      <c r="J6" s="90" t="s">
        <v>55</v>
      </c>
      <c r="K6" s="48"/>
      <c r="L6" s="132"/>
      <c r="M6" s="243"/>
      <c r="N6" s="243"/>
      <c r="O6" s="132"/>
      <c r="P6" s="132"/>
      <c r="Q6" s="132"/>
      <c r="R6" s="132"/>
      <c r="S6" s="132"/>
      <c r="T6" s="132"/>
      <c r="U6" s="132"/>
      <c r="V6" s="132"/>
      <c r="W6" s="132"/>
    </row>
    <row r="7" spans="1:23" s="80" customFormat="1" ht="17.25" customHeight="1">
      <c r="A7" s="192"/>
      <c r="B7" s="242"/>
      <c r="C7" s="242"/>
      <c r="D7" s="86"/>
      <c r="E7" s="87"/>
      <c r="F7" s="88"/>
      <c r="G7" s="89"/>
      <c r="H7" s="89"/>
      <c r="I7" s="87"/>
      <c r="J7" s="90"/>
      <c r="K7" s="48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1:23" s="80" customFormat="1" ht="17.25" customHeight="1">
      <c r="A8" s="382" t="s">
        <v>348</v>
      </c>
      <c r="B8" s="383"/>
      <c r="C8" s="91"/>
      <c r="D8" s="92"/>
      <c r="E8" s="87"/>
      <c r="F8" s="88"/>
      <c r="G8" s="89"/>
      <c r="H8" s="214"/>
      <c r="I8" s="89"/>
      <c r="J8" s="90"/>
      <c r="K8" s="63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s="80" customFormat="1" ht="17.25" customHeight="1">
      <c r="A9" s="384" t="s">
        <v>37</v>
      </c>
      <c r="B9" s="385"/>
      <c r="C9" s="93"/>
      <c r="D9" s="94"/>
      <c r="E9" s="95"/>
      <c r="F9" s="96"/>
      <c r="G9" s="97"/>
      <c r="H9" s="97"/>
      <c r="I9" s="224"/>
      <c r="J9" s="98"/>
      <c r="K9" s="46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s="80" customFormat="1">
      <c r="A10" s="193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s="118" customFormat="1" ht="17.25" customHeight="1">
      <c r="A11" s="374" t="s">
        <v>4</v>
      </c>
      <c r="B11" s="376" t="s">
        <v>2</v>
      </c>
      <c r="C11" s="376" t="s">
        <v>0</v>
      </c>
      <c r="D11" s="376" t="s">
        <v>5</v>
      </c>
      <c r="E11" s="376" t="s">
        <v>1</v>
      </c>
      <c r="F11" s="373" t="s">
        <v>14</v>
      </c>
      <c r="G11" s="378" t="s">
        <v>70</v>
      </c>
      <c r="H11" s="379"/>
      <c r="I11" s="380" t="s">
        <v>72</v>
      </c>
      <c r="J11" s="381"/>
      <c r="K11" s="377" t="s">
        <v>23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8" customFormat="1" ht="17.25" customHeight="1">
      <c r="A12" s="375"/>
      <c r="B12" s="376" t="s">
        <v>2</v>
      </c>
      <c r="C12" s="376" t="s">
        <v>0</v>
      </c>
      <c r="D12" s="376" t="s">
        <v>5</v>
      </c>
      <c r="E12" s="376" t="s">
        <v>6</v>
      </c>
      <c r="F12" s="373" t="s">
        <v>14</v>
      </c>
      <c r="G12" s="201" t="s">
        <v>29</v>
      </c>
      <c r="H12" s="201" t="s">
        <v>23</v>
      </c>
      <c r="I12" s="241" t="s">
        <v>71</v>
      </c>
      <c r="J12" s="201" t="s">
        <v>29</v>
      </c>
      <c r="K12" s="309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18" customFormat="1" ht="8.25" customHeight="1">
      <c r="A13" s="202"/>
      <c r="B13" s="244"/>
      <c r="C13" s="244"/>
      <c r="D13" s="244"/>
      <c r="E13" s="244"/>
      <c r="F13" s="245"/>
      <c r="G13" s="246"/>
      <c r="H13" s="246"/>
      <c r="I13" s="247"/>
      <c r="J13" s="246"/>
      <c r="K13" s="20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1:23" s="102" customFormat="1" ht="20.25" customHeight="1">
      <c r="A14" s="204" t="s">
        <v>44</v>
      </c>
      <c r="B14" s="120" t="s">
        <v>260</v>
      </c>
      <c r="C14" s="120"/>
      <c r="D14" s="205"/>
      <c r="E14" s="205"/>
      <c r="F14" s="206"/>
      <c r="G14" s="207"/>
      <c r="H14" s="179">
        <f>SUBTOTAL(9,H15:H19)</f>
        <v>0</v>
      </c>
      <c r="I14" s="208"/>
      <c r="J14" s="207"/>
      <c r="K14" s="179">
        <f>SUBTOTAL(9,K15:K19)</f>
        <v>0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23" ht="30.75" customHeight="1">
      <c r="A15" s="233" t="s">
        <v>397</v>
      </c>
      <c r="B15" s="125" t="s">
        <v>354</v>
      </c>
      <c r="C15" s="233" t="s">
        <v>33</v>
      </c>
      <c r="D15" s="234" t="s">
        <v>371</v>
      </c>
      <c r="E15" s="160" t="s">
        <v>31</v>
      </c>
      <c r="F15" s="158">
        <v>18</v>
      </c>
      <c r="G15" s="161"/>
      <c r="H15" s="161">
        <f t="shared" ref="H15:H19" si="0">F15*G15</f>
        <v>0</v>
      </c>
      <c r="I15" s="170">
        <f t="shared" ref="I15:I19" si="1">$K$6</f>
        <v>0</v>
      </c>
      <c r="J15" s="265">
        <f t="shared" ref="J15:J19" si="2">G15*(1+I15)</f>
        <v>0</v>
      </c>
      <c r="K15" s="169">
        <f t="shared" ref="K15:K19" si="3">ROUND(F15*J15,2)</f>
        <v>0</v>
      </c>
    </row>
    <row r="16" spans="1:23" ht="30.75" customHeight="1">
      <c r="A16" s="233" t="s">
        <v>398</v>
      </c>
      <c r="B16" s="125" t="s">
        <v>355</v>
      </c>
      <c r="C16" s="233" t="s">
        <v>33</v>
      </c>
      <c r="D16" s="234" t="s">
        <v>332</v>
      </c>
      <c r="E16" s="160" t="s">
        <v>31</v>
      </c>
      <c r="F16" s="158">
        <v>12</v>
      </c>
      <c r="G16" s="161"/>
      <c r="H16" s="161">
        <f t="shared" si="0"/>
        <v>0</v>
      </c>
      <c r="I16" s="170">
        <f t="shared" si="1"/>
        <v>0</v>
      </c>
      <c r="J16" s="265">
        <f t="shared" si="2"/>
        <v>0</v>
      </c>
      <c r="K16" s="169">
        <f t="shared" si="3"/>
        <v>0</v>
      </c>
    </row>
    <row r="17" spans="1:23" ht="30.75" customHeight="1">
      <c r="A17" s="233" t="s">
        <v>399</v>
      </c>
      <c r="B17" s="125" t="s">
        <v>356</v>
      </c>
      <c r="C17" s="233" t="s">
        <v>33</v>
      </c>
      <c r="D17" s="234" t="s">
        <v>374</v>
      </c>
      <c r="E17" s="160" t="s">
        <v>31</v>
      </c>
      <c r="F17" s="158">
        <v>22</v>
      </c>
      <c r="G17" s="161"/>
      <c r="H17" s="161">
        <f t="shared" si="0"/>
        <v>0</v>
      </c>
      <c r="I17" s="170">
        <f t="shared" si="1"/>
        <v>0</v>
      </c>
      <c r="J17" s="265">
        <f t="shared" si="2"/>
        <v>0</v>
      </c>
      <c r="K17" s="169">
        <f t="shared" si="3"/>
        <v>0</v>
      </c>
    </row>
    <row r="18" spans="1:23" ht="30.75" customHeight="1">
      <c r="A18" s="233" t="s">
        <v>400</v>
      </c>
      <c r="B18" s="125" t="s">
        <v>331</v>
      </c>
      <c r="C18" s="233" t="s">
        <v>33</v>
      </c>
      <c r="D18" s="234" t="s">
        <v>372</v>
      </c>
      <c r="E18" s="160" t="s">
        <v>31</v>
      </c>
      <c r="F18" s="158">
        <v>18</v>
      </c>
      <c r="G18" s="161"/>
      <c r="H18" s="161">
        <f t="shared" si="0"/>
        <v>0</v>
      </c>
      <c r="I18" s="170">
        <f t="shared" si="1"/>
        <v>0</v>
      </c>
      <c r="J18" s="265">
        <f t="shared" si="2"/>
        <v>0</v>
      </c>
      <c r="K18" s="169">
        <f t="shared" si="3"/>
        <v>0</v>
      </c>
    </row>
    <row r="19" spans="1:23" ht="30.75" customHeight="1">
      <c r="A19" s="233" t="s">
        <v>401</v>
      </c>
      <c r="B19" s="125" t="s">
        <v>357</v>
      </c>
      <c r="C19" s="233" t="s">
        <v>33</v>
      </c>
      <c r="D19" s="234" t="s">
        <v>373</v>
      </c>
      <c r="E19" s="160" t="s">
        <v>31</v>
      </c>
      <c r="F19" s="158">
        <v>18</v>
      </c>
      <c r="G19" s="161"/>
      <c r="H19" s="161">
        <f t="shared" si="0"/>
        <v>0</v>
      </c>
      <c r="I19" s="170">
        <f t="shared" si="1"/>
        <v>0</v>
      </c>
      <c r="J19" s="265">
        <f t="shared" si="2"/>
        <v>0</v>
      </c>
      <c r="K19" s="169">
        <f t="shared" si="3"/>
        <v>0</v>
      </c>
    </row>
    <row r="20" spans="1:23" ht="6.75" customHeight="1">
      <c r="A20" s="191"/>
      <c r="B20" s="225"/>
      <c r="C20" s="223"/>
      <c r="D20" s="162"/>
      <c r="E20" s="163"/>
      <c r="F20" s="221"/>
      <c r="G20" s="165"/>
      <c r="H20" s="165"/>
      <c r="I20" s="218"/>
      <c r="J20" s="219"/>
      <c r="K20" s="188"/>
    </row>
    <row r="21" spans="1:23" s="102" customFormat="1">
      <c r="A21" s="204" t="s">
        <v>45</v>
      </c>
      <c r="B21" s="120" t="s">
        <v>7</v>
      </c>
      <c r="C21" s="120"/>
      <c r="D21" s="205"/>
      <c r="E21" s="205"/>
      <c r="F21" s="206"/>
      <c r="G21" s="207"/>
      <c r="H21" s="179">
        <f>SUBTOTAL(9,H22:H24)</f>
        <v>0</v>
      </c>
      <c r="I21" s="208"/>
      <c r="J21" s="207"/>
      <c r="K21" s="179">
        <f>SUBTOTAL(9,K22:K24)</f>
        <v>0</v>
      </c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23" ht="25.5" customHeight="1">
      <c r="A22" s="159" t="s">
        <v>402</v>
      </c>
      <c r="B22" s="43">
        <v>90776</v>
      </c>
      <c r="C22" s="233" t="s">
        <v>32</v>
      </c>
      <c r="D22" s="234" t="s">
        <v>251</v>
      </c>
      <c r="E22" s="160" t="s">
        <v>40</v>
      </c>
      <c r="F22" s="271">
        <f>16*100</f>
        <v>1600</v>
      </c>
      <c r="G22" s="161"/>
      <c r="H22" s="161">
        <f t="shared" ref="H22:H24" si="4">F22*G22</f>
        <v>0</v>
      </c>
      <c r="I22" s="170">
        <f t="shared" ref="I22:I24" si="5">$K$6</f>
        <v>0</v>
      </c>
      <c r="J22" s="171">
        <f t="shared" ref="J22:J24" si="6">G22*(1+I22)</f>
        <v>0</v>
      </c>
      <c r="K22" s="169">
        <f t="shared" ref="K22:K24" si="7">ROUND(F22*J22,2)</f>
        <v>0</v>
      </c>
    </row>
    <row r="23" spans="1:23" ht="25.5" customHeight="1">
      <c r="A23" s="159" t="s">
        <v>403</v>
      </c>
      <c r="B23" s="43">
        <v>90777</v>
      </c>
      <c r="C23" s="233" t="s">
        <v>32</v>
      </c>
      <c r="D23" s="234" t="s">
        <v>252</v>
      </c>
      <c r="E23" s="160" t="s">
        <v>40</v>
      </c>
      <c r="F23" s="271">
        <f>10*100</f>
        <v>1000</v>
      </c>
      <c r="G23" s="161"/>
      <c r="H23" s="161">
        <f t="shared" si="4"/>
        <v>0</v>
      </c>
      <c r="I23" s="170">
        <f t="shared" si="5"/>
        <v>0</v>
      </c>
      <c r="J23" s="171">
        <f t="shared" si="6"/>
        <v>0</v>
      </c>
      <c r="K23" s="169">
        <f t="shared" si="7"/>
        <v>0</v>
      </c>
    </row>
    <row r="24" spans="1:23" ht="25.5" customHeight="1">
      <c r="A24" s="159" t="s">
        <v>404</v>
      </c>
      <c r="B24" s="43">
        <v>90777</v>
      </c>
      <c r="C24" s="233" t="s">
        <v>32</v>
      </c>
      <c r="D24" s="234" t="s">
        <v>286</v>
      </c>
      <c r="E24" s="160" t="s">
        <v>40</v>
      </c>
      <c r="F24" s="271">
        <f>10*80</f>
        <v>800</v>
      </c>
      <c r="G24" s="161"/>
      <c r="H24" s="161">
        <f t="shared" si="4"/>
        <v>0</v>
      </c>
      <c r="I24" s="170">
        <f t="shared" si="5"/>
        <v>0</v>
      </c>
      <c r="J24" s="171">
        <f t="shared" si="6"/>
        <v>0</v>
      </c>
      <c r="K24" s="169">
        <f t="shared" si="7"/>
        <v>0</v>
      </c>
    </row>
    <row r="25" spans="1:23" s="100" customFormat="1" ht="6.95" customHeight="1">
      <c r="A25" s="194"/>
      <c r="B25" s="119"/>
      <c r="C25" s="119"/>
      <c r="D25" s="162"/>
      <c r="E25" s="163"/>
      <c r="F25" s="164"/>
      <c r="G25" s="165"/>
      <c r="H25" s="165"/>
      <c r="I25" s="166"/>
      <c r="J25" s="167"/>
      <c r="K25" s="168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s="102" customFormat="1">
      <c r="A26" s="204" t="s">
        <v>46</v>
      </c>
      <c r="B26" s="120" t="s">
        <v>275</v>
      </c>
      <c r="C26" s="120"/>
      <c r="D26" s="205"/>
      <c r="E26" s="205"/>
      <c r="F26" s="206"/>
      <c r="G26" s="209"/>
      <c r="H26" s="179">
        <f>SUBTOTAL(9,H27:H31)</f>
        <v>0</v>
      </c>
      <c r="I26" s="208"/>
      <c r="J26" s="209"/>
      <c r="K26" s="179">
        <f>SUBTOTAL(9,K27:K31)</f>
        <v>0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ht="27.75" customHeight="1">
      <c r="A27" s="157" t="s">
        <v>405</v>
      </c>
      <c r="B27" s="49" t="s">
        <v>76</v>
      </c>
      <c r="C27" s="157" t="s">
        <v>393</v>
      </c>
      <c r="D27" s="45" t="s">
        <v>77</v>
      </c>
      <c r="E27" s="160" t="s">
        <v>264</v>
      </c>
      <c r="F27" s="158">
        <v>4.5</v>
      </c>
      <c r="G27" s="161"/>
      <c r="H27" s="161">
        <f t="shared" ref="H27:H31" si="8">F27*G27</f>
        <v>0</v>
      </c>
      <c r="I27" s="170">
        <f t="shared" ref="I27:I31" si="9">$K$6</f>
        <v>0</v>
      </c>
      <c r="J27" s="171">
        <f t="shared" ref="J27:J31" si="10">G27*(1+I27)</f>
        <v>0</v>
      </c>
      <c r="K27" s="169">
        <f t="shared" ref="K27:K31" si="11">ROUND(F27*J27,2)</f>
        <v>0</v>
      </c>
    </row>
    <row r="28" spans="1:23" ht="32.25" customHeight="1">
      <c r="A28" s="157" t="s">
        <v>406</v>
      </c>
      <c r="B28" s="272">
        <v>93212</v>
      </c>
      <c r="C28" s="159" t="s">
        <v>32</v>
      </c>
      <c r="D28" s="45" t="s">
        <v>240</v>
      </c>
      <c r="E28" s="160" t="s">
        <v>236</v>
      </c>
      <c r="F28" s="158">
        <v>37</v>
      </c>
      <c r="G28" s="161"/>
      <c r="H28" s="161">
        <f t="shared" si="8"/>
        <v>0</v>
      </c>
      <c r="I28" s="170">
        <f t="shared" si="9"/>
        <v>0</v>
      </c>
      <c r="J28" s="171">
        <f t="shared" si="10"/>
        <v>0</v>
      </c>
      <c r="K28" s="169">
        <f t="shared" si="11"/>
        <v>0</v>
      </c>
    </row>
    <row r="29" spans="1:23" ht="25.5" customHeight="1">
      <c r="A29" s="157" t="s">
        <v>407</v>
      </c>
      <c r="B29" s="272">
        <v>93210</v>
      </c>
      <c r="C29" s="159" t="s">
        <v>32</v>
      </c>
      <c r="D29" s="45" t="s">
        <v>239</v>
      </c>
      <c r="E29" s="160" t="s">
        <v>236</v>
      </c>
      <c r="F29" s="158">
        <v>25</v>
      </c>
      <c r="G29" s="161"/>
      <c r="H29" s="161">
        <f t="shared" si="8"/>
        <v>0</v>
      </c>
      <c r="I29" s="170">
        <f t="shared" si="9"/>
        <v>0</v>
      </c>
      <c r="J29" s="171">
        <f t="shared" si="10"/>
        <v>0</v>
      </c>
      <c r="K29" s="169">
        <f t="shared" si="11"/>
        <v>0</v>
      </c>
    </row>
    <row r="30" spans="1:23" ht="25.5" customHeight="1">
      <c r="A30" s="157" t="s">
        <v>408</v>
      </c>
      <c r="B30" s="272">
        <v>93207</v>
      </c>
      <c r="C30" s="159" t="s">
        <v>32</v>
      </c>
      <c r="D30" s="45" t="s">
        <v>237</v>
      </c>
      <c r="E30" s="160" t="s">
        <v>236</v>
      </c>
      <c r="F30" s="158">
        <v>21.75</v>
      </c>
      <c r="G30" s="161"/>
      <c r="H30" s="161">
        <f t="shared" ref="H30" si="12">F30*G30</f>
        <v>0</v>
      </c>
      <c r="I30" s="170">
        <f t="shared" si="9"/>
        <v>0</v>
      </c>
      <c r="J30" s="171">
        <f t="shared" ref="J30" si="13">G30*(1+I30)</f>
        <v>0</v>
      </c>
      <c r="K30" s="169">
        <f t="shared" ref="K30" si="14">ROUND(F30*J30,2)</f>
        <v>0</v>
      </c>
    </row>
    <row r="31" spans="1:23" ht="27.75" customHeight="1">
      <c r="A31" s="157" t="s">
        <v>409</v>
      </c>
      <c r="B31" s="272">
        <v>93208</v>
      </c>
      <c r="C31" s="159" t="s">
        <v>32</v>
      </c>
      <c r="D31" s="45" t="s">
        <v>238</v>
      </c>
      <c r="E31" s="160" t="s">
        <v>236</v>
      </c>
      <c r="F31" s="158">
        <v>30</v>
      </c>
      <c r="G31" s="161"/>
      <c r="H31" s="161">
        <f t="shared" si="8"/>
        <v>0</v>
      </c>
      <c r="I31" s="170">
        <f t="shared" si="9"/>
        <v>0</v>
      </c>
      <c r="J31" s="171">
        <f t="shared" si="10"/>
        <v>0</v>
      </c>
      <c r="K31" s="169">
        <f t="shared" si="11"/>
        <v>0</v>
      </c>
    </row>
    <row r="32" spans="1:23" s="100" customFormat="1" ht="6.95" customHeight="1">
      <c r="A32" s="194"/>
      <c r="B32" s="119"/>
      <c r="C32" s="119"/>
      <c r="D32" s="162"/>
      <c r="E32" s="163"/>
      <c r="F32" s="164"/>
      <c r="G32" s="165"/>
      <c r="H32" s="165"/>
      <c r="I32" s="166"/>
      <c r="J32" s="167"/>
      <c r="K32" s="168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23" s="102" customFormat="1">
      <c r="A33" s="204" t="s">
        <v>47</v>
      </c>
      <c r="B33" s="120" t="s">
        <v>256</v>
      </c>
      <c r="C33" s="120"/>
      <c r="D33" s="205"/>
      <c r="E33" s="205"/>
      <c r="F33" s="206"/>
      <c r="G33" s="209"/>
      <c r="H33" s="179">
        <f>SUBTOTAL(9,H34:H83)</f>
        <v>0</v>
      </c>
      <c r="I33" s="208"/>
      <c r="J33" s="209"/>
      <c r="K33" s="179">
        <f>SUBTOTAL(9,K34:K83)</f>
        <v>0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>
      <c r="A34" s="190" t="s">
        <v>10</v>
      </c>
      <c r="B34" s="236"/>
      <c r="C34" s="236"/>
      <c r="D34" s="236" t="s">
        <v>326</v>
      </c>
      <c r="E34" s="236"/>
      <c r="F34" s="237"/>
      <c r="G34" s="238"/>
      <c r="H34" s="181">
        <f>SUBTOTAL(9,H35:H37)</f>
        <v>0</v>
      </c>
      <c r="I34" s="239"/>
      <c r="J34" s="238"/>
      <c r="K34" s="181">
        <f>SUBTOTAL(9,K35:K37)</f>
        <v>0</v>
      </c>
    </row>
    <row r="35" spans="1:23" ht="27.75" customHeight="1">
      <c r="A35" s="159" t="s">
        <v>410</v>
      </c>
      <c r="B35" s="49" t="s">
        <v>287</v>
      </c>
      <c r="C35" s="159" t="s">
        <v>33</v>
      </c>
      <c r="D35" s="45" t="s">
        <v>327</v>
      </c>
      <c r="E35" s="160" t="s">
        <v>236</v>
      </c>
      <c r="F35" s="158">
        <v>7140</v>
      </c>
      <c r="G35" s="161"/>
      <c r="H35" s="161">
        <f t="shared" ref="H35:H37" si="15">F35*G35</f>
        <v>0</v>
      </c>
      <c r="I35" s="170">
        <f t="shared" ref="I35:I37" si="16">$K$6</f>
        <v>0</v>
      </c>
      <c r="J35" s="171">
        <f t="shared" ref="J35:J37" si="17">G35*(1+I35)</f>
        <v>0</v>
      </c>
      <c r="K35" s="169">
        <f t="shared" ref="K35:K37" si="18">ROUND(F35*J35,2)</f>
        <v>0</v>
      </c>
    </row>
    <row r="36" spans="1:23" ht="27.75" customHeight="1">
      <c r="A36" s="159" t="s">
        <v>411</v>
      </c>
      <c r="B36" s="43" t="s">
        <v>313</v>
      </c>
      <c r="C36" s="159" t="s">
        <v>33</v>
      </c>
      <c r="D36" s="45" t="s">
        <v>312</v>
      </c>
      <c r="E36" s="160" t="s">
        <v>236</v>
      </c>
      <c r="F36" s="158">
        <v>677.6</v>
      </c>
      <c r="G36" s="161"/>
      <c r="H36" s="161">
        <f t="shared" ref="H36" si="19">F36*G36</f>
        <v>0</v>
      </c>
      <c r="I36" s="170">
        <f t="shared" si="16"/>
        <v>0</v>
      </c>
      <c r="J36" s="171">
        <f t="shared" ref="J36" si="20">G36*(1+I36)</f>
        <v>0</v>
      </c>
      <c r="K36" s="169">
        <f t="shared" ref="K36" si="21">ROUND(F36*J36,2)</f>
        <v>0</v>
      </c>
    </row>
    <row r="37" spans="1:23" ht="27.75" customHeight="1">
      <c r="A37" s="159" t="s">
        <v>412</v>
      </c>
      <c r="B37" s="49" t="s">
        <v>74</v>
      </c>
      <c r="C37" s="159" t="s">
        <v>393</v>
      </c>
      <c r="D37" s="45" t="s">
        <v>75</v>
      </c>
      <c r="E37" s="160" t="s">
        <v>268</v>
      </c>
      <c r="F37" s="158">
        <f>4*4*6</f>
        <v>96</v>
      </c>
      <c r="G37" s="161"/>
      <c r="H37" s="161">
        <f t="shared" si="15"/>
        <v>0</v>
      </c>
      <c r="I37" s="170">
        <f t="shared" si="16"/>
        <v>0</v>
      </c>
      <c r="J37" s="171">
        <f t="shared" si="17"/>
        <v>0</v>
      </c>
      <c r="K37" s="169">
        <f t="shared" si="18"/>
        <v>0</v>
      </c>
    </row>
    <row r="38" spans="1:23">
      <c r="A38" s="190" t="s">
        <v>11</v>
      </c>
      <c r="B38" s="236"/>
      <c r="C38" s="236"/>
      <c r="D38" s="236" t="s">
        <v>276</v>
      </c>
      <c r="E38" s="236"/>
      <c r="F38" s="237"/>
      <c r="G38" s="238"/>
      <c r="H38" s="181">
        <f>SUBTOTAL(9,H39:H55)</f>
        <v>0</v>
      </c>
      <c r="I38" s="239"/>
      <c r="J38" s="238"/>
      <c r="K38" s="181">
        <f>SUBTOTAL(9,K39:K55)</f>
        <v>0</v>
      </c>
    </row>
    <row r="39" spans="1:23" ht="27.75" customHeight="1">
      <c r="A39" s="159" t="s">
        <v>413</v>
      </c>
      <c r="B39" s="49" t="s">
        <v>78</v>
      </c>
      <c r="C39" s="159" t="s">
        <v>393</v>
      </c>
      <c r="D39" s="45" t="s">
        <v>79</v>
      </c>
      <c r="E39" s="160" t="s">
        <v>266</v>
      </c>
      <c r="F39" s="158">
        <v>124</v>
      </c>
      <c r="G39" s="161"/>
      <c r="H39" s="161">
        <f t="shared" ref="H39" si="22">F39*G39</f>
        <v>0</v>
      </c>
      <c r="I39" s="170">
        <f t="shared" ref="I39:I55" si="23">$K$6</f>
        <v>0</v>
      </c>
      <c r="J39" s="171">
        <f t="shared" ref="J39" si="24">G39*(1+I39)</f>
        <v>0</v>
      </c>
      <c r="K39" s="169">
        <f t="shared" ref="K39" si="25">ROUND(F39*J39,2)</f>
        <v>0</v>
      </c>
    </row>
    <row r="40" spans="1:23" ht="27.75" customHeight="1">
      <c r="A40" s="159" t="s">
        <v>414</v>
      </c>
      <c r="B40" s="43" t="s">
        <v>80</v>
      </c>
      <c r="C40" s="159" t="s">
        <v>393</v>
      </c>
      <c r="D40" s="45" t="s">
        <v>81</v>
      </c>
      <c r="E40" s="160" t="s">
        <v>266</v>
      </c>
      <c r="F40" s="158">
        <v>183.13</v>
      </c>
      <c r="G40" s="161"/>
      <c r="H40" s="161">
        <f t="shared" ref="H40" si="26">F40*G40</f>
        <v>0</v>
      </c>
      <c r="I40" s="170">
        <f t="shared" si="23"/>
        <v>0</v>
      </c>
      <c r="J40" s="171">
        <f t="shared" ref="J40" si="27">G40*(1+I40)</f>
        <v>0</v>
      </c>
      <c r="K40" s="169">
        <f t="shared" ref="K40" si="28">ROUND(F40*J40,2)</f>
        <v>0</v>
      </c>
    </row>
    <row r="41" spans="1:23" ht="27.75" customHeight="1">
      <c r="A41" s="159" t="s">
        <v>415</v>
      </c>
      <c r="B41" s="49" t="s">
        <v>84</v>
      </c>
      <c r="C41" s="159" t="s">
        <v>393</v>
      </c>
      <c r="D41" s="45" t="s">
        <v>85</v>
      </c>
      <c r="E41" s="160" t="s">
        <v>1</v>
      </c>
      <c r="F41" s="158">
        <v>16</v>
      </c>
      <c r="G41" s="161"/>
      <c r="H41" s="161">
        <f t="shared" ref="H41:H55" si="29">F41*G41</f>
        <v>0</v>
      </c>
      <c r="I41" s="170">
        <f t="shared" si="23"/>
        <v>0</v>
      </c>
      <c r="J41" s="171">
        <f t="shared" ref="J41:J55" si="30">G41*(1+I41)</f>
        <v>0</v>
      </c>
      <c r="K41" s="169">
        <f t="shared" ref="K41:K55" si="31">ROUND(F41*J41,2)</f>
        <v>0</v>
      </c>
    </row>
    <row r="42" spans="1:23" ht="21.75" customHeight="1">
      <c r="A42" s="159" t="s">
        <v>416</v>
      </c>
      <c r="B42" s="49" t="s">
        <v>88</v>
      </c>
      <c r="C42" s="159" t="s">
        <v>393</v>
      </c>
      <c r="D42" s="45" t="s">
        <v>89</v>
      </c>
      <c r="E42" s="160" t="s">
        <v>1</v>
      </c>
      <c r="F42" s="158">
        <v>48</v>
      </c>
      <c r="G42" s="161"/>
      <c r="H42" s="161">
        <f t="shared" si="29"/>
        <v>0</v>
      </c>
      <c r="I42" s="170">
        <f t="shared" si="23"/>
        <v>0</v>
      </c>
      <c r="J42" s="171">
        <f t="shared" si="30"/>
        <v>0</v>
      </c>
      <c r="K42" s="169">
        <f t="shared" si="31"/>
        <v>0</v>
      </c>
    </row>
    <row r="43" spans="1:23" ht="27.75" customHeight="1">
      <c r="A43" s="159" t="s">
        <v>417</v>
      </c>
      <c r="B43" s="49" t="s">
        <v>86</v>
      </c>
      <c r="C43" s="159" t="s">
        <v>393</v>
      </c>
      <c r="D43" s="45" t="s">
        <v>87</v>
      </c>
      <c r="E43" s="160" t="s">
        <v>265</v>
      </c>
      <c r="F43" s="158">
        <v>83</v>
      </c>
      <c r="G43" s="161"/>
      <c r="H43" s="161">
        <f t="shared" si="29"/>
        <v>0</v>
      </c>
      <c r="I43" s="170">
        <f t="shared" si="23"/>
        <v>0</v>
      </c>
      <c r="J43" s="171">
        <f t="shared" si="30"/>
        <v>0</v>
      </c>
      <c r="K43" s="169">
        <f t="shared" si="31"/>
        <v>0</v>
      </c>
    </row>
    <row r="44" spans="1:23" ht="27.75" customHeight="1">
      <c r="A44" s="233" t="s">
        <v>418</v>
      </c>
      <c r="B44" s="43" t="s">
        <v>308</v>
      </c>
      <c r="C44" s="233" t="s">
        <v>33</v>
      </c>
      <c r="D44" s="231" t="s">
        <v>309</v>
      </c>
      <c r="E44" s="230" t="s">
        <v>31</v>
      </c>
      <c r="F44" s="158">
        <v>3</v>
      </c>
      <c r="G44" s="161"/>
      <c r="H44" s="161">
        <f t="shared" si="29"/>
        <v>0</v>
      </c>
      <c r="I44" s="170">
        <f t="shared" si="23"/>
        <v>0</v>
      </c>
      <c r="J44" s="265">
        <f t="shared" si="30"/>
        <v>0</v>
      </c>
      <c r="K44" s="169">
        <f t="shared" si="31"/>
        <v>0</v>
      </c>
    </row>
    <row r="45" spans="1:23" ht="27.75" customHeight="1">
      <c r="A45" s="159" t="s">
        <v>419</v>
      </c>
      <c r="B45" s="43" t="s">
        <v>96</v>
      </c>
      <c r="C45" s="159" t="s">
        <v>393</v>
      </c>
      <c r="D45" s="231" t="s">
        <v>97</v>
      </c>
      <c r="E45" s="230" t="s">
        <v>30</v>
      </c>
      <c r="F45" s="158">
        <v>10</v>
      </c>
      <c r="G45" s="161"/>
      <c r="H45" s="161">
        <f t="shared" si="29"/>
        <v>0</v>
      </c>
      <c r="I45" s="170">
        <f t="shared" si="23"/>
        <v>0</v>
      </c>
      <c r="J45" s="171">
        <f t="shared" si="30"/>
        <v>0</v>
      </c>
      <c r="K45" s="169">
        <f t="shared" si="31"/>
        <v>0</v>
      </c>
    </row>
    <row r="46" spans="1:23" ht="27.75" customHeight="1">
      <c r="A46" s="159" t="s">
        <v>420</v>
      </c>
      <c r="B46" s="49" t="s">
        <v>90</v>
      </c>
      <c r="C46" s="159" t="s">
        <v>393</v>
      </c>
      <c r="D46" s="45" t="s">
        <v>91</v>
      </c>
      <c r="E46" s="160" t="s">
        <v>1</v>
      </c>
      <c r="F46" s="158">
        <v>2</v>
      </c>
      <c r="G46" s="161"/>
      <c r="H46" s="161">
        <f t="shared" si="29"/>
        <v>0</v>
      </c>
      <c r="I46" s="170">
        <f t="shared" si="23"/>
        <v>0</v>
      </c>
      <c r="J46" s="171">
        <f t="shared" si="30"/>
        <v>0</v>
      </c>
      <c r="K46" s="169">
        <f t="shared" si="31"/>
        <v>0</v>
      </c>
    </row>
    <row r="47" spans="1:23" ht="27.75" customHeight="1">
      <c r="A47" s="159" t="s">
        <v>421</v>
      </c>
      <c r="B47" s="49" t="s">
        <v>98</v>
      </c>
      <c r="C47" s="159" t="s">
        <v>393</v>
      </c>
      <c r="D47" s="45" t="s">
        <v>99</v>
      </c>
      <c r="E47" s="160" t="s">
        <v>1</v>
      </c>
      <c r="F47" s="158">
        <v>35</v>
      </c>
      <c r="G47" s="161"/>
      <c r="H47" s="161">
        <f t="shared" ref="H47:H51" si="32">F47*G47</f>
        <v>0</v>
      </c>
      <c r="I47" s="170">
        <f t="shared" si="23"/>
        <v>0</v>
      </c>
      <c r="J47" s="171">
        <f t="shared" ref="J47:J51" si="33">G47*(1+I47)</f>
        <v>0</v>
      </c>
      <c r="K47" s="169">
        <f t="shared" ref="K47:K51" si="34">ROUND(F47*J47,2)</f>
        <v>0</v>
      </c>
    </row>
    <row r="48" spans="1:23" ht="27.75" customHeight="1">
      <c r="A48" s="159" t="s">
        <v>422</v>
      </c>
      <c r="B48" s="49" t="s">
        <v>297</v>
      </c>
      <c r="C48" s="159" t="s">
        <v>33</v>
      </c>
      <c r="D48" s="45" t="s">
        <v>299</v>
      </c>
      <c r="E48" s="160" t="s">
        <v>31</v>
      </c>
      <c r="F48" s="158">
        <v>22</v>
      </c>
      <c r="G48" s="161"/>
      <c r="H48" s="161">
        <f t="shared" si="32"/>
        <v>0</v>
      </c>
      <c r="I48" s="170">
        <f t="shared" si="23"/>
        <v>0</v>
      </c>
      <c r="J48" s="171">
        <f t="shared" si="33"/>
        <v>0</v>
      </c>
      <c r="K48" s="169">
        <f t="shared" si="34"/>
        <v>0</v>
      </c>
    </row>
    <row r="49" spans="1:24" ht="27.75" customHeight="1">
      <c r="A49" s="159" t="s">
        <v>423</v>
      </c>
      <c r="B49" s="49" t="s">
        <v>298</v>
      </c>
      <c r="C49" s="159" t="s">
        <v>33</v>
      </c>
      <c r="D49" s="45" t="s">
        <v>300</v>
      </c>
      <c r="E49" s="160" t="s">
        <v>31</v>
      </c>
      <c r="F49" s="158">
        <v>1</v>
      </c>
      <c r="G49" s="161"/>
      <c r="H49" s="161">
        <f t="shared" si="32"/>
        <v>0</v>
      </c>
      <c r="I49" s="170">
        <f t="shared" si="23"/>
        <v>0</v>
      </c>
      <c r="J49" s="171">
        <f t="shared" si="33"/>
        <v>0</v>
      </c>
      <c r="K49" s="169">
        <f t="shared" si="34"/>
        <v>0</v>
      </c>
    </row>
    <row r="50" spans="1:24" ht="27.75" customHeight="1">
      <c r="A50" s="159" t="s">
        <v>424</v>
      </c>
      <c r="B50" s="49" t="s">
        <v>301</v>
      </c>
      <c r="C50" s="159" t="s">
        <v>33</v>
      </c>
      <c r="D50" s="45" t="s">
        <v>302</v>
      </c>
      <c r="E50" s="160" t="s">
        <v>30</v>
      </c>
      <c r="F50" s="158">
        <v>253</v>
      </c>
      <c r="G50" s="161"/>
      <c r="H50" s="161">
        <f t="shared" si="32"/>
        <v>0</v>
      </c>
      <c r="I50" s="170">
        <f t="shared" si="23"/>
        <v>0</v>
      </c>
      <c r="J50" s="171">
        <f t="shared" si="33"/>
        <v>0</v>
      </c>
      <c r="K50" s="169">
        <f t="shared" si="34"/>
        <v>0</v>
      </c>
    </row>
    <row r="51" spans="1:24" ht="26.25" customHeight="1">
      <c r="A51" s="159" t="s">
        <v>425</v>
      </c>
      <c r="B51" s="182" t="s">
        <v>94</v>
      </c>
      <c r="C51" s="232" t="s">
        <v>393</v>
      </c>
      <c r="D51" s="45" t="s">
        <v>95</v>
      </c>
      <c r="E51" s="230" t="s">
        <v>236</v>
      </c>
      <c r="F51" s="240">
        <v>0.8</v>
      </c>
      <c r="G51" s="161"/>
      <c r="H51" s="161">
        <f t="shared" si="32"/>
        <v>0</v>
      </c>
      <c r="I51" s="170">
        <f t="shared" si="23"/>
        <v>0</v>
      </c>
      <c r="J51" s="171">
        <f t="shared" si="33"/>
        <v>0</v>
      </c>
      <c r="K51" s="169">
        <f t="shared" si="34"/>
        <v>0</v>
      </c>
      <c r="L51" s="134"/>
      <c r="X51" s="135"/>
    </row>
    <row r="52" spans="1:24" ht="30" customHeight="1">
      <c r="A52" s="159" t="s">
        <v>426</v>
      </c>
      <c r="B52" s="43" t="s">
        <v>92</v>
      </c>
      <c r="C52" s="232" t="s">
        <v>393</v>
      </c>
      <c r="D52" s="45" t="s">
        <v>93</v>
      </c>
      <c r="E52" s="230" t="s">
        <v>31</v>
      </c>
      <c r="F52" s="240">
        <v>40</v>
      </c>
      <c r="G52" s="161"/>
      <c r="H52" s="161">
        <f t="shared" si="29"/>
        <v>0</v>
      </c>
      <c r="I52" s="170">
        <f t="shared" si="23"/>
        <v>0</v>
      </c>
      <c r="J52" s="171">
        <f t="shared" si="30"/>
        <v>0</v>
      </c>
      <c r="K52" s="169">
        <f t="shared" si="31"/>
        <v>0</v>
      </c>
      <c r="L52" s="134"/>
      <c r="X52" s="135"/>
    </row>
    <row r="53" spans="1:24" ht="30" customHeight="1">
      <c r="A53" s="159" t="s">
        <v>427</v>
      </c>
      <c r="B53" s="43" t="s">
        <v>82</v>
      </c>
      <c r="C53" s="232" t="s">
        <v>393</v>
      </c>
      <c r="D53" s="45" t="s">
        <v>83</v>
      </c>
      <c r="E53" s="230" t="s">
        <v>236</v>
      </c>
      <c r="F53" s="240">
        <f>F74</f>
        <v>7140</v>
      </c>
      <c r="G53" s="161"/>
      <c r="H53" s="161">
        <f t="shared" ref="H53" si="35">F53*G53</f>
        <v>0</v>
      </c>
      <c r="I53" s="170">
        <f t="shared" si="23"/>
        <v>0</v>
      </c>
      <c r="J53" s="171">
        <f t="shared" ref="J53" si="36">G53*(1+I53)</f>
        <v>0</v>
      </c>
      <c r="K53" s="169">
        <f t="shared" ref="K53" si="37">ROUND(F53*J53,2)</f>
        <v>0</v>
      </c>
      <c r="L53" s="134"/>
      <c r="X53" s="135"/>
    </row>
    <row r="54" spans="1:24" ht="38.25" customHeight="1">
      <c r="A54" s="159" t="s">
        <v>428</v>
      </c>
      <c r="B54" s="49" t="s">
        <v>100</v>
      </c>
      <c r="C54" s="159" t="s">
        <v>393</v>
      </c>
      <c r="D54" s="45" t="s">
        <v>101</v>
      </c>
      <c r="E54" s="160" t="s">
        <v>266</v>
      </c>
      <c r="F54" s="158">
        <f>F41*2.1*0.05+F45*0.0033+F50*0.001+F52*0.5*0.1+F47*0.6*0.9*0.25+F48*0.1*0.1*15*30*0.0033+F39+F40</f>
        <v>316.14769999999999</v>
      </c>
      <c r="G54" s="161"/>
      <c r="H54" s="161">
        <f t="shared" si="29"/>
        <v>0</v>
      </c>
      <c r="I54" s="170">
        <f t="shared" si="23"/>
        <v>0</v>
      </c>
      <c r="J54" s="171">
        <f t="shared" si="30"/>
        <v>0</v>
      </c>
      <c r="K54" s="169">
        <f t="shared" si="31"/>
        <v>0</v>
      </c>
    </row>
    <row r="55" spans="1:24" ht="43.5" customHeight="1">
      <c r="A55" s="159" t="s">
        <v>429</v>
      </c>
      <c r="B55" s="49" t="s">
        <v>102</v>
      </c>
      <c r="C55" s="157" t="s">
        <v>393</v>
      </c>
      <c r="D55" s="45" t="s">
        <v>56</v>
      </c>
      <c r="E55" s="160" t="s">
        <v>266</v>
      </c>
      <c r="F55" s="158">
        <f>F54</f>
        <v>316.14769999999999</v>
      </c>
      <c r="G55" s="161"/>
      <c r="H55" s="161">
        <f t="shared" si="29"/>
        <v>0</v>
      </c>
      <c r="I55" s="170">
        <f t="shared" si="23"/>
        <v>0</v>
      </c>
      <c r="J55" s="171">
        <f t="shared" si="30"/>
        <v>0</v>
      </c>
      <c r="K55" s="169">
        <f t="shared" si="31"/>
        <v>0</v>
      </c>
    </row>
    <row r="56" spans="1:24">
      <c r="A56" s="190" t="s">
        <v>430</v>
      </c>
      <c r="B56" s="236"/>
      <c r="C56" s="236"/>
      <c r="D56" s="236" t="s">
        <v>343</v>
      </c>
      <c r="E56" s="236"/>
      <c r="F56" s="237"/>
      <c r="G56" s="238"/>
      <c r="H56" s="180">
        <f>SUBTOTAL(9,H57:H77)</f>
        <v>0</v>
      </c>
      <c r="I56" s="239"/>
      <c r="J56" s="238"/>
      <c r="K56" s="180">
        <f>SUBTOTAL(9,K57:K77)</f>
        <v>0</v>
      </c>
    </row>
    <row r="57" spans="1:24" ht="27.75" customHeight="1">
      <c r="A57" s="233" t="s">
        <v>431</v>
      </c>
      <c r="B57" s="43" t="s">
        <v>103</v>
      </c>
      <c r="C57" s="233" t="s">
        <v>393</v>
      </c>
      <c r="D57" s="45" t="s">
        <v>104</v>
      </c>
      <c r="E57" s="160" t="s">
        <v>270</v>
      </c>
      <c r="F57" s="158">
        <f>1*1*4*20</f>
        <v>80</v>
      </c>
      <c r="G57" s="161"/>
      <c r="H57" s="161">
        <f t="shared" ref="H57" si="38">F57*G57</f>
        <v>0</v>
      </c>
      <c r="I57" s="170">
        <f t="shared" ref="I57" si="39">$K$6</f>
        <v>0</v>
      </c>
      <c r="J57" s="265">
        <f t="shared" ref="J57" si="40">G57*(1+I57)</f>
        <v>0</v>
      </c>
      <c r="K57" s="169">
        <f t="shared" ref="K57" si="41">ROUND(F57*J57,2)</f>
        <v>0</v>
      </c>
      <c r="V57" s="99"/>
      <c r="W57" s="99"/>
    </row>
    <row r="58" spans="1:24" ht="27.75" customHeight="1">
      <c r="A58" s="233" t="s">
        <v>432</v>
      </c>
      <c r="B58" s="43" t="s">
        <v>305</v>
      </c>
      <c r="C58" s="159" t="s">
        <v>33</v>
      </c>
      <c r="D58" s="45" t="s">
        <v>333</v>
      </c>
      <c r="E58" s="160" t="s">
        <v>31</v>
      </c>
      <c r="F58" s="158">
        <v>7</v>
      </c>
      <c r="G58" s="161"/>
      <c r="H58" s="161">
        <f t="shared" ref="H58:H77" si="42">F58*G58</f>
        <v>0</v>
      </c>
      <c r="I58" s="170">
        <f t="shared" ref="I58:I83" si="43">$K$6</f>
        <v>0</v>
      </c>
      <c r="J58" s="171">
        <f t="shared" ref="J58:J77" si="44">G58*(1+I58)</f>
        <v>0</v>
      </c>
      <c r="K58" s="169">
        <f t="shared" ref="K58:K77" si="45">ROUND(F58*J58,2)</f>
        <v>0</v>
      </c>
    </row>
    <row r="59" spans="1:24" ht="27.75" customHeight="1">
      <c r="A59" s="233" t="s">
        <v>433</v>
      </c>
      <c r="B59" s="43" t="s">
        <v>280</v>
      </c>
      <c r="C59" s="159" t="s">
        <v>33</v>
      </c>
      <c r="D59" s="45" t="s">
        <v>334</v>
      </c>
      <c r="E59" s="160" t="s">
        <v>31</v>
      </c>
      <c r="F59" s="158">
        <v>39</v>
      </c>
      <c r="G59" s="161"/>
      <c r="H59" s="161">
        <f t="shared" ref="H59:H64" si="46">F59*G59</f>
        <v>0</v>
      </c>
      <c r="I59" s="170">
        <f t="shared" si="43"/>
        <v>0</v>
      </c>
      <c r="J59" s="171">
        <f t="shared" ref="J59:J64" si="47">G59*(1+I59)</f>
        <v>0</v>
      </c>
      <c r="K59" s="169">
        <f t="shared" ref="K59:K64" si="48">ROUND(F59*J59,2)</f>
        <v>0</v>
      </c>
    </row>
    <row r="60" spans="1:24" ht="27.75" customHeight="1">
      <c r="A60" s="233" t="s">
        <v>434</v>
      </c>
      <c r="B60" s="43" t="s">
        <v>338</v>
      </c>
      <c r="C60" s="159" t="s">
        <v>33</v>
      </c>
      <c r="D60" s="45" t="s">
        <v>339</v>
      </c>
      <c r="E60" s="160" t="s">
        <v>31</v>
      </c>
      <c r="F60" s="158">
        <v>2</v>
      </c>
      <c r="G60" s="161"/>
      <c r="H60" s="161">
        <f t="shared" ref="H60:H62" si="49">F60*G60</f>
        <v>0</v>
      </c>
      <c r="I60" s="170">
        <f t="shared" si="43"/>
        <v>0</v>
      </c>
      <c r="J60" s="171">
        <f t="shared" ref="J60:J62" si="50">G60*(1+I60)</f>
        <v>0</v>
      </c>
      <c r="K60" s="169">
        <f t="shared" ref="K60:K62" si="51">ROUND(F60*J60,2)</f>
        <v>0</v>
      </c>
    </row>
    <row r="61" spans="1:24" ht="27.75" customHeight="1">
      <c r="A61" s="233" t="s">
        <v>435</v>
      </c>
      <c r="B61" s="43" t="s">
        <v>340</v>
      </c>
      <c r="C61" s="159" t="s">
        <v>33</v>
      </c>
      <c r="D61" s="45" t="s">
        <v>341</v>
      </c>
      <c r="E61" s="160" t="s">
        <v>31</v>
      </c>
      <c r="F61" s="158">
        <v>5</v>
      </c>
      <c r="G61" s="161"/>
      <c r="H61" s="161">
        <f t="shared" si="49"/>
        <v>0</v>
      </c>
      <c r="I61" s="170">
        <f t="shared" si="43"/>
        <v>0</v>
      </c>
      <c r="J61" s="171">
        <f t="shared" si="50"/>
        <v>0</v>
      </c>
      <c r="K61" s="169">
        <f t="shared" si="51"/>
        <v>0</v>
      </c>
    </row>
    <row r="62" spans="1:24" ht="27.75" customHeight="1">
      <c r="A62" s="233" t="s">
        <v>436</v>
      </c>
      <c r="B62" s="43" t="s">
        <v>316</v>
      </c>
      <c r="C62" s="159" t="s">
        <v>33</v>
      </c>
      <c r="D62" s="45" t="s">
        <v>315</v>
      </c>
      <c r="E62" s="160" t="s">
        <v>31</v>
      </c>
      <c r="F62" s="158">
        <v>7</v>
      </c>
      <c r="G62" s="161"/>
      <c r="H62" s="161">
        <f t="shared" si="49"/>
        <v>0</v>
      </c>
      <c r="I62" s="170">
        <f t="shared" si="43"/>
        <v>0</v>
      </c>
      <c r="J62" s="171">
        <f t="shared" si="50"/>
        <v>0</v>
      </c>
      <c r="K62" s="169">
        <f t="shared" si="51"/>
        <v>0</v>
      </c>
    </row>
    <row r="63" spans="1:24" ht="27.75" customHeight="1">
      <c r="A63" s="233" t="s">
        <v>437</v>
      </c>
      <c r="B63" s="43" t="s">
        <v>118</v>
      </c>
      <c r="C63" s="159" t="s">
        <v>393</v>
      </c>
      <c r="D63" s="45" t="s">
        <v>119</v>
      </c>
      <c r="E63" s="160" t="s">
        <v>264</v>
      </c>
      <c r="F63" s="158">
        <v>6.72</v>
      </c>
      <c r="G63" s="161"/>
      <c r="H63" s="161">
        <f t="shared" ref="H63" si="52">F63*G63</f>
        <v>0</v>
      </c>
      <c r="I63" s="170">
        <f t="shared" si="43"/>
        <v>0</v>
      </c>
      <c r="J63" s="171">
        <f t="shared" ref="J63" si="53">G63*(1+I63)</f>
        <v>0</v>
      </c>
      <c r="K63" s="169">
        <f t="shared" ref="K63" si="54">ROUND(F63*J63,2)</f>
        <v>0</v>
      </c>
    </row>
    <row r="64" spans="1:24" ht="27.75" customHeight="1">
      <c r="A64" s="233" t="s">
        <v>438</v>
      </c>
      <c r="B64" s="43" t="s">
        <v>122</v>
      </c>
      <c r="C64" s="159" t="s">
        <v>393</v>
      </c>
      <c r="D64" s="45" t="s">
        <v>123</v>
      </c>
      <c r="E64" s="160" t="s">
        <v>264</v>
      </c>
      <c r="F64" s="158">
        <v>9.6</v>
      </c>
      <c r="G64" s="161"/>
      <c r="H64" s="161">
        <f t="shared" si="46"/>
        <v>0</v>
      </c>
      <c r="I64" s="170">
        <f t="shared" si="43"/>
        <v>0</v>
      </c>
      <c r="J64" s="171">
        <f t="shared" si="47"/>
        <v>0</v>
      </c>
      <c r="K64" s="169">
        <f t="shared" si="48"/>
        <v>0</v>
      </c>
    </row>
    <row r="65" spans="1:11" ht="27.75" customHeight="1">
      <c r="A65" s="233" t="s">
        <v>439</v>
      </c>
      <c r="B65" s="43" t="s">
        <v>306</v>
      </c>
      <c r="C65" s="159" t="s">
        <v>33</v>
      </c>
      <c r="D65" s="45" t="s">
        <v>307</v>
      </c>
      <c r="E65" s="160" t="s">
        <v>31</v>
      </c>
      <c r="F65" s="158">
        <v>20</v>
      </c>
      <c r="G65" s="161"/>
      <c r="H65" s="161">
        <f t="shared" ref="H65" si="55">F65*G65</f>
        <v>0</v>
      </c>
      <c r="I65" s="170">
        <f t="shared" si="43"/>
        <v>0</v>
      </c>
      <c r="J65" s="171">
        <f t="shared" ref="J65" si="56">G65*(1+I65)</f>
        <v>0</v>
      </c>
      <c r="K65" s="169">
        <f t="shared" ref="K65" si="57">ROUND(F65*J65,2)</f>
        <v>0</v>
      </c>
    </row>
    <row r="66" spans="1:11" ht="27.75" customHeight="1">
      <c r="A66" s="233" t="s">
        <v>440</v>
      </c>
      <c r="B66" s="43" t="s">
        <v>336</v>
      </c>
      <c r="C66" s="159" t="s">
        <v>33</v>
      </c>
      <c r="D66" s="45" t="s">
        <v>337</v>
      </c>
      <c r="E66" s="160" t="s">
        <v>236</v>
      </c>
      <c r="F66" s="158">
        <v>3.8</v>
      </c>
      <c r="G66" s="161"/>
      <c r="H66" s="161">
        <f t="shared" ref="H66" si="58">F66*G66</f>
        <v>0</v>
      </c>
      <c r="I66" s="170">
        <f t="shared" si="43"/>
        <v>0</v>
      </c>
      <c r="J66" s="171">
        <f t="shared" ref="J66" si="59">G66*(1+I66)</f>
        <v>0</v>
      </c>
      <c r="K66" s="169">
        <f t="shared" ref="K66" si="60">ROUND(F66*J66,2)</f>
        <v>0</v>
      </c>
    </row>
    <row r="67" spans="1:11" ht="27.75" customHeight="1">
      <c r="A67" s="233" t="s">
        <v>441</v>
      </c>
      <c r="B67" s="43">
        <v>90447</v>
      </c>
      <c r="C67" s="159" t="s">
        <v>32</v>
      </c>
      <c r="D67" s="45" t="s">
        <v>249</v>
      </c>
      <c r="E67" s="160" t="s">
        <v>30</v>
      </c>
      <c r="F67" s="158">
        <f>F102+F103</f>
        <v>105</v>
      </c>
      <c r="G67" s="161"/>
      <c r="H67" s="161">
        <f t="shared" ref="H67:H74" si="61">F67*G67</f>
        <v>0</v>
      </c>
      <c r="I67" s="170">
        <f t="shared" si="43"/>
        <v>0</v>
      </c>
      <c r="J67" s="171">
        <f t="shared" ref="J67:J74" si="62">G67*(1+I67)</f>
        <v>0</v>
      </c>
      <c r="K67" s="169">
        <f t="shared" ref="K67:K74" si="63">ROUND(F67*J67,2)</f>
        <v>0</v>
      </c>
    </row>
    <row r="68" spans="1:11" ht="27.75" customHeight="1">
      <c r="A68" s="233" t="s">
        <v>442</v>
      </c>
      <c r="B68" s="43">
        <v>91222</v>
      </c>
      <c r="C68" s="159" t="s">
        <v>32</v>
      </c>
      <c r="D68" s="45" t="s">
        <v>250</v>
      </c>
      <c r="E68" s="160" t="s">
        <v>30</v>
      </c>
      <c r="F68" s="158">
        <v>35</v>
      </c>
      <c r="G68" s="161"/>
      <c r="H68" s="161">
        <f t="shared" si="61"/>
        <v>0</v>
      </c>
      <c r="I68" s="170">
        <f t="shared" si="43"/>
        <v>0</v>
      </c>
      <c r="J68" s="171">
        <f t="shared" si="62"/>
        <v>0</v>
      </c>
      <c r="K68" s="169">
        <f t="shared" si="63"/>
        <v>0</v>
      </c>
    </row>
    <row r="69" spans="1:11" ht="27.75" customHeight="1">
      <c r="A69" s="233" t="s">
        <v>443</v>
      </c>
      <c r="B69" s="272">
        <v>90439</v>
      </c>
      <c r="C69" s="159" t="s">
        <v>32</v>
      </c>
      <c r="D69" s="45" t="s">
        <v>246</v>
      </c>
      <c r="E69" s="160" t="s">
        <v>31</v>
      </c>
      <c r="F69" s="158">
        <v>12</v>
      </c>
      <c r="G69" s="161"/>
      <c r="H69" s="161">
        <f t="shared" ref="H69:H71" si="64">F69*G69</f>
        <v>0</v>
      </c>
      <c r="I69" s="170">
        <f t="shared" si="43"/>
        <v>0</v>
      </c>
      <c r="J69" s="171">
        <f t="shared" ref="J69:J71" si="65">G69*(1+I69)</f>
        <v>0</v>
      </c>
      <c r="K69" s="169">
        <f t="shared" ref="K69:K71" si="66">ROUND(F69*J69,2)</f>
        <v>0</v>
      </c>
    </row>
    <row r="70" spans="1:11" ht="27.75" customHeight="1">
      <c r="A70" s="233" t="s">
        <v>444</v>
      </c>
      <c r="B70" s="272">
        <v>90440</v>
      </c>
      <c r="C70" s="159" t="s">
        <v>32</v>
      </c>
      <c r="D70" s="45" t="s">
        <v>247</v>
      </c>
      <c r="E70" s="160" t="s">
        <v>31</v>
      </c>
      <c r="F70" s="158">
        <v>6</v>
      </c>
      <c r="G70" s="161"/>
      <c r="H70" s="161">
        <f t="shared" si="64"/>
        <v>0</v>
      </c>
      <c r="I70" s="170">
        <f t="shared" si="43"/>
        <v>0</v>
      </c>
      <c r="J70" s="171">
        <f t="shared" si="65"/>
        <v>0</v>
      </c>
      <c r="K70" s="169">
        <f t="shared" si="66"/>
        <v>0</v>
      </c>
    </row>
    <row r="71" spans="1:11" ht="27.75" customHeight="1">
      <c r="A71" s="233" t="s">
        <v>445</v>
      </c>
      <c r="B71" s="272">
        <v>90441</v>
      </c>
      <c r="C71" s="159" t="s">
        <v>32</v>
      </c>
      <c r="D71" s="45" t="s">
        <v>248</v>
      </c>
      <c r="E71" s="160" t="s">
        <v>31</v>
      </c>
      <c r="F71" s="158">
        <v>4</v>
      </c>
      <c r="G71" s="161"/>
      <c r="H71" s="161">
        <f t="shared" si="64"/>
        <v>0</v>
      </c>
      <c r="I71" s="170">
        <f t="shared" si="43"/>
        <v>0</v>
      </c>
      <c r="J71" s="171">
        <f t="shared" si="65"/>
        <v>0</v>
      </c>
      <c r="K71" s="169">
        <f t="shared" si="66"/>
        <v>0</v>
      </c>
    </row>
    <row r="72" spans="1:11" ht="27.75" customHeight="1">
      <c r="A72" s="233" t="s">
        <v>446</v>
      </c>
      <c r="B72" s="272" t="s">
        <v>314</v>
      </c>
      <c r="C72" s="159" t="s">
        <v>33</v>
      </c>
      <c r="D72" s="45" t="s">
        <v>375</v>
      </c>
      <c r="E72" s="160" t="s">
        <v>236</v>
      </c>
      <c r="F72" s="158">
        <v>130</v>
      </c>
      <c r="G72" s="161"/>
      <c r="H72" s="161">
        <f t="shared" ref="H72" si="67">F72*G72</f>
        <v>0</v>
      </c>
      <c r="I72" s="170">
        <f t="shared" si="43"/>
        <v>0</v>
      </c>
      <c r="J72" s="171">
        <f t="shared" ref="J72" si="68">G72*(1+I72)</f>
        <v>0</v>
      </c>
      <c r="K72" s="169">
        <f t="shared" ref="K72" si="69">ROUND(F72*J72,2)</f>
        <v>0</v>
      </c>
    </row>
    <row r="73" spans="1:11" ht="27.75" customHeight="1">
      <c r="A73" s="233" t="s">
        <v>447</v>
      </c>
      <c r="B73" s="43" t="s">
        <v>116</v>
      </c>
      <c r="C73" s="159" t="s">
        <v>393</v>
      </c>
      <c r="D73" s="45" t="s">
        <v>117</v>
      </c>
      <c r="E73" s="160" t="s">
        <v>264</v>
      </c>
      <c r="F73" s="158">
        <v>1428</v>
      </c>
      <c r="G73" s="161"/>
      <c r="H73" s="161">
        <f t="shared" si="61"/>
        <v>0</v>
      </c>
      <c r="I73" s="170">
        <f t="shared" si="43"/>
        <v>0</v>
      </c>
      <c r="J73" s="171">
        <f t="shared" si="62"/>
        <v>0</v>
      </c>
      <c r="K73" s="169">
        <f t="shared" si="63"/>
        <v>0</v>
      </c>
    </row>
    <row r="74" spans="1:11" ht="27.75" customHeight="1">
      <c r="A74" s="233" t="s">
        <v>448</v>
      </c>
      <c r="B74" s="43" t="s">
        <v>114</v>
      </c>
      <c r="C74" s="159" t="s">
        <v>393</v>
      </c>
      <c r="D74" s="45" t="s">
        <v>115</v>
      </c>
      <c r="E74" s="160" t="s">
        <v>264</v>
      </c>
      <c r="F74" s="158">
        <f>(F89+F92)*12</f>
        <v>7140</v>
      </c>
      <c r="G74" s="161"/>
      <c r="H74" s="161">
        <f t="shared" si="61"/>
        <v>0</v>
      </c>
      <c r="I74" s="170">
        <f t="shared" si="43"/>
        <v>0</v>
      </c>
      <c r="J74" s="171">
        <f t="shared" si="62"/>
        <v>0</v>
      </c>
      <c r="K74" s="169">
        <f t="shared" si="63"/>
        <v>0</v>
      </c>
    </row>
    <row r="75" spans="1:11" ht="27.75" customHeight="1">
      <c r="A75" s="233" t="s">
        <v>449</v>
      </c>
      <c r="B75" s="43" t="s">
        <v>106</v>
      </c>
      <c r="C75" s="159" t="s">
        <v>393</v>
      </c>
      <c r="D75" s="45" t="s">
        <v>107</v>
      </c>
      <c r="E75" s="160" t="s">
        <v>264</v>
      </c>
      <c r="F75" s="158">
        <v>1036.8</v>
      </c>
      <c r="G75" s="161"/>
      <c r="H75" s="161">
        <f t="shared" ref="H75" si="70">F75*G75</f>
        <v>0</v>
      </c>
      <c r="I75" s="170">
        <f t="shared" si="43"/>
        <v>0</v>
      </c>
      <c r="J75" s="171">
        <f t="shared" ref="J75" si="71">G75*(1+I75)</f>
        <v>0</v>
      </c>
      <c r="K75" s="169">
        <f t="shared" ref="K75" si="72">ROUND(F75*J75,2)</f>
        <v>0</v>
      </c>
    </row>
    <row r="76" spans="1:11" ht="27.75" customHeight="1">
      <c r="A76" s="233" t="s">
        <v>450</v>
      </c>
      <c r="B76" s="49" t="s">
        <v>108</v>
      </c>
      <c r="C76" s="159" t="s">
        <v>393</v>
      </c>
      <c r="D76" s="45" t="s">
        <v>109</v>
      </c>
      <c r="E76" s="160" t="s">
        <v>264</v>
      </c>
      <c r="F76" s="158">
        <f>F75*2</f>
        <v>2073.6</v>
      </c>
      <c r="G76" s="161"/>
      <c r="H76" s="161">
        <f t="shared" si="42"/>
        <v>0</v>
      </c>
      <c r="I76" s="170">
        <f t="shared" si="43"/>
        <v>0</v>
      </c>
      <c r="J76" s="171">
        <f t="shared" si="44"/>
        <v>0</v>
      </c>
      <c r="K76" s="169">
        <f t="shared" si="45"/>
        <v>0</v>
      </c>
    </row>
    <row r="77" spans="1:11" ht="28.5" customHeight="1">
      <c r="A77" s="233" t="s">
        <v>451</v>
      </c>
      <c r="B77" s="43" t="s">
        <v>110</v>
      </c>
      <c r="C77" s="159" t="s">
        <v>393</v>
      </c>
      <c r="D77" s="45" t="s">
        <v>111</v>
      </c>
      <c r="E77" s="160" t="s">
        <v>264</v>
      </c>
      <c r="F77" s="158">
        <f>F76</f>
        <v>2073.6</v>
      </c>
      <c r="G77" s="161"/>
      <c r="H77" s="161">
        <f t="shared" si="42"/>
        <v>0</v>
      </c>
      <c r="I77" s="170">
        <f t="shared" si="43"/>
        <v>0</v>
      </c>
      <c r="J77" s="171">
        <f t="shared" si="44"/>
        <v>0</v>
      </c>
      <c r="K77" s="169">
        <f t="shared" si="45"/>
        <v>0</v>
      </c>
    </row>
    <row r="78" spans="1:11">
      <c r="A78" s="190" t="s">
        <v>452</v>
      </c>
      <c r="B78" s="236"/>
      <c r="C78" s="236"/>
      <c r="D78" s="236" t="s">
        <v>304</v>
      </c>
      <c r="E78" s="236"/>
      <c r="F78" s="237"/>
      <c r="G78" s="238"/>
      <c r="H78" s="180">
        <f>SUBTOTAL(9,H79:H83)</f>
        <v>0</v>
      </c>
      <c r="I78" s="239"/>
      <c r="J78" s="238"/>
      <c r="K78" s="180">
        <f>SUBTOTAL(9,K79:K83)</f>
        <v>0</v>
      </c>
    </row>
    <row r="79" spans="1:11" ht="27.75" customHeight="1">
      <c r="A79" s="159" t="s">
        <v>453</v>
      </c>
      <c r="B79" s="43" t="s">
        <v>105</v>
      </c>
      <c r="C79" s="233" t="s">
        <v>393</v>
      </c>
      <c r="D79" s="45" t="s">
        <v>51</v>
      </c>
      <c r="E79" s="160" t="s">
        <v>263</v>
      </c>
      <c r="F79" s="158">
        <v>1</v>
      </c>
      <c r="G79" s="161"/>
      <c r="H79" s="161">
        <f t="shared" ref="H79:H80" si="73">F79*G79</f>
        <v>0</v>
      </c>
      <c r="I79" s="170">
        <f t="shared" ref="I79:I82" si="74">$K$6</f>
        <v>0</v>
      </c>
      <c r="J79" s="171">
        <f t="shared" ref="J79:J80" si="75">G79*(1+I79)</f>
        <v>0</v>
      </c>
      <c r="K79" s="169">
        <f t="shared" ref="K79:K80" si="76">ROUND(F79*J79,2)</f>
        <v>0</v>
      </c>
    </row>
    <row r="80" spans="1:11" ht="27.75" customHeight="1">
      <c r="A80" s="159" t="s">
        <v>454</v>
      </c>
      <c r="B80" s="43" t="s">
        <v>388</v>
      </c>
      <c r="C80" s="233" t="s">
        <v>33</v>
      </c>
      <c r="D80" s="45" t="s">
        <v>349</v>
      </c>
      <c r="E80" s="160" t="s">
        <v>31</v>
      </c>
      <c r="F80" s="158">
        <v>1</v>
      </c>
      <c r="G80" s="161"/>
      <c r="H80" s="161">
        <f t="shared" si="73"/>
        <v>0</v>
      </c>
      <c r="I80" s="170">
        <f t="shared" si="74"/>
        <v>0</v>
      </c>
      <c r="J80" s="171">
        <f t="shared" si="75"/>
        <v>0</v>
      </c>
      <c r="K80" s="169">
        <f t="shared" si="76"/>
        <v>0</v>
      </c>
    </row>
    <row r="81" spans="1:24" ht="27.75" customHeight="1">
      <c r="A81" s="159" t="s">
        <v>455</v>
      </c>
      <c r="B81" s="43" t="s">
        <v>389</v>
      </c>
      <c r="C81" s="233" t="s">
        <v>33</v>
      </c>
      <c r="D81" s="45" t="s">
        <v>350</v>
      </c>
      <c r="E81" s="160" t="s">
        <v>31</v>
      </c>
      <c r="F81" s="158">
        <v>1</v>
      </c>
      <c r="G81" s="161"/>
      <c r="H81" s="161">
        <f t="shared" ref="H81:H82" si="77">F81*G81</f>
        <v>0</v>
      </c>
      <c r="I81" s="170">
        <f t="shared" si="74"/>
        <v>0</v>
      </c>
      <c r="J81" s="171">
        <f t="shared" ref="J81:J82" si="78">G81*(1+I81)</f>
        <v>0</v>
      </c>
      <c r="K81" s="169">
        <f t="shared" ref="K81:K82" si="79">ROUND(F81*J81,2)</f>
        <v>0</v>
      </c>
    </row>
    <row r="82" spans="1:24" ht="27.75" customHeight="1">
      <c r="A82" s="159" t="s">
        <v>456</v>
      </c>
      <c r="B82" s="43" t="s">
        <v>387</v>
      </c>
      <c r="C82" s="233" t="s">
        <v>33</v>
      </c>
      <c r="D82" s="45" t="s">
        <v>303</v>
      </c>
      <c r="E82" s="160" t="s">
        <v>31</v>
      </c>
      <c r="F82" s="158">
        <v>2</v>
      </c>
      <c r="G82" s="161"/>
      <c r="H82" s="161">
        <f t="shared" si="77"/>
        <v>0</v>
      </c>
      <c r="I82" s="170">
        <f t="shared" si="74"/>
        <v>0</v>
      </c>
      <c r="J82" s="171">
        <f t="shared" si="78"/>
        <v>0</v>
      </c>
      <c r="K82" s="169">
        <f t="shared" si="79"/>
        <v>0</v>
      </c>
    </row>
    <row r="83" spans="1:24" ht="27.75" customHeight="1">
      <c r="A83" s="159" t="s">
        <v>457</v>
      </c>
      <c r="B83" s="43" t="s">
        <v>120</v>
      </c>
      <c r="C83" s="159" t="s">
        <v>393</v>
      </c>
      <c r="D83" s="45" t="s">
        <v>121</v>
      </c>
      <c r="E83" s="160" t="s">
        <v>265</v>
      </c>
      <c r="F83" s="158">
        <v>146</v>
      </c>
      <c r="G83" s="161"/>
      <c r="H83" s="161">
        <f>F83*G83</f>
        <v>0</v>
      </c>
      <c r="I83" s="170">
        <f t="shared" si="43"/>
        <v>0</v>
      </c>
      <c r="J83" s="171">
        <f>G83*(1+I83)</f>
        <v>0</v>
      </c>
      <c r="K83" s="169">
        <f>ROUND(F83*J83,2)</f>
        <v>0</v>
      </c>
    </row>
    <row r="84" spans="1:24" ht="12.75" customHeight="1">
      <c r="A84" s="194"/>
      <c r="B84" s="119"/>
      <c r="C84" s="119"/>
      <c r="D84" s="162"/>
      <c r="E84" s="163"/>
      <c r="F84" s="164"/>
      <c r="G84" s="165"/>
      <c r="H84" s="165"/>
      <c r="I84" s="166"/>
      <c r="J84" s="167"/>
      <c r="K84" s="168"/>
    </row>
    <row r="85" spans="1:24" s="101" customFormat="1" ht="15.75" customHeight="1">
      <c r="A85" s="189" t="s">
        <v>48</v>
      </c>
      <c r="B85" s="235" t="s">
        <v>254</v>
      </c>
      <c r="C85" s="120"/>
      <c r="D85" s="175"/>
      <c r="E85" s="175"/>
      <c r="F85" s="176"/>
      <c r="G85" s="177"/>
      <c r="H85" s="179">
        <f>SUBTOTAL(9,H86:H109)</f>
        <v>0</v>
      </c>
      <c r="I85" s="178"/>
      <c r="J85" s="177"/>
      <c r="K85" s="179">
        <f>SUBTOTAL(9,K86:K109)</f>
        <v>0</v>
      </c>
      <c r="L85" s="136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</row>
    <row r="86" spans="1:24">
      <c r="A86" s="190" t="s">
        <v>12</v>
      </c>
      <c r="B86" s="236"/>
      <c r="C86" s="236"/>
      <c r="D86" s="236" t="s">
        <v>262</v>
      </c>
      <c r="E86" s="236"/>
      <c r="F86" s="237"/>
      <c r="G86" s="238"/>
      <c r="H86" s="180">
        <f>SUBTOTAL(9,H87:H97)</f>
        <v>0</v>
      </c>
      <c r="I86" s="239"/>
      <c r="J86" s="238"/>
      <c r="K86" s="180">
        <f>SUBTOTAL(9,K87:K97)</f>
        <v>0</v>
      </c>
      <c r="L86" s="134"/>
      <c r="X86" s="135"/>
    </row>
    <row r="87" spans="1:24" s="281" customFormat="1" ht="27.75" customHeight="1">
      <c r="A87" s="159" t="s">
        <v>458</v>
      </c>
      <c r="B87" s="125" t="s">
        <v>209</v>
      </c>
      <c r="C87" s="159" t="s">
        <v>393</v>
      </c>
      <c r="D87" s="234" t="s">
        <v>376</v>
      </c>
      <c r="E87" s="282" t="s">
        <v>1</v>
      </c>
      <c r="F87" s="158">
        <v>10</v>
      </c>
      <c r="G87" s="169"/>
      <c r="H87" s="169">
        <f t="shared" ref="H87:H97" si="80">F87*G87</f>
        <v>0</v>
      </c>
      <c r="I87" s="170">
        <f t="shared" ref="I87:I97" si="81">$K$6</f>
        <v>0</v>
      </c>
      <c r="J87" s="171">
        <f t="shared" ref="J87:J97" si="82">G87*(1+I87)</f>
        <v>0</v>
      </c>
      <c r="K87" s="169">
        <f t="shared" ref="K87:K97" si="83">ROUND(F87*J87,2)</f>
        <v>0</v>
      </c>
    </row>
    <row r="88" spans="1:24" s="281" customFormat="1" ht="27.75" customHeight="1">
      <c r="A88" s="159" t="s">
        <v>459</v>
      </c>
      <c r="B88" s="125" t="s">
        <v>210</v>
      </c>
      <c r="C88" s="159" t="s">
        <v>393</v>
      </c>
      <c r="D88" s="234" t="s">
        <v>211</v>
      </c>
      <c r="E88" s="282" t="s">
        <v>1</v>
      </c>
      <c r="F88" s="158">
        <v>10</v>
      </c>
      <c r="G88" s="169"/>
      <c r="H88" s="169">
        <f t="shared" si="80"/>
        <v>0</v>
      </c>
      <c r="I88" s="170">
        <f t="shared" si="81"/>
        <v>0</v>
      </c>
      <c r="J88" s="171">
        <f t="shared" si="82"/>
        <v>0</v>
      </c>
      <c r="K88" s="169">
        <f t="shared" si="83"/>
        <v>0</v>
      </c>
    </row>
    <row r="89" spans="1:24" ht="27.75" customHeight="1">
      <c r="A89" s="159" t="s">
        <v>460</v>
      </c>
      <c r="B89" s="125" t="s">
        <v>212</v>
      </c>
      <c r="C89" s="159" t="s">
        <v>393</v>
      </c>
      <c r="D89" s="234" t="s">
        <v>58</v>
      </c>
      <c r="E89" s="282" t="s">
        <v>1</v>
      </c>
      <c r="F89" s="158">
        <v>28</v>
      </c>
      <c r="G89" s="169"/>
      <c r="H89" s="169">
        <f t="shared" si="80"/>
        <v>0</v>
      </c>
      <c r="I89" s="170">
        <f t="shared" si="81"/>
        <v>0</v>
      </c>
      <c r="J89" s="171">
        <f t="shared" si="82"/>
        <v>0</v>
      </c>
      <c r="K89" s="169">
        <f t="shared" si="83"/>
        <v>0</v>
      </c>
    </row>
    <row r="90" spans="1:24" ht="27.75" customHeight="1">
      <c r="A90" s="159" t="s">
        <v>461</v>
      </c>
      <c r="B90" s="125" t="s">
        <v>213</v>
      </c>
      <c r="C90" s="159" t="s">
        <v>393</v>
      </c>
      <c r="D90" s="234" t="s">
        <v>59</v>
      </c>
      <c r="E90" s="282" t="s">
        <v>1</v>
      </c>
      <c r="F90" s="158">
        <v>24</v>
      </c>
      <c r="G90" s="169"/>
      <c r="H90" s="169">
        <f t="shared" si="80"/>
        <v>0</v>
      </c>
      <c r="I90" s="170">
        <f t="shared" si="81"/>
        <v>0</v>
      </c>
      <c r="J90" s="171">
        <f t="shared" si="82"/>
        <v>0</v>
      </c>
      <c r="K90" s="169">
        <f t="shared" si="83"/>
        <v>0</v>
      </c>
    </row>
    <row r="91" spans="1:24" ht="27.75" customHeight="1">
      <c r="A91" s="159" t="s">
        <v>462</v>
      </c>
      <c r="B91" s="125" t="s">
        <v>214</v>
      </c>
      <c r="C91" s="159" t="s">
        <v>393</v>
      </c>
      <c r="D91" s="234" t="s">
        <v>215</v>
      </c>
      <c r="E91" s="282" t="s">
        <v>1</v>
      </c>
      <c r="F91" s="158">
        <v>1</v>
      </c>
      <c r="G91" s="169"/>
      <c r="H91" s="169">
        <f t="shared" si="80"/>
        <v>0</v>
      </c>
      <c r="I91" s="170">
        <f t="shared" si="81"/>
        <v>0</v>
      </c>
      <c r="J91" s="171">
        <f t="shared" si="82"/>
        <v>0</v>
      </c>
      <c r="K91" s="169">
        <f t="shared" si="83"/>
        <v>0</v>
      </c>
    </row>
    <row r="92" spans="1:24" ht="27.75" customHeight="1">
      <c r="A92" s="159" t="s">
        <v>463</v>
      </c>
      <c r="B92" s="125" t="s">
        <v>216</v>
      </c>
      <c r="C92" s="159" t="s">
        <v>393</v>
      </c>
      <c r="D92" s="234" t="s">
        <v>57</v>
      </c>
      <c r="E92" s="282" t="s">
        <v>1</v>
      </c>
      <c r="F92" s="158">
        <v>567</v>
      </c>
      <c r="G92" s="169"/>
      <c r="H92" s="169">
        <f t="shared" si="80"/>
        <v>0</v>
      </c>
      <c r="I92" s="170">
        <f t="shared" si="81"/>
        <v>0</v>
      </c>
      <c r="J92" s="171">
        <f t="shared" si="82"/>
        <v>0</v>
      </c>
      <c r="K92" s="169">
        <f t="shared" si="83"/>
        <v>0</v>
      </c>
    </row>
    <row r="93" spans="1:24" ht="27.75" customHeight="1">
      <c r="A93" s="159" t="s">
        <v>464</v>
      </c>
      <c r="B93" s="125" t="s">
        <v>217</v>
      </c>
      <c r="C93" s="159" t="s">
        <v>393</v>
      </c>
      <c r="D93" s="234" t="s">
        <v>218</v>
      </c>
      <c r="E93" s="282" t="s">
        <v>1</v>
      </c>
      <c r="F93" s="158">
        <v>24</v>
      </c>
      <c r="G93" s="169"/>
      <c r="H93" s="169">
        <f t="shared" si="80"/>
        <v>0</v>
      </c>
      <c r="I93" s="170">
        <f t="shared" si="81"/>
        <v>0</v>
      </c>
      <c r="J93" s="171">
        <f t="shared" si="82"/>
        <v>0</v>
      </c>
      <c r="K93" s="169">
        <f t="shared" si="83"/>
        <v>0</v>
      </c>
    </row>
    <row r="94" spans="1:24" ht="27.75" customHeight="1">
      <c r="A94" s="159" t="s">
        <v>465</v>
      </c>
      <c r="B94" s="125" t="s">
        <v>219</v>
      </c>
      <c r="C94" s="159" t="s">
        <v>393</v>
      </c>
      <c r="D94" s="234" t="s">
        <v>220</v>
      </c>
      <c r="E94" s="282" t="s">
        <v>1</v>
      </c>
      <c r="F94" s="158">
        <v>6</v>
      </c>
      <c r="G94" s="169"/>
      <c r="H94" s="169">
        <f t="shared" si="80"/>
        <v>0</v>
      </c>
      <c r="I94" s="170">
        <f t="shared" si="81"/>
        <v>0</v>
      </c>
      <c r="J94" s="171">
        <f t="shared" si="82"/>
        <v>0</v>
      </c>
      <c r="K94" s="169">
        <f t="shared" si="83"/>
        <v>0</v>
      </c>
    </row>
    <row r="95" spans="1:24" ht="27.75" customHeight="1">
      <c r="A95" s="159" t="s">
        <v>466</v>
      </c>
      <c r="B95" s="125" t="s">
        <v>352</v>
      </c>
      <c r="C95" s="159" t="s">
        <v>33</v>
      </c>
      <c r="D95" s="234" t="s">
        <v>353</v>
      </c>
      <c r="E95" s="282" t="s">
        <v>31</v>
      </c>
      <c r="F95" s="158">
        <v>6</v>
      </c>
      <c r="G95" s="169"/>
      <c r="H95" s="169">
        <f t="shared" si="80"/>
        <v>0</v>
      </c>
      <c r="I95" s="170">
        <f t="shared" si="81"/>
        <v>0</v>
      </c>
      <c r="J95" s="171">
        <f t="shared" si="82"/>
        <v>0</v>
      </c>
      <c r="K95" s="169">
        <f t="shared" si="83"/>
        <v>0</v>
      </c>
    </row>
    <row r="96" spans="1:24" ht="27.75" customHeight="1">
      <c r="A96" s="159" t="s">
        <v>467</v>
      </c>
      <c r="B96" s="125" t="s">
        <v>141</v>
      </c>
      <c r="C96" s="159" t="s">
        <v>393</v>
      </c>
      <c r="D96" s="234" t="s">
        <v>142</v>
      </c>
      <c r="E96" s="282" t="s">
        <v>265</v>
      </c>
      <c r="F96" s="158">
        <v>3910</v>
      </c>
      <c r="G96" s="169"/>
      <c r="H96" s="169">
        <f t="shared" si="80"/>
        <v>0</v>
      </c>
      <c r="I96" s="170">
        <f t="shared" si="81"/>
        <v>0</v>
      </c>
      <c r="J96" s="171">
        <f t="shared" si="82"/>
        <v>0</v>
      </c>
      <c r="K96" s="169">
        <f t="shared" si="83"/>
        <v>0</v>
      </c>
    </row>
    <row r="97" spans="1:26" ht="27.75" customHeight="1">
      <c r="A97" s="159" t="s">
        <v>468</v>
      </c>
      <c r="B97" s="125" t="s">
        <v>143</v>
      </c>
      <c r="C97" s="159" t="s">
        <v>393</v>
      </c>
      <c r="D97" s="234" t="s">
        <v>144</v>
      </c>
      <c r="E97" s="282" t="s">
        <v>265</v>
      </c>
      <c r="F97" s="158">
        <v>780</v>
      </c>
      <c r="G97" s="169"/>
      <c r="H97" s="169">
        <f t="shared" si="80"/>
        <v>0</v>
      </c>
      <c r="I97" s="170">
        <f t="shared" si="81"/>
        <v>0</v>
      </c>
      <c r="J97" s="171">
        <f t="shared" si="82"/>
        <v>0</v>
      </c>
      <c r="K97" s="169">
        <f t="shared" si="83"/>
        <v>0</v>
      </c>
    </row>
    <row r="98" spans="1:26">
      <c r="A98" s="190" t="s">
        <v>13</v>
      </c>
      <c r="B98" s="236"/>
      <c r="C98" s="236"/>
      <c r="D98" s="236" t="s">
        <v>8</v>
      </c>
      <c r="E98" s="236"/>
      <c r="F98" s="237"/>
      <c r="G98" s="238"/>
      <c r="H98" s="180">
        <f>SUBTOTAL(9,H99:H109)</f>
        <v>0</v>
      </c>
      <c r="I98" s="239"/>
      <c r="J98" s="238"/>
      <c r="K98" s="180">
        <f>SUBTOTAL(9,K99:K109)</f>
        <v>0</v>
      </c>
      <c r="L98" s="134"/>
      <c r="X98" s="135"/>
    </row>
    <row r="99" spans="1:26" ht="27.75" customHeight="1">
      <c r="A99" s="159" t="s">
        <v>469</v>
      </c>
      <c r="B99" s="125" t="s">
        <v>138</v>
      </c>
      <c r="C99" s="159" t="s">
        <v>393</v>
      </c>
      <c r="D99" s="234" t="s">
        <v>271</v>
      </c>
      <c r="E99" s="282" t="s">
        <v>265</v>
      </c>
      <c r="F99" s="158">
        <v>3609</v>
      </c>
      <c r="G99" s="169"/>
      <c r="H99" s="169">
        <f t="shared" ref="H99:H109" si="84">F99*G99</f>
        <v>0</v>
      </c>
      <c r="I99" s="170">
        <f t="shared" ref="I99:I109" si="85">$K$6</f>
        <v>0</v>
      </c>
      <c r="J99" s="171">
        <f t="shared" ref="J99:J109" si="86">G99*(1+I99)</f>
        <v>0</v>
      </c>
      <c r="K99" s="169">
        <f t="shared" ref="K99:K109" si="87">ROUND(F99*J99,2)</f>
        <v>0</v>
      </c>
    </row>
    <row r="100" spans="1:26" ht="27.75" customHeight="1">
      <c r="A100" s="159" t="s">
        <v>470</v>
      </c>
      <c r="B100" s="125" t="s">
        <v>139</v>
      </c>
      <c r="C100" s="159" t="s">
        <v>393</v>
      </c>
      <c r="D100" s="234" t="s">
        <v>272</v>
      </c>
      <c r="E100" s="282" t="s">
        <v>265</v>
      </c>
      <c r="F100" s="158">
        <v>720</v>
      </c>
      <c r="G100" s="169"/>
      <c r="H100" s="169">
        <f t="shared" si="84"/>
        <v>0</v>
      </c>
      <c r="I100" s="170">
        <f t="shared" si="85"/>
        <v>0</v>
      </c>
      <c r="J100" s="171">
        <f t="shared" si="86"/>
        <v>0</v>
      </c>
      <c r="K100" s="169">
        <f t="shared" si="87"/>
        <v>0</v>
      </c>
    </row>
    <row r="101" spans="1:26" s="281" customFormat="1" ht="27.75" customHeight="1">
      <c r="A101" s="159" t="s">
        <v>471</v>
      </c>
      <c r="B101" s="125" t="s">
        <v>140</v>
      </c>
      <c r="C101" s="159" t="s">
        <v>393</v>
      </c>
      <c r="D101" s="234" t="s">
        <v>273</v>
      </c>
      <c r="E101" s="282" t="s">
        <v>265</v>
      </c>
      <c r="F101" s="158">
        <v>48</v>
      </c>
      <c r="G101" s="169"/>
      <c r="H101" s="169">
        <f t="shared" si="84"/>
        <v>0</v>
      </c>
      <c r="I101" s="170">
        <f t="shared" si="85"/>
        <v>0</v>
      </c>
      <c r="J101" s="171">
        <f t="shared" si="86"/>
        <v>0</v>
      </c>
      <c r="K101" s="169">
        <f t="shared" si="87"/>
        <v>0</v>
      </c>
    </row>
    <row r="102" spans="1:26" ht="27.75" customHeight="1">
      <c r="A102" s="159" t="s">
        <v>472</v>
      </c>
      <c r="B102" s="125" t="s">
        <v>134</v>
      </c>
      <c r="C102" s="159" t="s">
        <v>393</v>
      </c>
      <c r="D102" s="234" t="s">
        <v>135</v>
      </c>
      <c r="E102" s="282" t="s">
        <v>265</v>
      </c>
      <c r="F102" s="158">
        <v>63</v>
      </c>
      <c r="G102" s="169"/>
      <c r="H102" s="169">
        <f t="shared" si="84"/>
        <v>0</v>
      </c>
      <c r="I102" s="170">
        <f t="shared" si="85"/>
        <v>0</v>
      </c>
      <c r="J102" s="171">
        <f t="shared" si="86"/>
        <v>0</v>
      </c>
      <c r="K102" s="169">
        <f t="shared" si="87"/>
        <v>0</v>
      </c>
    </row>
    <row r="103" spans="1:26" ht="27.75" customHeight="1">
      <c r="A103" s="159" t="s">
        <v>473</v>
      </c>
      <c r="B103" s="125" t="s">
        <v>136</v>
      </c>
      <c r="C103" s="159" t="s">
        <v>393</v>
      </c>
      <c r="D103" s="234" t="s">
        <v>137</v>
      </c>
      <c r="E103" s="282" t="s">
        <v>265</v>
      </c>
      <c r="F103" s="158">
        <v>42</v>
      </c>
      <c r="G103" s="169"/>
      <c r="H103" s="169">
        <f t="shared" si="84"/>
        <v>0</v>
      </c>
      <c r="I103" s="170">
        <f t="shared" si="85"/>
        <v>0</v>
      </c>
      <c r="J103" s="171">
        <f t="shared" si="86"/>
        <v>0</v>
      </c>
      <c r="K103" s="169">
        <f t="shared" si="87"/>
        <v>0</v>
      </c>
    </row>
    <row r="104" spans="1:26" ht="27.75" customHeight="1">
      <c r="A104" s="159" t="s">
        <v>474</v>
      </c>
      <c r="B104" s="125" t="s">
        <v>155</v>
      </c>
      <c r="C104" s="159" t="s">
        <v>393</v>
      </c>
      <c r="D104" s="234" t="s">
        <v>156</v>
      </c>
      <c r="E104" s="282" t="s">
        <v>1</v>
      </c>
      <c r="F104" s="158">
        <v>515</v>
      </c>
      <c r="G104" s="169"/>
      <c r="H104" s="169">
        <f t="shared" si="84"/>
        <v>0</v>
      </c>
      <c r="I104" s="170">
        <f t="shared" si="85"/>
        <v>0</v>
      </c>
      <c r="J104" s="171">
        <f t="shared" si="86"/>
        <v>0</v>
      </c>
      <c r="K104" s="169">
        <f t="shared" si="87"/>
        <v>0</v>
      </c>
    </row>
    <row r="105" spans="1:26" ht="27.75" customHeight="1">
      <c r="A105" s="159" t="s">
        <v>475</v>
      </c>
      <c r="B105" s="125">
        <v>91939</v>
      </c>
      <c r="C105" s="159" t="s">
        <v>32</v>
      </c>
      <c r="D105" s="234" t="s">
        <v>241</v>
      </c>
      <c r="E105" s="282" t="s">
        <v>31</v>
      </c>
      <c r="F105" s="158">
        <v>21</v>
      </c>
      <c r="G105" s="169"/>
      <c r="H105" s="169">
        <f t="shared" si="84"/>
        <v>0</v>
      </c>
      <c r="I105" s="170">
        <f t="shared" si="85"/>
        <v>0</v>
      </c>
      <c r="J105" s="171">
        <f t="shared" si="86"/>
        <v>0</v>
      </c>
      <c r="K105" s="169">
        <f t="shared" si="87"/>
        <v>0</v>
      </c>
    </row>
    <row r="106" spans="1:26" ht="27.75" customHeight="1">
      <c r="A106" s="159" t="s">
        <v>476</v>
      </c>
      <c r="B106" s="125">
        <v>91940</v>
      </c>
      <c r="C106" s="159" t="s">
        <v>32</v>
      </c>
      <c r="D106" s="234" t="s">
        <v>242</v>
      </c>
      <c r="E106" s="282" t="s">
        <v>31</v>
      </c>
      <c r="F106" s="158">
        <v>21</v>
      </c>
      <c r="G106" s="169"/>
      <c r="H106" s="169">
        <f t="shared" si="84"/>
        <v>0</v>
      </c>
      <c r="I106" s="170">
        <f t="shared" si="85"/>
        <v>0</v>
      </c>
      <c r="J106" s="171">
        <f t="shared" si="86"/>
        <v>0</v>
      </c>
      <c r="K106" s="169">
        <f t="shared" si="87"/>
        <v>0</v>
      </c>
    </row>
    <row r="107" spans="1:26" ht="27.75" customHeight="1">
      <c r="A107" s="159" t="s">
        <v>477</v>
      </c>
      <c r="B107" s="125" t="s">
        <v>63</v>
      </c>
      <c r="C107" s="159" t="s">
        <v>393</v>
      </c>
      <c r="D107" s="234" t="s">
        <v>159</v>
      </c>
      <c r="E107" s="282" t="s">
        <v>267</v>
      </c>
      <c r="F107" s="158">
        <v>258</v>
      </c>
      <c r="G107" s="169"/>
      <c r="H107" s="169">
        <f t="shared" si="84"/>
        <v>0</v>
      </c>
      <c r="I107" s="170">
        <f t="shared" si="85"/>
        <v>0</v>
      </c>
      <c r="J107" s="171">
        <f t="shared" si="86"/>
        <v>0</v>
      </c>
      <c r="K107" s="169">
        <f t="shared" si="87"/>
        <v>0</v>
      </c>
    </row>
    <row r="108" spans="1:26" ht="27.75" customHeight="1">
      <c r="A108" s="159" t="s">
        <v>478</v>
      </c>
      <c r="B108" s="125" t="s">
        <v>62</v>
      </c>
      <c r="C108" s="159" t="s">
        <v>393</v>
      </c>
      <c r="D108" s="234" t="s">
        <v>160</v>
      </c>
      <c r="E108" s="282" t="s">
        <v>267</v>
      </c>
      <c r="F108" s="158">
        <v>11</v>
      </c>
      <c r="G108" s="169"/>
      <c r="H108" s="169">
        <f t="shared" si="84"/>
        <v>0</v>
      </c>
      <c r="I108" s="170">
        <f t="shared" si="85"/>
        <v>0</v>
      </c>
      <c r="J108" s="171">
        <f t="shared" si="86"/>
        <v>0</v>
      </c>
      <c r="K108" s="169">
        <f t="shared" si="87"/>
        <v>0</v>
      </c>
    </row>
    <row r="109" spans="1:26" s="281" customFormat="1" ht="27.75" customHeight="1">
      <c r="A109" s="159" t="s">
        <v>479</v>
      </c>
      <c r="B109" s="125" t="s">
        <v>64</v>
      </c>
      <c r="C109" s="159" t="s">
        <v>393</v>
      </c>
      <c r="D109" s="234" t="s">
        <v>161</v>
      </c>
      <c r="E109" s="282" t="s">
        <v>267</v>
      </c>
      <c r="F109" s="158">
        <v>17</v>
      </c>
      <c r="G109" s="169"/>
      <c r="H109" s="169">
        <f t="shared" si="84"/>
        <v>0</v>
      </c>
      <c r="I109" s="170">
        <f t="shared" si="85"/>
        <v>0</v>
      </c>
      <c r="J109" s="171">
        <f t="shared" si="86"/>
        <v>0</v>
      </c>
      <c r="K109" s="169">
        <f t="shared" si="87"/>
        <v>0</v>
      </c>
    </row>
    <row r="110" spans="1:26">
      <c r="A110" s="258"/>
      <c r="B110" s="215"/>
      <c r="C110" s="119"/>
      <c r="D110" s="227"/>
      <c r="E110" s="163"/>
      <c r="F110" s="216"/>
      <c r="G110" s="165"/>
      <c r="H110" s="217"/>
      <c r="I110" s="218"/>
      <c r="J110" s="219"/>
      <c r="K110" s="220"/>
    </row>
    <row r="111" spans="1:26" s="101" customFormat="1" ht="15.75" customHeight="1">
      <c r="A111" s="189" t="s">
        <v>49</v>
      </c>
      <c r="B111" s="235" t="s">
        <v>255</v>
      </c>
      <c r="C111" s="120"/>
      <c r="D111" s="175"/>
      <c r="E111" s="175"/>
      <c r="F111" s="176"/>
      <c r="G111" s="177"/>
      <c r="H111" s="179">
        <f>SUBTOTAL(9,H112:H145)</f>
        <v>0</v>
      </c>
      <c r="I111" s="178"/>
      <c r="J111" s="177"/>
      <c r="K111" s="179">
        <f>SUBTOTAL(9,K112:K145)</f>
        <v>0</v>
      </c>
      <c r="L111" s="136"/>
      <c r="M111" s="136"/>
      <c r="N111" s="136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</row>
    <row r="112" spans="1:26">
      <c r="A112" s="190" t="s">
        <v>480</v>
      </c>
      <c r="B112" s="236"/>
      <c r="C112" s="236"/>
      <c r="D112" s="236" t="s">
        <v>292</v>
      </c>
      <c r="E112" s="236"/>
      <c r="F112" s="237"/>
      <c r="G112" s="238"/>
      <c r="H112" s="180">
        <f>SUBTOTAL(9,H113:H116)</f>
        <v>0</v>
      </c>
      <c r="I112" s="239"/>
      <c r="J112" s="238"/>
      <c r="K112" s="180">
        <f>SUBTOTAL(9,K113:K116)</f>
        <v>0</v>
      </c>
      <c r="L112" s="134"/>
      <c r="M112" s="134"/>
      <c r="N112" s="134"/>
      <c r="X112" s="135"/>
      <c r="Y112" s="135"/>
      <c r="Z112" s="135"/>
    </row>
    <row r="113" spans="1:26" s="106" customFormat="1" ht="24" customHeight="1">
      <c r="A113" s="273" t="s">
        <v>481</v>
      </c>
      <c r="B113" s="49" t="s">
        <v>390</v>
      </c>
      <c r="C113" s="157" t="s">
        <v>33</v>
      </c>
      <c r="D113" s="234" t="s">
        <v>295</v>
      </c>
      <c r="E113" s="270" t="s">
        <v>31</v>
      </c>
      <c r="F113" s="240">
        <v>1</v>
      </c>
      <c r="G113" s="169"/>
      <c r="H113" s="161">
        <f t="shared" ref="H113:H116" si="88">F113*G113</f>
        <v>0</v>
      </c>
      <c r="I113" s="274">
        <f>$K$6</f>
        <v>0</v>
      </c>
      <c r="J113" s="171">
        <f t="shared" ref="J113:J116" si="89">ROUND(G113*(1+I113),2)</f>
        <v>0</v>
      </c>
      <c r="K113" s="275">
        <f t="shared" ref="K113:K116" si="90">ROUND(F113*J113,2)</f>
        <v>0</v>
      </c>
      <c r="L113" s="136"/>
      <c r="M113" s="136"/>
      <c r="N113" s="136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</row>
    <row r="114" spans="1:26" ht="25.5">
      <c r="A114" s="273" t="s">
        <v>482</v>
      </c>
      <c r="B114" s="49" t="s">
        <v>293</v>
      </c>
      <c r="C114" s="157" t="s">
        <v>33</v>
      </c>
      <c r="D114" s="234" t="s">
        <v>296</v>
      </c>
      <c r="E114" s="270" t="s">
        <v>31</v>
      </c>
      <c r="F114" s="240">
        <v>4</v>
      </c>
      <c r="G114" s="169"/>
      <c r="H114" s="161">
        <f t="shared" si="88"/>
        <v>0</v>
      </c>
      <c r="I114" s="274">
        <f t="shared" ref="I114:I116" si="91">$K$6</f>
        <v>0</v>
      </c>
      <c r="J114" s="171">
        <f t="shared" si="89"/>
        <v>0</v>
      </c>
      <c r="K114" s="275">
        <f t="shared" si="90"/>
        <v>0</v>
      </c>
      <c r="L114" s="134"/>
      <c r="M114" s="134"/>
      <c r="N114" s="134"/>
      <c r="X114" s="135"/>
      <c r="Y114" s="135"/>
      <c r="Z114" s="135"/>
    </row>
    <row r="115" spans="1:26" ht="25.5">
      <c r="A115" s="273" t="s">
        <v>483</v>
      </c>
      <c r="B115" s="182" t="s">
        <v>132</v>
      </c>
      <c r="C115" s="157" t="s">
        <v>393</v>
      </c>
      <c r="D115" s="234" t="s">
        <v>133</v>
      </c>
      <c r="E115" s="270" t="s">
        <v>1</v>
      </c>
      <c r="F115" s="240">
        <v>16</v>
      </c>
      <c r="G115" s="169"/>
      <c r="H115" s="161">
        <f t="shared" si="88"/>
        <v>0</v>
      </c>
      <c r="I115" s="274">
        <f t="shared" si="91"/>
        <v>0</v>
      </c>
      <c r="J115" s="171">
        <f t="shared" si="89"/>
        <v>0</v>
      </c>
      <c r="K115" s="275">
        <f t="shared" si="90"/>
        <v>0</v>
      </c>
      <c r="L115" s="134"/>
      <c r="M115" s="134"/>
      <c r="N115" s="134"/>
      <c r="X115" s="135"/>
      <c r="Y115" s="135"/>
      <c r="Z115" s="135"/>
    </row>
    <row r="116" spans="1:26" ht="25.5">
      <c r="A116" s="273" t="s">
        <v>484</v>
      </c>
      <c r="B116" s="182" t="s">
        <v>130</v>
      </c>
      <c r="C116" s="157" t="s">
        <v>393</v>
      </c>
      <c r="D116" s="234" t="s">
        <v>131</v>
      </c>
      <c r="E116" s="270" t="s">
        <v>1</v>
      </c>
      <c r="F116" s="240">
        <v>1</v>
      </c>
      <c r="G116" s="169"/>
      <c r="H116" s="161">
        <f t="shared" si="88"/>
        <v>0</v>
      </c>
      <c r="I116" s="274">
        <f t="shared" si="91"/>
        <v>0</v>
      </c>
      <c r="J116" s="171">
        <f t="shared" si="89"/>
        <v>0</v>
      </c>
      <c r="K116" s="275">
        <f t="shared" si="90"/>
        <v>0</v>
      </c>
      <c r="L116" s="134"/>
      <c r="M116" s="134"/>
      <c r="N116" s="134"/>
      <c r="X116" s="135"/>
      <c r="Y116" s="135"/>
      <c r="Z116" s="135"/>
    </row>
    <row r="117" spans="1:26" s="103" customFormat="1" ht="14.25" customHeight="1">
      <c r="A117" s="276"/>
      <c r="B117" s="277"/>
      <c r="C117" s="119"/>
      <c r="D117" s="162"/>
      <c r="E117" s="163"/>
      <c r="F117" s="216"/>
      <c r="G117" s="165"/>
      <c r="H117" s="165"/>
      <c r="I117" s="172"/>
      <c r="J117" s="219"/>
      <c r="K117" s="220"/>
      <c r="L117" s="136"/>
      <c r="M117" s="136"/>
      <c r="N117" s="136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</row>
    <row r="118" spans="1:26">
      <c r="A118" s="190" t="s">
        <v>485</v>
      </c>
      <c r="B118" s="236"/>
      <c r="C118" s="236"/>
      <c r="D118" s="236" t="s">
        <v>294</v>
      </c>
      <c r="E118" s="236"/>
      <c r="F118" s="237"/>
      <c r="G118" s="238"/>
      <c r="H118" s="180">
        <f>SUBTOTAL(9,H119:H119)</f>
        <v>0</v>
      </c>
      <c r="I118" s="239"/>
      <c r="J118" s="238"/>
      <c r="K118" s="180">
        <f>SUBTOTAL(9,K119:K119)</f>
        <v>0</v>
      </c>
      <c r="L118" s="134"/>
      <c r="M118" s="134"/>
      <c r="N118" s="134"/>
      <c r="X118" s="135"/>
      <c r="Y118" s="135"/>
      <c r="Z118" s="135"/>
    </row>
    <row r="119" spans="1:26" s="106" customFormat="1" ht="24" customHeight="1">
      <c r="A119" s="273" t="s">
        <v>486</v>
      </c>
      <c r="B119" s="49">
        <v>97599</v>
      </c>
      <c r="C119" s="157" t="s">
        <v>32</v>
      </c>
      <c r="D119" s="234" t="s">
        <v>243</v>
      </c>
      <c r="E119" s="270" t="s">
        <v>31</v>
      </c>
      <c r="F119" s="240">
        <v>252</v>
      </c>
      <c r="G119" s="169"/>
      <c r="H119" s="161">
        <f t="shared" ref="H119" si="92">F119*G119</f>
        <v>0</v>
      </c>
      <c r="I119" s="274">
        <f>$K$6</f>
        <v>0</v>
      </c>
      <c r="J119" s="171">
        <f t="shared" ref="J119" si="93">ROUND(G119*(1+I119),2)</f>
        <v>0</v>
      </c>
      <c r="K119" s="275">
        <f t="shared" ref="K119" si="94">ROUND(F119*J119,2)</f>
        <v>0</v>
      </c>
      <c r="L119" s="136"/>
      <c r="M119" s="136"/>
      <c r="N119" s="136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</row>
    <row r="120" spans="1:26" s="103" customFormat="1" ht="14.25" customHeight="1">
      <c r="A120" s="276"/>
      <c r="B120" s="277"/>
      <c r="C120" s="119"/>
      <c r="D120" s="162"/>
      <c r="E120" s="163"/>
      <c r="F120" s="216"/>
      <c r="G120" s="165"/>
      <c r="H120" s="165"/>
      <c r="I120" s="172"/>
      <c r="J120" s="219"/>
      <c r="K120" s="220"/>
      <c r="L120" s="136"/>
      <c r="M120" s="136"/>
      <c r="N120" s="136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</row>
    <row r="121" spans="1:26">
      <c r="A121" s="190" t="s">
        <v>487</v>
      </c>
      <c r="B121" s="236"/>
      <c r="C121" s="236"/>
      <c r="D121" s="236" t="s">
        <v>8</v>
      </c>
      <c r="E121" s="236"/>
      <c r="F121" s="237"/>
      <c r="G121" s="238"/>
      <c r="H121" s="180">
        <f>SUBTOTAL(9,H122:H134)</f>
        <v>0</v>
      </c>
      <c r="I121" s="239"/>
      <c r="J121" s="238"/>
      <c r="K121" s="180">
        <f>SUBTOTAL(9,K122:K134)</f>
        <v>0</v>
      </c>
      <c r="L121" s="134"/>
      <c r="M121" s="134"/>
      <c r="N121" s="134"/>
      <c r="X121" s="135"/>
      <c r="Y121" s="135"/>
      <c r="Z121" s="135"/>
    </row>
    <row r="122" spans="1:26" ht="28.5" customHeight="1">
      <c r="A122" s="278" t="s">
        <v>488</v>
      </c>
      <c r="B122" s="49" t="s">
        <v>149</v>
      </c>
      <c r="C122" s="157" t="s">
        <v>393</v>
      </c>
      <c r="D122" s="234" t="s">
        <v>150</v>
      </c>
      <c r="E122" s="270" t="s">
        <v>265</v>
      </c>
      <c r="F122" s="240">
        <v>6860</v>
      </c>
      <c r="G122" s="169"/>
      <c r="H122" s="169">
        <f t="shared" ref="H122:H134" si="95">F122*G122</f>
        <v>0</v>
      </c>
      <c r="I122" s="170">
        <f t="shared" ref="I122:I134" si="96">$K$6</f>
        <v>0</v>
      </c>
      <c r="J122" s="171">
        <f t="shared" ref="J122:J134" si="97">ROUND(G122*(1+I122),2)</f>
        <v>0</v>
      </c>
      <c r="K122" s="275">
        <f t="shared" ref="K122:K134" si="98">ROUND(F122*J122,2)</f>
        <v>0</v>
      </c>
      <c r="L122" s="134"/>
      <c r="M122" s="134"/>
      <c r="N122" s="134"/>
      <c r="X122" s="135"/>
      <c r="Y122" s="135"/>
      <c r="Z122" s="135"/>
    </row>
    <row r="123" spans="1:26" ht="25.5">
      <c r="A123" s="278" t="s">
        <v>489</v>
      </c>
      <c r="B123" s="49" t="s">
        <v>151</v>
      </c>
      <c r="C123" s="157" t="s">
        <v>393</v>
      </c>
      <c r="D123" s="234" t="s">
        <v>152</v>
      </c>
      <c r="E123" s="270" t="s">
        <v>265</v>
      </c>
      <c r="F123" s="240">
        <v>40</v>
      </c>
      <c r="G123" s="169"/>
      <c r="H123" s="169">
        <f t="shared" si="95"/>
        <v>0</v>
      </c>
      <c r="I123" s="170">
        <f t="shared" si="96"/>
        <v>0</v>
      </c>
      <c r="J123" s="171">
        <f t="shared" si="97"/>
        <v>0</v>
      </c>
      <c r="K123" s="275">
        <f t="shared" si="98"/>
        <v>0</v>
      </c>
      <c r="L123" s="134"/>
      <c r="M123" s="134"/>
      <c r="N123" s="134"/>
      <c r="X123" s="135"/>
      <c r="Y123" s="135"/>
      <c r="Z123" s="135"/>
    </row>
    <row r="124" spans="1:26" ht="25.5">
      <c r="A124" s="278" t="s">
        <v>490</v>
      </c>
      <c r="B124" s="49" t="s">
        <v>153</v>
      </c>
      <c r="C124" s="157" t="s">
        <v>393</v>
      </c>
      <c r="D124" s="234" t="s">
        <v>154</v>
      </c>
      <c r="E124" s="270" t="s">
        <v>265</v>
      </c>
      <c r="F124" s="240">
        <v>61</v>
      </c>
      <c r="G124" s="169"/>
      <c r="H124" s="169">
        <f t="shared" si="95"/>
        <v>0</v>
      </c>
      <c r="I124" s="170">
        <f t="shared" si="96"/>
        <v>0</v>
      </c>
      <c r="J124" s="171">
        <f t="shared" si="97"/>
        <v>0</v>
      </c>
      <c r="K124" s="275">
        <f t="shared" si="98"/>
        <v>0</v>
      </c>
      <c r="L124" s="134"/>
      <c r="M124" s="134"/>
      <c r="N124" s="134"/>
      <c r="X124" s="135"/>
      <c r="Y124" s="135"/>
      <c r="Z124" s="135"/>
    </row>
    <row r="125" spans="1:26" ht="25.5">
      <c r="A125" s="278" t="s">
        <v>491</v>
      </c>
      <c r="B125" s="49" t="s">
        <v>145</v>
      </c>
      <c r="C125" s="157" t="s">
        <v>393</v>
      </c>
      <c r="D125" s="234" t="s">
        <v>146</v>
      </c>
      <c r="E125" s="270" t="s">
        <v>265</v>
      </c>
      <c r="F125" s="240">
        <v>182</v>
      </c>
      <c r="G125" s="169"/>
      <c r="H125" s="169">
        <f t="shared" si="95"/>
        <v>0</v>
      </c>
      <c r="I125" s="170">
        <f t="shared" si="96"/>
        <v>0</v>
      </c>
      <c r="J125" s="171">
        <f t="shared" si="97"/>
        <v>0</v>
      </c>
      <c r="K125" s="275">
        <f t="shared" si="98"/>
        <v>0</v>
      </c>
      <c r="L125" s="134"/>
      <c r="M125" s="134"/>
      <c r="N125" s="134"/>
      <c r="X125" s="135"/>
      <c r="Y125" s="135"/>
      <c r="Z125" s="135"/>
    </row>
    <row r="126" spans="1:26" ht="23.25" customHeight="1">
      <c r="A126" s="278" t="s">
        <v>492</v>
      </c>
      <c r="B126" s="49" t="s">
        <v>147</v>
      </c>
      <c r="C126" s="157" t="s">
        <v>393</v>
      </c>
      <c r="D126" s="234" t="s">
        <v>148</v>
      </c>
      <c r="E126" s="270" t="s">
        <v>265</v>
      </c>
      <c r="F126" s="240">
        <v>40</v>
      </c>
      <c r="G126" s="169"/>
      <c r="H126" s="169">
        <f t="shared" si="95"/>
        <v>0</v>
      </c>
      <c r="I126" s="170">
        <f t="shared" si="96"/>
        <v>0</v>
      </c>
      <c r="J126" s="171">
        <f t="shared" si="97"/>
        <v>0</v>
      </c>
      <c r="K126" s="275">
        <f t="shared" si="98"/>
        <v>0</v>
      </c>
      <c r="L126" s="134"/>
      <c r="M126" s="134"/>
      <c r="N126" s="134"/>
      <c r="X126" s="135"/>
      <c r="Y126" s="135"/>
      <c r="Z126" s="135"/>
    </row>
    <row r="127" spans="1:26" ht="25.5">
      <c r="A127" s="278" t="s">
        <v>493</v>
      </c>
      <c r="B127" s="49" t="s">
        <v>138</v>
      </c>
      <c r="C127" s="157" t="s">
        <v>393</v>
      </c>
      <c r="D127" s="234" t="s">
        <v>271</v>
      </c>
      <c r="E127" s="270" t="s">
        <v>265</v>
      </c>
      <c r="F127" s="240">
        <v>2286</v>
      </c>
      <c r="G127" s="169"/>
      <c r="H127" s="169">
        <f t="shared" si="95"/>
        <v>0</v>
      </c>
      <c r="I127" s="170">
        <f t="shared" si="96"/>
        <v>0</v>
      </c>
      <c r="J127" s="171">
        <f t="shared" si="97"/>
        <v>0</v>
      </c>
      <c r="K127" s="275">
        <f t="shared" si="98"/>
        <v>0</v>
      </c>
      <c r="L127" s="134"/>
      <c r="M127" s="134"/>
      <c r="N127" s="134"/>
      <c r="X127" s="135"/>
      <c r="Y127" s="135"/>
      <c r="Z127" s="135"/>
    </row>
    <row r="128" spans="1:26" ht="26.25" customHeight="1">
      <c r="A128" s="278" t="s">
        <v>494</v>
      </c>
      <c r="B128" s="49" t="s">
        <v>139</v>
      </c>
      <c r="C128" s="157" t="s">
        <v>393</v>
      </c>
      <c r="D128" s="234" t="s">
        <v>272</v>
      </c>
      <c r="E128" s="270" t="s">
        <v>265</v>
      </c>
      <c r="F128" s="240">
        <v>10</v>
      </c>
      <c r="G128" s="169"/>
      <c r="H128" s="169">
        <f t="shared" si="95"/>
        <v>0</v>
      </c>
      <c r="I128" s="170">
        <f t="shared" si="96"/>
        <v>0</v>
      </c>
      <c r="J128" s="171">
        <f t="shared" si="97"/>
        <v>0</v>
      </c>
      <c r="K128" s="275">
        <f t="shared" si="98"/>
        <v>0</v>
      </c>
      <c r="L128" s="134"/>
      <c r="M128" s="134"/>
      <c r="N128" s="134"/>
      <c r="X128" s="135"/>
      <c r="Y128" s="135"/>
      <c r="Z128" s="135"/>
    </row>
    <row r="129" spans="1:26" ht="25.5" customHeight="1">
      <c r="A129" s="278" t="s">
        <v>495</v>
      </c>
      <c r="B129" s="49" t="s">
        <v>140</v>
      </c>
      <c r="C129" s="157" t="s">
        <v>393</v>
      </c>
      <c r="D129" s="234" t="s">
        <v>273</v>
      </c>
      <c r="E129" s="270" t="s">
        <v>265</v>
      </c>
      <c r="F129" s="240">
        <v>65</v>
      </c>
      <c r="G129" s="169"/>
      <c r="H129" s="169">
        <f t="shared" si="95"/>
        <v>0</v>
      </c>
      <c r="I129" s="170">
        <f t="shared" si="96"/>
        <v>0</v>
      </c>
      <c r="J129" s="171">
        <f t="shared" si="97"/>
        <v>0</v>
      </c>
      <c r="K129" s="275">
        <f t="shared" si="98"/>
        <v>0</v>
      </c>
      <c r="L129" s="134"/>
      <c r="M129" s="134"/>
      <c r="N129" s="134"/>
      <c r="X129" s="135"/>
      <c r="Y129" s="135"/>
      <c r="Z129" s="135"/>
    </row>
    <row r="130" spans="1:26" ht="25.5">
      <c r="A130" s="278" t="s">
        <v>496</v>
      </c>
      <c r="B130" s="49" t="s">
        <v>61</v>
      </c>
      <c r="C130" s="157" t="s">
        <v>393</v>
      </c>
      <c r="D130" s="234" t="s">
        <v>60</v>
      </c>
      <c r="E130" s="270" t="s">
        <v>1</v>
      </c>
      <c r="F130" s="240">
        <v>4</v>
      </c>
      <c r="G130" s="169"/>
      <c r="H130" s="169">
        <f t="shared" si="95"/>
        <v>0</v>
      </c>
      <c r="I130" s="170">
        <f t="shared" si="96"/>
        <v>0</v>
      </c>
      <c r="J130" s="171">
        <f t="shared" si="97"/>
        <v>0</v>
      </c>
      <c r="K130" s="275">
        <f t="shared" si="98"/>
        <v>0</v>
      </c>
      <c r="L130" s="134"/>
      <c r="M130" s="134"/>
      <c r="N130" s="134"/>
      <c r="X130" s="135"/>
      <c r="Y130" s="135"/>
      <c r="Z130" s="135"/>
    </row>
    <row r="131" spans="1:26">
      <c r="A131" s="278" t="s">
        <v>497</v>
      </c>
      <c r="B131" s="49" t="s">
        <v>63</v>
      </c>
      <c r="C131" s="157" t="s">
        <v>393</v>
      </c>
      <c r="D131" s="234" t="s">
        <v>159</v>
      </c>
      <c r="E131" s="270" t="s">
        <v>267</v>
      </c>
      <c r="F131" s="240">
        <f>248+185</f>
        <v>433</v>
      </c>
      <c r="G131" s="169"/>
      <c r="H131" s="169">
        <f t="shared" si="95"/>
        <v>0</v>
      </c>
      <c r="I131" s="170">
        <f t="shared" si="96"/>
        <v>0</v>
      </c>
      <c r="J131" s="171">
        <f t="shared" si="97"/>
        <v>0</v>
      </c>
      <c r="K131" s="275">
        <f t="shared" si="98"/>
        <v>0</v>
      </c>
      <c r="L131" s="134"/>
      <c r="M131" s="134"/>
      <c r="N131" s="134"/>
      <c r="X131" s="135"/>
      <c r="Y131" s="135"/>
      <c r="Z131" s="135"/>
    </row>
    <row r="132" spans="1:26">
      <c r="A132" s="278" t="s">
        <v>498</v>
      </c>
      <c r="B132" s="49" t="s">
        <v>62</v>
      </c>
      <c r="C132" s="157" t="s">
        <v>393</v>
      </c>
      <c r="D132" s="234" t="s">
        <v>160</v>
      </c>
      <c r="E132" s="270" t="s">
        <v>267</v>
      </c>
      <c r="F132" s="240">
        <v>1</v>
      </c>
      <c r="G132" s="169"/>
      <c r="H132" s="169">
        <f t="shared" si="95"/>
        <v>0</v>
      </c>
      <c r="I132" s="170">
        <f t="shared" si="96"/>
        <v>0</v>
      </c>
      <c r="J132" s="171">
        <f t="shared" si="97"/>
        <v>0</v>
      </c>
      <c r="K132" s="275">
        <f t="shared" si="98"/>
        <v>0</v>
      </c>
      <c r="L132" s="134"/>
      <c r="M132" s="134"/>
      <c r="N132" s="134"/>
      <c r="X132" s="135"/>
      <c r="Y132" s="135"/>
      <c r="Z132" s="135"/>
    </row>
    <row r="133" spans="1:26">
      <c r="A133" s="278" t="s">
        <v>499</v>
      </c>
      <c r="B133" s="49" t="s">
        <v>64</v>
      </c>
      <c r="C133" s="157" t="s">
        <v>393</v>
      </c>
      <c r="D133" s="234" t="s">
        <v>161</v>
      </c>
      <c r="E133" s="270" t="s">
        <v>267</v>
      </c>
      <c r="F133" s="240">
        <v>1</v>
      </c>
      <c r="G133" s="169"/>
      <c r="H133" s="169">
        <f t="shared" si="95"/>
        <v>0</v>
      </c>
      <c r="I133" s="170">
        <f t="shared" si="96"/>
        <v>0</v>
      </c>
      <c r="J133" s="171">
        <f t="shared" si="97"/>
        <v>0</v>
      </c>
      <c r="K133" s="275">
        <f t="shared" si="98"/>
        <v>0</v>
      </c>
      <c r="L133" s="134"/>
      <c r="M133" s="134"/>
      <c r="N133" s="134"/>
      <c r="X133" s="135"/>
      <c r="Y133" s="135"/>
      <c r="Z133" s="135"/>
    </row>
    <row r="134" spans="1:26">
      <c r="A134" s="278" t="s">
        <v>500</v>
      </c>
      <c r="B134" s="49" t="s">
        <v>157</v>
      </c>
      <c r="C134" s="157" t="s">
        <v>393</v>
      </c>
      <c r="D134" s="234" t="s">
        <v>158</v>
      </c>
      <c r="E134" s="270" t="s">
        <v>267</v>
      </c>
      <c r="F134" s="240">
        <v>185</v>
      </c>
      <c r="G134" s="169"/>
      <c r="H134" s="169">
        <f t="shared" si="95"/>
        <v>0</v>
      </c>
      <c r="I134" s="170">
        <f t="shared" si="96"/>
        <v>0</v>
      </c>
      <c r="J134" s="171">
        <f t="shared" si="97"/>
        <v>0</v>
      </c>
      <c r="K134" s="275">
        <f t="shared" si="98"/>
        <v>0</v>
      </c>
      <c r="L134" s="134"/>
      <c r="M134" s="134"/>
      <c r="N134" s="134"/>
      <c r="X134" s="135"/>
      <c r="Y134" s="135"/>
      <c r="Z134" s="135"/>
    </row>
    <row r="135" spans="1:26" s="103" customFormat="1" ht="14.25" customHeight="1">
      <c r="A135" s="276"/>
      <c r="B135" s="277"/>
      <c r="C135" s="119"/>
      <c r="D135" s="162"/>
      <c r="E135" s="163"/>
      <c r="F135" s="216"/>
      <c r="G135" s="165"/>
      <c r="H135" s="165"/>
      <c r="I135" s="172"/>
      <c r="J135" s="219"/>
      <c r="K135" s="220"/>
      <c r="L135" s="136"/>
      <c r="M135" s="136"/>
      <c r="N135" s="136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</row>
    <row r="136" spans="1:26">
      <c r="A136" s="190" t="s">
        <v>501</v>
      </c>
      <c r="B136" s="236"/>
      <c r="C136" s="236"/>
      <c r="D136" s="236" t="s">
        <v>351</v>
      </c>
      <c r="E136" s="236"/>
      <c r="F136" s="237"/>
      <c r="G136" s="238"/>
      <c r="H136" s="180">
        <f>SUBTOTAL(9,H137:H145)</f>
        <v>0</v>
      </c>
      <c r="I136" s="239"/>
      <c r="J136" s="238"/>
      <c r="K136" s="180">
        <f>SUBTOTAL(9,K137:K145)</f>
        <v>0</v>
      </c>
      <c r="L136" s="134"/>
      <c r="M136" s="134"/>
      <c r="N136" s="134"/>
      <c r="X136" s="135"/>
      <c r="Y136" s="135"/>
      <c r="Z136" s="135"/>
    </row>
    <row r="137" spans="1:26" ht="28.5" customHeight="1">
      <c r="A137" s="278" t="s">
        <v>502</v>
      </c>
      <c r="B137" s="49" t="s">
        <v>65</v>
      </c>
      <c r="C137" s="157" t="s">
        <v>393</v>
      </c>
      <c r="D137" s="234" t="s">
        <v>168</v>
      </c>
      <c r="E137" s="270" t="s">
        <v>265</v>
      </c>
      <c r="F137" s="240">
        <v>2172</v>
      </c>
      <c r="G137" s="169"/>
      <c r="H137" s="169">
        <f t="shared" ref="H137:H145" si="99">F137*G137</f>
        <v>0</v>
      </c>
      <c r="I137" s="170">
        <f t="shared" ref="I137:I145" si="100">$K$6</f>
        <v>0</v>
      </c>
      <c r="J137" s="171">
        <f t="shared" ref="J137:J145" si="101">ROUND(G137*(1+I137),2)</f>
        <v>0</v>
      </c>
      <c r="K137" s="275">
        <f t="shared" ref="K137:K145" si="102">ROUND(F137*J137,2)</f>
        <v>0</v>
      </c>
      <c r="L137" s="134"/>
      <c r="M137" s="134"/>
      <c r="N137" s="134"/>
      <c r="X137" s="135"/>
      <c r="Y137" s="135"/>
      <c r="Z137" s="135"/>
    </row>
    <row r="138" spans="1:26" ht="25.5">
      <c r="A138" s="278" t="s">
        <v>503</v>
      </c>
      <c r="B138" s="49">
        <v>96973</v>
      </c>
      <c r="C138" s="157" t="s">
        <v>32</v>
      </c>
      <c r="D138" s="234" t="s">
        <v>244</v>
      </c>
      <c r="E138" s="270" t="s">
        <v>30</v>
      </c>
      <c r="F138" s="240">
        <v>150</v>
      </c>
      <c r="G138" s="169"/>
      <c r="H138" s="169">
        <f t="shared" si="99"/>
        <v>0</v>
      </c>
      <c r="I138" s="170">
        <f t="shared" si="100"/>
        <v>0</v>
      </c>
      <c r="J138" s="171">
        <f t="shared" si="101"/>
        <v>0</v>
      </c>
      <c r="K138" s="275">
        <f t="shared" si="102"/>
        <v>0</v>
      </c>
      <c r="L138" s="134"/>
      <c r="M138" s="134"/>
      <c r="N138" s="134"/>
      <c r="X138" s="135"/>
      <c r="Y138" s="135"/>
      <c r="Z138" s="135"/>
    </row>
    <row r="139" spans="1:26">
      <c r="A139" s="278" t="s">
        <v>504</v>
      </c>
      <c r="B139" s="49" t="s">
        <v>136</v>
      </c>
      <c r="C139" s="157" t="s">
        <v>393</v>
      </c>
      <c r="D139" s="234" t="s">
        <v>137</v>
      </c>
      <c r="E139" s="270" t="s">
        <v>265</v>
      </c>
      <c r="F139" s="240">
        <v>69</v>
      </c>
      <c r="G139" s="169"/>
      <c r="H139" s="169">
        <f t="shared" si="99"/>
        <v>0</v>
      </c>
      <c r="I139" s="170">
        <f t="shared" si="100"/>
        <v>0</v>
      </c>
      <c r="J139" s="171">
        <f t="shared" si="101"/>
        <v>0</v>
      </c>
      <c r="K139" s="275">
        <f t="shared" si="102"/>
        <v>0</v>
      </c>
      <c r="L139" s="134"/>
      <c r="M139" s="134"/>
      <c r="N139" s="134"/>
      <c r="X139" s="135"/>
      <c r="Y139" s="135"/>
      <c r="Z139" s="135"/>
    </row>
    <row r="140" spans="1:26">
      <c r="A140" s="278" t="s">
        <v>505</v>
      </c>
      <c r="B140" s="49" t="s">
        <v>169</v>
      </c>
      <c r="C140" s="157" t="s">
        <v>393</v>
      </c>
      <c r="D140" s="234" t="s">
        <v>170</v>
      </c>
      <c r="E140" s="270" t="s">
        <v>1</v>
      </c>
      <c r="F140" s="240">
        <v>25</v>
      </c>
      <c r="G140" s="169"/>
      <c r="H140" s="169">
        <f t="shared" si="99"/>
        <v>0</v>
      </c>
      <c r="I140" s="170">
        <f t="shared" si="100"/>
        <v>0</v>
      </c>
      <c r="J140" s="171">
        <f t="shared" si="101"/>
        <v>0</v>
      </c>
      <c r="K140" s="275">
        <f t="shared" si="102"/>
        <v>0</v>
      </c>
      <c r="L140" s="134"/>
      <c r="M140" s="134"/>
      <c r="N140" s="134"/>
      <c r="X140" s="135"/>
      <c r="Y140" s="135"/>
      <c r="Z140" s="135"/>
    </row>
    <row r="141" spans="1:26" ht="24" customHeight="1">
      <c r="A141" s="278" t="s">
        <v>506</v>
      </c>
      <c r="B141" s="49">
        <v>96974</v>
      </c>
      <c r="C141" s="157" t="s">
        <v>32</v>
      </c>
      <c r="D141" s="234" t="s">
        <v>245</v>
      </c>
      <c r="E141" s="270" t="s">
        <v>30</v>
      </c>
      <c r="F141" s="240">
        <v>745</v>
      </c>
      <c r="G141" s="169"/>
      <c r="H141" s="169">
        <f t="shared" si="99"/>
        <v>0</v>
      </c>
      <c r="I141" s="170">
        <f t="shared" si="100"/>
        <v>0</v>
      </c>
      <c r="J141" s="171">
        <f t="shared" si="101"/>
        <v>0</v>
      </c>
      <c r="K141" s="275">
        <f t="shared" si="102"/>
        <v>0</v>
      </c>
      <c r="L141" s="134"/>
      <c r="M141" s="134"/>
      <c r="N141" s="134"/>
      <c r="X141" s="135"/>
      <c r="Y141" s="135"/>
      <c r="Z141" s="135"/>
    </row>
    <row r="142" spans="1:26">
      <c r="A142" s="278" t="s">
        <v>507</v>
      </c>
      <c r="B142" s="49" t="s">
        <v>162</v>
      </c>
      <c r="C142" s="157" t="s">
        <v>393</v>
      </c>
      <c r="D142" s="234" t="s">
        <v>163</v>
      </c>
      <c r="E142" s="270" t="s">
        <v>1</v>
      </c>
      <c r="F142" s="240">
        <v>25</v>
      </c>
      <c r="G142" s="169"/>
      <c r="H142" s="169">
        <f t="shared" si="99"/>
        <v>0</v>
      </c>
      <c r="I142" s="170">
        <f t="shared" si="100"/>
        <v>0</v>
      </c>
      <c r="J142" s="171">
        <f t="shared" si="101"/>
        <v>0</v>
      </c>
      <c r="K142" s="275">
        <f t="shared" si="102"/>
        <v>0</v>
      </c>
      <c r="L142" s="134"/>
      <c r="M142" s="134"/>
      <c r="N142" s="134"/>
      <c r="X142" s="135"/>
      <c r="Y142" s="135"/>
      <c r="Z142" s="135"/>
    </row>
    <row r="143" spans="1:26" ht="31.5" customHeight="1">
      <c r="A143" s="278" t="s">
        <v>508</v>
      </c>
      <c r="B143" s="49" t="s">
        <v>166</v>
      </c>
      <c r="C143" s="157" t="s">
        <v>393</v>
      </c>
      <c r="D143" s="234" t="s">
        <v>167</v>
      </c>
      <c r="E143" s="270" t="s">
        <v>1</v>
      </c>
      <c r="F143" s="240">
        <v>25</v>
      </c>
      <c r="G143" s="169"/>
      <c r="H143" s="169">
        <f t="shared" si="99"/>
        <v>0</v>
      </c>
      <c r="I143" s="170">
        <f t="shared" si="100"/>
        <v>0</v>
      </c>
      <c r="J143" s="171">
        <f t="shared" si="101"/>
        <v>0</v>
      </c>
      <c r="K143" s="275">
        <f t="shared" si="102"/>
        <v>0</v>
      </c>
      <c r="L143" s="134"/>
      <c r="M143" s="134"/>
      <c r="N143" s="134"/>
      <c r="X143" s="135"/>
      <c r="Y143" s="135"/>
      <c r="Z143" s="135"/>
    </row>
    <row r="144" spans="1:26">
      <c r="A144" s="278" t="s">
        <v>509</v>
      </c>
      <c r="B144" s="49" t="s">
        <v>164</v>
      </c>
      <c r="C144" s="157" t="s">
        <v>393</v>
      </c>
      <c r="D144" s="234" t="s">
        <v>165</v>
      </c>
      <c r="E144" s="270" t="s">
        <v>1</v>
      </c>
      <c r="F144" s="240">
        <v>25</v>
      </c>
      <c r="G144" s="169"/>
      <c r="H144" s="169">
        <f t="shared" si="99"/>
        <v>0</v>
      </c>
      <c r="I144" s="170">
        <f t="shared" si="100"/>
        <v>0</v>
      </c>
      <c r="J144" s="171">
        <f t="shared" si="101"/>
        <v>0</v>
      </c>
      <c r="K144" s="275">
        <f t="shared" si="102"/>
        <v>0</v>
      </c>
      <c r="L144" s="134"/>
      <c r="M144" s="134"/>
      <c r="N144" s="134"/>
      <c r="X144" s="135"/>
      <c r="Y144" s="135"/>
      <c r="Z144" s="135"/>
    </row>
    <row r="145" spans="1:26" ht="25.5">
      <c r="A145" s="278" t="s">
        <v>510</v>
      </c>
      <c r="B145" s="49" t="s">
        <v>171</v>
      </c>
      <c r="C145" s="157" t="s">
        <v>393</v>
      </c>
      <c r="D145" s="234" t="s">
        <v>172</v>
      </c>
      <c r="E145" s="270" t="s">
        <v>1</v>
      </c>
      <c r="F145" s="240">
        <v>75</v>
      </c>
      <c r="G145" s="169"/>
      <c r="H145" s="169">
        <f t="shared" si="99"/>
        <v>0</v>
      </c>
      <c r="I145" s="170">
        <f t="shared" si="100"/>
        <v>0</v>
      </c>
      <c r="J145" s="171">
        <f t="shared" si="101"/>
        <v>0</v>
      </c>
      <c r="K145" s="275">
        <f t="shared" si="102"/>
        <v>0</v>
      </c>
      <c r="L145" s="134"/>
      <c r="M145" s="134"/>
      <c r="N145" s="134"/>
      <c r="X145" s="135"/>
      <c r="Y145" s="135"/>
      <c r="Z145" s="135"/>
    </row>
    <row r="146" spans="1:26">
      <c r="A146" s="258"/>
      <c r="B146" s="215"/>
      <c r="C146" s="119"/>
      <c r="D146" s="162"/>
      <c r="E146" s="163"/>
      <c r="F146" s="216"/>
      <c r="G146" s="165"/>
      <c r="H146" s="217"/>
      <c r="I146" s="218"/>
      <c r="J146" s="219"/>
      <c r="K146" s="220"/>
    </row>
    <row r="147" spans="1:26" s="103" customFormat="1">
      <c r="A147" s="189" t="s">
        <v>50</v>
      </c>
      <c r="B147" s="120" t="s">
        <v>234</v>
      </c>
      <c r="C147" s="120"/>
      <c r="D147" s="175"/>
      <c r="E147" s="175"/>
      <c r="F147" s="248"/>
      <c r="G147" s="177"/>
      <c r="H147" s="179">
        <f>SUBTOTAL(9,H149:H184)</f>
        <v>0</v>
      </c>
      <c r="I147" s="178"/>
      <c r="J147" s="177"/>
      <c r="K147" s="179">
        <f>SUBTOTAL(9,K149:K184)</f>
        <v>0</v>
      </c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</row>
    <row r="148" spans="1:26">
      <c r="A148" s="190" t="s">
        <v>511</v>
      </c>
      <c r="B148" s="236"/>
      <c r="C148" s="236"/>
      <c r="D148" s="236" t="s">
        <v>342</v>
      </c>
      <c r="E148" s="249"/>
      <c r="F148" s="250"/>
      <c r="G148" s="251"/>
      <c r="H148" s="180">
        <f>SUBTOTAL(9,H149:H173)</f>
        <v>0</v>
      </c>
      <c r="I148" s="252"/>
      <c r="J148" s="251"/>
      <c r="K148" s="180">
        <f>SUBTOTAL(9,K149:K173)</f>
        <v>0</v>
      </c>
    </row>
    <row r="149" spans="1:26">
      <c r="A149" s="190" t="s">
        <v>512</v>
      </c>
      <c r="B149" s="236"/>
      <c r="C149" s="236"/>
      <c r="D149" s="236" t="s">
        <v>35</v>
      </c>
      <c r="E149" s="249"/>
      <c r="F149" s="250"/>
      <c r="G149" s="251"/>
      <c r="H149" s="180">
        <f>SUBTOTAL(9,H150:H155)</f>
        <v>0</v>
      </c>
      <c r="I149" s="252"/>
      <c r="J149" s="251"/>
      <c r="K149" s="180">
        <f>SUBTOTAL(9,K150:K155)</f>
        <v>0</v>
      </c>
    </row>
    <row r="150" spans="1:26" s="135" customFormat="1">
      <c r="A150" s="159" t="s">
        <v>513</v>
      </c>
      <c r="B150" s="49" t="s">
        <v>173</v>
      </c>
      <c r="C150" s="159" t="s">
        <v>393</v>
      </c>
      <c r="D150" s="234" t="s">
        <v>174</v>
      </c>
      <c r="E150" s="270" t="s">
        <v>265</v>
      </c>
      <c r="F150" s="158">
        <v>5</v>
      </c>
      <c r="G150" s="169"/>
      <c r="H150" s="161">
        <f t="shared" ref="H150:H155" si="103">F150*G150</f>
        <v>0</v>
      </c>
      <c r="I150" s="170">
        <f t="shared" ref="I150:I155" si="104">$K$6</f>
        <v>0</v>
      </c>
      <c r="J150" s="171">
        <f t="shared" ref="J150:J155" si="105">G150*(1+I150)</f>
        <v>0</v>
      </c>
      <c r="K150" s="169">
        <f t="shared" ref="K150:K155" si="106">ROUND(F150*J150,2)</f>
        <v>0</v>
      </c>
    </row>
    <row r="151" spans="1:26" s="135" customFormat="1">
      <c r="A151" s="159" t="s">
        <v>514</v>
      </c>
      <c r="B151" s="43" t="s">
        <v>175</v>
      </c>
      <c r="C151" s="159" t="s">
        <v>393</v>
      </c>
      <c r="D151" s="234" t="s">
        <v>176</v>
      </c>
      <c r="E151" s="270" t="s">
        <v>265</v>
      </c>
      <c r="F151" s="158">
        <v>4</v>
      </c>
      <c r="G151" s="169"/>
      <c r="H151" s="161">
        <f t="shared" ref="H151:H153" si="107">F151*G151</f>
        <v>0</v>
      </c>
      <c r="I151" s="170">
        <f t="shared" si="104"/>
        <v>0</v>
      </c>
      <c r="J151" s="171">
        <f t="shared" ref="J151:J153" si="108">G151*(1+I151)</f>
        <v>0</v>
      </c>
      <c r="K151" s="169">
        <f t="shared" ref="K151:K153" si="109">ROUND(F151*J151,2)</f>
        <v>0</v>
      </c>
    </row>
    <row r="152" spans="1:26" s="135" customFormat="1">
      <c r="A152" s="159" t="s">
        <v>515</v>
      </c>
      <c r="B152" s="43" t="s">
        <v>177</v>
      </c>
      <c r="C152" s="159" t="s">
        <v>393</v>
      </c>
      <c r="D152" s="234" t="s">
        <v>178</v>
      </c>
      <c r="E152" s="270" t="s">
        <v>265</v>
      </c>
      <c r="F152" s="158">
        <v>3</v>
      </c>
      <c r="G152" s="169"/>
      <c r="H152" s="161">
        <f t="shared" si="107"/>
        <v>0</v>
      </c>
      <c r="I152" s="170">
        <f t="shared" si="104"/>
        <v>0</v>
      </c>
      <c r="J152" s="171">
        <f t="shared" si="108"/>
        <v>0</v>
      </c>
      <c r="K152" s="169">
        <f t="shared" si="109"/>
        <v>0</v>
      </c>
    </row>
    <row r="153" spans="1:26" s="135" customFormat="1">
      <c r="A153" s="159" t="s">
        <v>516</v>
      </c>
      <c r="B153" s="124" t="s">
        <v>179</v>
      </c>
      <c r="C153" s="159" t="s">
        <v>393</v>
      </c>
      <c r="D153" s="234" t="s">
        <v>180</v>
      </c>
      <c r="E153" s="270" t="s">
        <v>265</v>
      </c>
      <c r="F153" s="158">
        <v>16</v>
      </c>
      <c r="G153" s="169"/>
      <c r="H153" s="161">
        <f t="shared" si="107"/>
        <v>0</v>
      </c>
      <c r="I153" s="170">
        <f t="shared" si="104"/>
        <v>0</v>
      </c>
      <c r="J153" s="171">
        <f t="shared" si="108"/>
        <v>0</v>
      </c>
      <c r="K153" s="169">
        <f t="shared" si="109"/>
        <v>0</v>
      </c>
    </row>
    <row r="154" spans="1:26" s="135" customFormat="1">
      <c r="A154" s="159" t="s">
        <v>517</v>
      </c>
      <c r="B154" s="43" t="s">
        <v>181</v>
      </c>
      <c r="C154" s="159" t="s">
        <v>393</v>
      </c>
      <c r="D154" s="234" t="s">
        <v>182</v>
      </c>
      <c r="E154" s="270" t="s">
        <v>265</v>
      </c>
      <c r="F154" s="158">
        <v>3</v>
      </c>
      <c r="G154" s="169"/>
      <c r="H154" s="161">
        <f t="shared" ref="H154" si="110">F154*G154</f>
        <v>0</v>
      </c>
      <c r="I154" s="170">
        <f t="shared" si="104"/>
        <v>0</v>
      </c>
      <c r="J154" s="171">
        <f t="shared" ref="J154" si="111">G154*(1+I154)</f>
        <v>0</v>
      </c>
      <c r="K154" s="169">
        <f t="shared" ref="K154" si="112">ROUND(F154*J154,2)</f>
        <v>0</v>
      </c>
    </row>
    <row r="155" spans="1:26" s="135" customFormat="1">
      <c r="A155" s="159" t="s">
        <v>518</v>
      </c>
      <c r="B155" s="125" t="s">
        <v>290</v>
      </c>
      <c r="C155" s="233" t="s">
        <v>33</v>
      </c>
      <c r="D155" s="234" t="s">
        <v>291</v>
      </c>
      <c r="E155" s="270" t="s">
        <v>235</v>
      </c>
      <c r="F155" s="158">
        <v>31</v>
      </c>
      <c r="G155" s="169"/>
      <c r="H155" s="161">
        <f t="shared" si="103"/>
        <v>0</v>
      </c>
      <c r="I155" s="170">
        <f t="shared" si="104"/>
        <v>0</v>
      </c>
      <c r="J155" s="171">
        <f t="shared" si="105"/>
        <v>0</v>
      </c>
      <c r="K155" s="169">
        <f t="shared" si="106"/>
        <v>0</v>
      </c>
      <c r="L155" s="134"/>
    </row>
    <row r="156" spans="1:26">
      <c r="A156" s="190" t="s">
        <v>519</v>
      </c>
      <c r="B156" s="236"/>
      <c r="C156" s="236"/>
      <c r="D156" s="236" t="s">
        <v>285</v>
      </c>
      <c r="E156" s="249"/>
      <c r="F156" s="250"/>
      <c r="G156" s="251"/>
      <c r="H156" s="180">
        <f>SUBTOTAL(9,H157:H165)</f>
        <v>0</v>
      </c>
      <c r="I156" s="252"/>
      <c r="J156" s="251"/>
      <c r="K156" s="180">
        <f>SUBTOTAL(9,K157:K165)</f>
        <v>0</v>
      </c>
    </row>
    <row r="157" spans="1:26" ht="29.25" customHeight="1">
      <c r="A157" s="159" t="s">
        <v>520</v>
      </c>
      <c r="B157" s="49" t="s">
        <v>67</v>
      </c>
      <c r="C157" s="159" t="s">
        <v>393</v>
      </c>
      <c r="D157" s="234" t="s">
        <v>192</v>
      </c>
      <c r="E157" s="270" t="s">
        <v>1</v>
      </c>
      <c r="F157" s="158">
        <v>2</v>
      </c>
      <c r="G157" s="169"/>
      <c r="H157" s="161">
        <f t="shared" ref="H157:H165" si="113">F157*G157</f>
        <v>0</v>
      </c>
      <c r="I157" s="170">
        <f t="shared" ref="I157:I165" si="114">$K$6</f>
        <v>0</v>
      </c>
      <c r="J157" s="171">
        <f t="shared" ref="J157:J165" si="115">G157*(1+I157)</f>
        <v>0</v>
      </c>
      <c r="K157" s="169">
        <f t="shared" ref="K157:K165" si="116">ROUND(F157*J157,2)</f>
        <v>0</v>
      </c>
    </row>
    <row r="158" spans="1:26" ht="29.25" customHeight="1">
      <c r="A158" s="159" t="s">
        <v>521</v>
      </c>
      <c r="B158" s="43" t="s">
        <v>68</v>
      </c>
      <c r="C158" s="159" t="s">
        <v>393</v>
      </c>
      <c r="D158" s="234" t="s">
        <v>193</v>
      </c>
      <c r="E158" s="270" t="s">
        <v>1</v>
      </c>
      <c r="F158" s="158">
        <v>1</v>
      </c>
      <c r="G158" s="169"/>
      <c r="H158" s="161">
        <f t="shared" ref="H158" si="117">F158*G158</f>
        <v>0</v>
      </c>
      <c r="I158" s="170">
        <f t="shared" si="114"/>
        <v>0</v>
      </c>
      <c r="J158" s="171">
        <f t="shared" ref="J158" si="118">G158*(1+I158)</f>
        <v>0</v>
      </c>
      <c r="K158" s="169">
        <f t="shared" ref="K158" si="119">ROUND(F158*J158,2)</f>
        <v>0</v>
      </c>
    </row>
    <row r="159" spans="1:26" ht="29.25" customHeight="1">
      <c r="A159" s="159" t="s">
        <v>522</v>
      </c>
      <c r="B159" s="43" t="s">
        <v>190</v>
      </c>
      <c r="C159" s="159" t="s">
        <v>393</v>
      </c>
      <c r="D159" s="45" t="s">
        <v>191</v>
      </c>
      <c r="E159" s="160"/>
      <c r="F159" s="158">
        <v>2</v>
      </c>
      <c r="G159" s="161"/>
      <c r="H159" s="161">
        <f t="shared" ref="H159" si="120">F159*G159</f>
        <v>0</v>
      </c>
      <c r="I159" s="170">
        <f t="shared" si="114"/>
        <v>0</v>
      </c>
      <c r="J159" s="171">
        <f t="shared" ref="J159" si="121">G159*(1+I159)</f>
        <v>0</v>
      </c>
      <c r="K159" s="169">
        <f t="shared" ref="K159" si="122">ROUND(F159*J159,2)</f>
        <v>0</v>
      </c>
    </row>
    <row r="160" spans="1:26" ht="33" customHeight="1">
      <c r="A160" s="159" t="s">
        <v>523</v>
      </c>
      <c r="B160" s="43" t="s">
        <v>66</v>
      </c>
      <c r="C160" s="159" t="s">
        <v>393</v>
      </c>
      <c r="D160" s="234" t="s">
        <v>196</v>
      </c>
      <c r="E160" s="270" t="s">
        <v>1</v>
      </c>
      <c r="F160" s="158">
        <v>2</v>
      </c>
      <c r="G160" s="169"/>
      <c r="H160" s="161">
        <f t="shared" si="113"/>
        <v>0</v>
      </c>
      <c r="I160" s="170">
        <f t="shared" si="114"/>
        <v>0</v>
      </c>
      <c r="J160" s="171">
        <f t="shared" si="115"/>
        <v>0</v>
      </c>
      <c r="K160" s="169">
        <f t="shared" si="116"/>
        <v>0</v>
      </c>
    </row>
    <row r="161" spans="1:11" ht="33" customHeight="1">
      <c r="A161" s="159" t="s">
        <v>524</v>
      </c>
      <c r="B161" s="43" t="s">
        <v>197</v>
      </c>
      <c r="C161" s="159" t="s">
        <v>393</v>
      </c>
      <c r="D161" s="234" t="s">
        <v>198</v>
      </c>
      <c r="E161" s="270" t="s">
        <v>1</v>
      </c>
      <c r="F161" s="158">
        <v>2</v>
      </c>
      <c r="G161" s="169"/>
      <c r="H161" s="161">
        <f t="shared" si="113"/>
        <v>0</v>
      </c>
      <c r="I161" s="170">
        <f t="shared" si="114"/>
        <v>0</v>
      </c>
      <c r="J161" s="171">
        <f t="shared" si="115"/>
        <v>0</v>
      </c>
      <c r="K161" s="169">
        <f t="shared" si="116"/>
        <v>0</v>
      </c>
    </row>
    <row r="162" spans="1:11" ht="42" customHeight="1">
      <c r="A162" s="159" t="s">
        <v>525</v>
      </c>
      <c r="B162" s="43" t="s">
        <v>194</v>
      </c>
      <c r="C162" s="159" t="s">
        <v>393</v>
      </c>
      <c r="D162" s="234" t="s">
        <v>195</v>
      </c>
      <c r="E162" s="270" t="s">
        <v>1</v>
      </c>
      <c r="F162" s="158">
        <v>10</v>
      </c>
      <c r="G162" s="169"/>
      <c r="H162" s="161">
        <f t="shared" si="113"/>
        <v>0</v>
      </c>
      <c r="I162" s="170">
        <f t="shared" si="114"/>
        <v>0</v>
      </c>
      <c r="J162" s="171">
        <f t="shared" si="115"/>
        <v>0</v>
      </c>
      <c r="K162" s="169">
        <f t="shared" si="116"/>
        <v>0</v>
      </c>
    </row>
    <row r="163" spans="1:11" ht="33" customHeight="1">
      <c r="A163" s="159" t="s">
        <v>526</v>
      </c>
      <c r="B163" s="43" t="s">
        <v>69</v>
      </c>
      <c r="C163" s="159" t="s">
        <v>393</v>
      </c>
      <c r="D163" s="234" t="s">
        <v>183</v>
      </c>
      <c r="E163" s="270" t="s">
        <v>1</v>
      </c>
      <c r="F163" s="158">
        <v>1</v>
      </c>
      <c r="G163" s="169"/>
      <c r="H163" s="161">
        <f t="shared" si="113"/>
        <v>0</v>
      </c>
      <c r="I163" s="170">
        <f t="shared" si="114"/>
        <v>0</v>
      </c>
      <c r="J163" s="171">
        <f t="shared" si="115"/>
        <v>0</v>
      </c>
      <c r="K163" s="169">
        <f t="shared" si="116"/>
        <v>0</v>
      </c>
    </row>
    <row r="164" spans="1:11" ht="33" customHeight="1">
      <c r="A164" s="159" t="s">
        <v>527</v>
      </c>
      <c r="B164" s="43" t="s">
        <v>186</v>
      </c>
      <c r="C164" s="159" t="s">
        <v>393</v>
      </c>
      <c r="D164" s="234" t="s">
        <v>187</v>
      </c>
      <c r="E164" s="270" t="s">
        <v>1</v>
      </c>
      <c r="F164" s="158">
        <v>1</v>
      </c>
      <c r="G164" s="169"/>
      <c r="H164" s="161">
        <f t="shared" ref="H164" si="123">F164*G164</f>
        <v>0</v>
      </c>
      <c r="I164" s="170">
        <f t="shared" si="114"/>
        <v>0</v>
      </c>
      <c r="J164" s="171">
        <f t="shared" ref="J164" si="124">G164*(1+I164)</f>
        <v>0</v>
      </c>
      <c r="K164" s="169">
        <f t="shared" ref="K164" si="125">ROUND(F164*J164,2)</f>
        <v>0</v>
      </c>
    </row>
    <row r="165" spans="1:11" ht="23.25" customHeight="1">
      <c r="A165" s="159" t="s">
        <v>528</v>
      </c>
      <c r="B165" s="49" t="s">
        <v>184</v>
      </c>
      <c r="C165" s="159" t="s">
        <v>393</v>
      </c>
      <c r="D165" s="234" t="s">
        <v>185</v>
      </c>
      <c r="E165" s="270" t="s">
        <v>1</v>
      </c>
      <c r="F165" s="158">
        <v>2</v>
      </c>
      <c r="G165" s="169"/>
      <c r="H165" s="161">
        <f t="shared" si="113"/>
        <v>0</v>
      </c>
      <c r="I165" s="170">
        <f t="shared" si="114"/>
        <v>0</v>
      </c>
      <c r="J165" s="171">
        <f t="shared" si="115"/>
        <v>0</v>
      </c>
      <c r="K165" s="169">
        <f t="shared" si="116"/>
        <v>0</v>
      </c>
    </row>
    <row r="166" spans="1:11">
      <c r="A166" s="190" t="s">
        <v>529</v>
      </c>
      <c r="B166" s="236"/>
      <c r="C166" s="236"/>
      <c r="D166" s="236" t="s">
        <v>284</v>
      </c>
      <c r="E166" s="249"/>
      <c r="F166" s="250"/>
      <c r="G166" s="251"/>
      <c r="H166" s="180">
        <f>SUBTOTAL(9,H167:H173)</f>
        <v>0</v>
      </c>
      <c r="I166" s="252"/>
      <c r="J166" s="251"/>
      <c r="K166" s="180">
        <f>SUBTOTAL(9,K167:K173)</f>
        <v>0</v>
      </c>
    </row>
    <row r="167" spans="1:11" s="135" customFormat="1" ht="33.75" customHeight="1">
      <c r="A167" s="159" t="s">
        <v>530</v>
      </c>
      <c r="B167" s="49" t="s">
        <v>188</v>
      </c>
      <c r="C167" s="159" t="s">
        <v>393</v>
      </c>
      <c r="D167" s="234" t="s">
        <v>189</v>
      </c>
      <c r="E167" s="270" t="s">
        <v>1</v>
      </c>
      <c r="F167" s="158">
        <v>35</v>
      </c>
      <c r="G167" s="169"/>
      <c r="H167" s="161">
        <f t="shared" ref="H167:H172" si="126">F167*G167</f>
        <v>0</v>
      </c>
      <c r="I167" s="170">
        <f t="shared" ref="I167:I173" si="127">$K$6</f>
        <v>0</v>
      </c>
      <c r="J167" s="171">
        <f t="shared" ref="J167:J172" si="128">G167*(1+I167)</f>
        <v>0</v>
      </c>
      <c r="K167" s="169">
        <f t="shared" ref="K167:K172" si="129">ROUND(F167*J167,2)</f>
        <v>0</v>
      </c>
    </row>
    <row r="168" spans="1:11" s="135" customFormat="1" ht="33.75" customHeight="1">
      <c r="A168" s="159" t="s">
        <v>531</v>
      </c>
      <c r="B168" s="43" t="s">
        <v>205</v>
      </c>
      <c r="C168" s="159" t="s">
        <v>393</v>
      </c>
      <c r="D168" s="234" t="s">
        <v>206</v>
      </c>
      <c r="E168" s="270" t="s">
        <v>1</v>
      </c>
      <c r="F168" s="158">
        <v>35</v>
      </c>
      <c r="G168" s="169"/>
      <c r="H168" s="161">
        <f t="shared" si="126"/>
        <v>0</v>
      </c>
      <c r="I168" s="170">
        <f t="shared" si="127"/>
        <v>0</v>
      </c>
      <c r="J168" s="171">
        <f t="shared" si="128"/>
        <v>0</v>
      </c>
      <c r="K168" s="169">
        <f t="shared" si="129"/>
        <v>0</v>
      </c>
    </row>
    <row r="169" spans="1:11" s="135" customFormat="1" ht="33.75" customHeight="1">
      <c r="A169" s="159" t="s">
        <v>532</v>
      </c>
      <c r="B169" s="43" t="s">
        <v>201</v>
      </c>
      <c r="C169" s="159" t="s">
        <v>393</v>
      </c>
      <c r="D169" s="45" t="s">
        <v>202</v>
      </c>
      <c r="E169" s="160" t="s">
        <v>1</v>
      </c>
      <c r="F169" s="158">
        <v>35</v>
      </c>
      <c r="G169" s="161"/>
      <c r="H169" s="161">
        <f t="shared" si="126"/>
        <v>0</v>
      </c>
      <c r="I169" s="170">
        <f t="shared" si="127"/>
        <v>0</v>
      </c>
      <c r="J169" s="171">
        <f t="shared" si="128"/>
        <v>0</v>
      </c>
      <c r="K169" s="169">
        <f t="shared" si="129"/>
        <v>0</v>
      </c>
    </row>
    <row r="170" spans="1:11" s="135" customFormat="1" ht="33.75" customHeight="1">
      <c r="A170" s="159" t="s">
        <v>533</v>
      </c>
      <c r="B170" s="43" t="s">
        <v>203</v>
      </c>
      <c r="C170" s="159" t="s">
        <v>393</v>
      </c>
      <c r="D170" s="45" t="s">
        <v>204</v>
      </c>
      <c r="E170" s="160" t="s">
        <v>1</v>
      </c>
      <c r="F170" s="158">
        <v>35</v>
      </c>
      <c r="G170" s="161"/>
      <c r="H170" s="161">
        <f t="shared" si="126"/>
        <v>0</v>
      </c>
      <c r="I170" s="170">
        <f t="shared" si="127"/>
        <v>0</v>
      </c>
      <c r="J170" s="171">
        <f t="shared" si="128"/>
        <v>0</v>
      </c>
      <c r="K170" s="169">
        <f t="shared" si="129"/>
        <v>0</v>
      </c>
    </row>
    <row r="171" spans="1:11" s="135" customFormat="1" ht="33.75" customHeight="1">
      <c r="A171" s="159" t="s">
        <v>534</v>
      </c>
      <c r="B171" s="43" t="s">
        <v>199</v>
      </c>
      <c r="C171" s="159" t="s">
        <v>393</v>
      </c>
      <c r="D171" s="45" t="s">
        <v>200</v>
      </c>
      <c r="E171" s="160" t="s">
        <v>265</v>
      </c>
      <c r="F171" s="158">
        <v>1050</v>
      </c>
      <c r="G171" s="161"/>
      <c r="H171" s="161">
        <f t="shared" si="126"/>
        <v>0</v>
      </c>
      <c r="I171" s="170">
        <f t="shared" si="127"/>
        <v>0</v>
      </c>
      <c r="J171" s="171">
        <f t="shared" si="128"/>
        <v>0</v>
      </c>
      <c r="K171" s="169">
        <f t="shared" si="129"/>
        <v>0</v>
      </c>
    </row>
    <row r="172" spans="1:11" s="135" customFormat="1" ht="33.75" customHeight="1">
      <c r="A172" s="159" t="s">
        <v>535</v>
      </c>
      <c r="B172" s="49" t="s">
        <v>207</v>
      </c>
      <c r="C172" s="159" t="s">
        <v>393</v>
      </c>
      <c r="D172" s="45" t="s">
        <v>208</v>
      </c>
      <c r="E172" s="160" t="s">
        <v>1</v>
      </c>
      <c r="F172" s="158">
        <v>35</v>
      </c>
      <c r="G172" s="161"/>
      <c r="H172" s="161">
        <f t="shared" si="126"/>
        <v>0</v>
      </c>
      <c r="I172" s="170">
        <f t="shared" si="127"/>
        <v>0</v>
      </c>
      <c r="J172" s="171">
        <f t="shared" si="128"/>
        <v>0</v>
      </c>
      <c r="K172" s="169">
        <f t="shared" si="129"/>
        <v>0</v>
      </c>
    </row>
    <row r="173" spans="1:11" s="135" customFormat="1" ht="33.75" customHeight="1">
      <c r="A173" s="159" t="s">
        <v>536</v>
      </c>
      <c r="B173" s="49" t="s">
        <v>278</v>
      </c>
      <c r="C173" s="159" t="s">
        <v>33</v>
      </c>
      <c r="D173" s="45" t="s">
        <v>277</v>
      </c>
      <c r="E173" s="160" t="s">
        <v>31</v>
      </c>
      <c r="F173" s="158">
        <v>1</v>
      </c>
      <c r="G173" s="161"/>
      <c r="H173" s="161">
        <f t="shared" ref="H173" si="130">F173*G173</f>
        <v>0</v>
      </c>
      <c r="I173" s="170">
        <f t="shared" si="127"/>
        <v>0</v>
      </c>
      <c r="J173" s="171">
        <f t="shared" ref="J173" si="131">G173*(1+I173)</f>
        <v>0</v>
      </c>
      <c r="K173" s="169">
        <f t="shared" ref="K173" si="132">ROUND(F173*J173,2)</f>
        <v>0</v>
      </c>
    </row>
    <row r="174" spans="1:11">
      <c r="A174" s="190" t="s">
        <v>537</v>
      </c>
      <c r="B174" s="236"/>
      <c r="C174" s="236"/>
      <c r="D174" s="236" t="s">
        <v>274</v>
      </c>
      <c r="E174" s="249"/>
      <c r="F174" s="250"/>
      <c r="G174" s="251"/>
      <c r="H174" s="180">
        <f>SUBTOTAL(9,H175:H179)</f>
        <v>0</v>
      </c>
      <c r="I174" s="252"/>
      <c r="J174" s="251"/>
      <c r="K174" s="180">
        <f>SUBTOTAL(9,K175:K179)</f>
        <v>0</v>
      </c>
    </row>
    <row r="175" spans="1:11" s="135" customFormat="1" ht="21" customHeight="1">
      <c r="A175" s="159" t="s">
        <v>538</v>
      </c>
      <c r="B175" s="49" t="s">
        <v>223</v>
      </c>
      <c r="C175" s="159" t="s">
        <v>393</v>
      </c>
      <c r="D175" s="45" t="s">
        <v>43</v>
      </c>
      <c r="E175" s="160" t="s">
        <v>3</v>
      </c>
      <c r="F175" s="158">
        <v>10</v>
      </c>
      <c r="G175" s="161"/>
      <c r="H175" s="161">
        <f t="shared" ref="H175:H177" si="133">F175*G175</f>
        <v>0</v>
      </c>
      <c r="I175" s="170">
        <f t="shared" ref="I175:I183" si="134">$K$6</f>
        <v>0</v>
      </c>
      <c r="J175" s="171">
        <f t="shared" ref="J175:J177" si="135">G175*(1+I175)</f>
        <v>0</v>
      </c>
      <c r="K175" s="169">
        <f t="shared" ref="K175:K177" si="136">ROUND(F175*J175,2)</f>
        <v>0</v>
      </c>
    </row>
    <row r="176" spans="1:11" s="135" customFormat="1" ht="21" customHeight="1">
      <c r="A176" s="159" t="s">
        <v>539</v>
      </c>
      <c r="B176" s="49" t="s">
        <v>224</v>
      </c>
      <c r="C176" s="159" t="s">
        <v>393</v>
      </c>
      <c r="D176" s="45" t="s">
        <v>42</v>
      </c>
      <c r="E176" s="160" t="s">
        <v>269</v>
      </c>
      <c r="F176" s="158">
        <v>12</v>
      </c>
      <c r="G176" s="161"/>
      <c r="H176" s="161">
        <f t="shared" si="133"/>
        <v>0</v>
      </c>
      <c r="I176" s="170">
        <f t="shared" si="134"/>
        <v>0</v>
      </c>
      <c r="J176" s="171">
        <f t="shared" si="135"/>
        <v>0</v>
      </c>
      <c r="K176" s="169">
        <f t="shared" si="136"/>
        <v>0</v>
      </c>
    </row>
    <row r="177" spans="1:23" s="135" customFormat="1" ht="21" customHeight="1">
      <c r="A177" s="159" t="s">
        <v>540</v>
      </c>
      <c r="B177" s="49" t="s">
        <v>225</v>
      </c>
      <c r="C177" s="159" t="s">
        <v>393</v>
      </c>
      <c r="D177" s="45" t="s">
        <v>41</v>
      </c>
      <c r="E177" s="160" t="s">
        <v>269</v>
      </c>
      <c r="F177" s="158">
        <v>54</v>
      </c>
      <c r="G177" s="161"/>
      <c r="H177" s="161">
        <f t="shared" si="133"/>
        <v>0</v>
      </c>
      <c r="I177" s="170">
        <f t="shared" si="134"/>
        <v>0</v>
      </c>
      <c r="J177" s="171">
        <f t="shared" si="135"/>
        <v>0</v>
      </c>
      <c r="K177" s="169">
        <f t="shared" si="136"/>
        <v>0</v>
      </c>
    </row>
    <row r="178" spans="1:23" s="135" customFormat="1" ht="21" customHeight="1">
      <c r="A178" s="159" t="s">
        <v>541</v>
      </c>
      <c r="B178" s="43" t="s">
        <v>310</v>
      </c>
      <c r="C178" s="159" t="s">
        <v>33</v>
      </c>
      <c r="D178" s="234" t="s">
        <v>311</v>
      </c>
      <c r="E178" s="160" t="s">
        <v>31</v>
      </c>
      <c r="F178" s="158">
        <v>68</v>
      </c>
      <c r="G178" s="161"/>
      <c r="H178" s="161">
        <f t="shared" ref="H178:H179" si="137">F178*G178</f>
        <v>0</v>
      </c>
      <c r="I178" s="170">
        <f t="shared" si="134"/>
        <v>0</v>
      </c>
      <c r="J178" s="171">
        <f t="shared" ref="J178:J179" si="138">G178*(1+I178)</f>
        <v>0</v>
      </c>
      <c r="K178" s="169">
        <f t="shared" ref="K178:K179" si="139">ROUND(F178*J178,2)</f>
        <v>0</v>
      </c>
    </row>
    <row r="179" spans="1:23" s="135" customFormat="1" ht="21" customHeight="1">
      <c r="A179" s="159" t="s">
        <v>542</v>
      </c>
      <c r="B179" s="43" t="s">
        <v>221</v>
      </c>
      <c r="C179" s="159" t="s">
        <v>393</v>
      </c>
      <c r="D179" s="234" t="s">
        <v>222</v>
      </c>
      <c r="E179" s="160" t="s">
        <v>1</v>
      </c>
      <c r="F179" s="158">
        <v>7</v>
      </c>
      <c r="G179" s="161"/>
      <c r="H179" s="161">
        <f t="shared" si="137"/>
        <v>0</v>
      </c>
      <c r="I179" s="170">
        <f t="shared" si="134"/>
        <v>0</v>
      </c>
      <c r="J179" s="171">
        <f t="shared" si="138"/>
        <v>0</v>
      </c>
      <c r="K179" s="169">
        <f t="shared" si="139"/>
        <v>0</v>
      </c>
    </row>
    <row r="180" spans="1:23">
      <c r="A180" s="190" t="s">
        <v>543</v>
      </c>
      <c r="B180" s="236"/>
      <c r="C180" s="236"/>
      <c r="D180" s="236" t="s">
        <v>34</v>
      </c>
      <c r="E180" s="249"/>
      <c r="F180" s="250"/>
      <c r="G180" s="251"/>
      <c r="H180" s="180">
        <f>SUBTOTAL(9,H181:H183)</f>
        <v>0</v>
      </c>
      <c r="I180" s="252"/>
      <c r="J180" s="251"/>
      <c r="K180" s="180">
        <f>SUBTOTAL(9,K181:K183)</f>
        <v>0</v>
      </c>
    </row>
    <row r="181" spans="1:23" s="135" customFormat="1" ht="63.75">
      <c r="A181" s="159" t="s">
        <v>544</v>
      </c>
      <c r="B181" s="49" t="s">
        <v>391</v>
      </c>
      <c r="C181" s="159" t="s">
        <v>33</v>
      </c>
      <c r="D181" s="45" t="s">
        <v>567</v>
      </c>
      <c r="E181" s="160" t="s">
        <v>31</v>
      </c>
      <c r="F181" s="158">
        <v>1</v>
      </c>
      <c r="G181" s="161"/>
      <c r="H181" s="161">
        <f t="shared" ref="H181:H183" si="140">F181*G181</f>
        <v>0</v>
      </c>
      <c r="I181" s="170">
        <f t="shared" si="134"/>
        <v>0</v>
      </c>
      <c r="J181" s="171">
        <f t="shared" ref="J181:J183" si="141">G181*(1+I181)</f>
        <v>0</v>
      </c>
      <c r="K181" s="169">
        <f t="shared" ref="K181:K183" si="142">ROUND(F181*J181,2)</f>
        <v>0</v>
      </c>
    </row>
    <row r="182" spans="1:23" s="135" customFormat="1" ht="63.75">
      <c r="A182" s="159" t="s">
        <v>545</v>
      </c>
      <c r="B182" s="49" t="s">
        <v>392</v>
      </c>
      <c r="C182" s="159" t="s">
        <v>33</v>
      </c>
      <c r="D182" s="45" t="s">
        <v>568</v>
      </c>
      <c r="E182" s="160" t="s">
        <v>31</v>
      </c>
      <c r="F182" s="158">
        <v>1</v>
      </c>
      <c r="G182" s="161"/>
      <c r="H182" s="161">
        <f t="shared" si="140"/>
        <v>0</v>
      </c>
      <c r="I182" s="170">
        <f t="shared" si="134"/>
        <v>0</v>
      </c>
      <c r="J182" s="171">
        <f t="shared" si="141"/>
        <v>0</v>
      </c>
      <c r="K182" s="169">
        <f t="shared" si="142"/>
        <v>0</v>
      </c>
    </row>
    <row r="183" spans="1:23" s="135" customFormat="1" ht="17.25" customHeight="1">
      <c r="A183" s="159" t="s">
        <v>546</v>
      </c>
      <c r="B183" s="49" t="s">
        <v>279</v>
      </c>
      <c r="C183" s="159" t="s">
        <v>33</v>
      </c>
      <c r="D183" s="45" t="s">
        <v>281</v>
      </c>
      <c r="E183" s="160" t="s">
        <v>31</v>
      </c>
      <c r="F183" s="158">
        <v>1</v>
      </c>
      <c r="G183" s="161"/>
      <c r="H183" s="161">
        <f t="shared" si="140"/>
        <v>0</v>
      </c>
      <c r="I183" s="170">
        <f t="shared" si="134"/>
        <v>0</v>
      </c>
      <c r="J183" s="171">
        <f t="shared" si="141"/>
        <v>0</v>
      </c>
      <c r="K183" s="169">
        <f t="shared" si="142"/>
        <v>0</v>
      </c>
    </row>
    <row r="184" spans="1:23" s="135" customFormat="1" ht="11.25" customHeight="1">
      <c r="A184" s="191"/>
      <c r="B184" s="254"/>
      <c r="C184" s="254"/>
      <c r="D184" s="162"/>
      <c r="E184" s="253"/>
      <c r="F184" s="221"/>
      <c r="G184" s="217"/>
      <c r="H184" s="217"/>
      <c r="I184" s="218"/>
      <c r="J184" s="219"/>
      <c r="K184" s="188"/>
    </row>
    <row r="185" spans="1:23" s="103" customFormat="1">
      <c r="A185" s="189" t="s">
        <v>258</v>
      </c>
      <c r="B185" s="175" t="s">
        <v>9</v>
      </c>
      <c r="C185" s="120"/>
      <c r="D185" s="175"/>
      <c r="E185" s="175"/>
      <c r="F185" s="176"/>
      <c r="G185" s="177"/>
      <c r="H185" s="179">
        <f>SUBTOTAL(9,H186:H190)</f>
        <v>0</v>
      </c>
      <c r="I185" s="178"/>
      <c r="J185" s="177"/>
      <c r="K185" s="179">
        <f>SUBTOTAL(9,K186:K190)</f>
        <v>0</v>
      </c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</row>
    <row r="186" spans="1:23" s="104" customFormat="1" ht="15" customHeight="1">
      <c r="A186" s="157" t="s">
        <v>547</v>
      </c>
      <c r="B186" s="49" t="s">
        <v>124</v>
      </c>
      <c r="C186" s="159" t="s">
        <v>393</v>
      </c>
      <c r="D186" s="45" t="s">
        <v>125</v>
      </c>
      <c r="E186" s="160" t="s">
        <v>264</v>
      </c>
      <c r="F186" s="158">
        <f>F77+F74+(F67+F68)*0.5</f>
        <v>9283.6</v>
      </c>
      <c r="G186" s="161"/>
      <c r="H186" s="161">
        <f t="shared" ref="H186:H190" si="143">F186*G186</f>
        <v>0</v>
      </c>
      <c r="I186" s="170">
        <f t="shared" ref="I186:I190" si="144">$K$6</f>
        <v>0</v>
      </c>
      <c r="J186" s="171">
        <f t="shared" ref="J186:J190" si="145">G186*(1+I186)</f>
        <v>0</v>
      </c>
      <c r="K186" s="169">
        <f t="shared" ref="K186:K190" si="146">ROUND(F186*J186,2)</f>
        <v>0</v>
      </c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</row>
    <row r="187" spans="1:23" s="104" customFormat="1" ht="15.75" customHeight="1">
      <c r="A187" s="157" t="s">
        <v>548</v>
      </c>
      <c r="B187" s="49" t="s">
        <v>126</v>
      </c>
      <c r="C187" s="159" t="s">
        <v>393</v>
      </c>
      <c r="D187" s="45" t="s">
        <v>127</v>
      </c>
      <c r="E187" s="160" t="s">
        <v>264</v>
      </c>
      <c r="F187" s="158">
        <f>F186+(F67+F68)*4</f>
        <v>9843.6</v>
      </c>
      <c r="G187" s="161"/>
      <c r="H187" s="161">
        <f t="shared" si="143"/>
        <v>0</v>
      </c>
      <c r="I187" s="170">
        <f t="shared" si="144"/>
        <v>0</v>
      </c>
      <c r="J187" s="171">
        <f t="shared" si="145"/>
        <v>0</v>
      </c>
      <c r="K187" s="169">
        <f t="shared" si="146"/>
        <v>0</v>
      </c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</row>
    <row r="188" spans="1:23" s="104" customFormat="1" ht="15.75" customHeight="1">
      <c r="A188" s="157" t="s">
        <v>549</v>
      </c>
      <c r="B188" s="43" t="s">
        <v>112</v>
      </c>
      <c r="C188" s="159" t="s">
        <v>393</v>
      </c>
      <c r="D188" s="45" t="s">
        <v>113</v>
      </c>
      <c r="E188" s="160" t="s">
        <v>264</v>
      </c>
      <c r="F188" s="158">
        <v>2073.6</v>
      </c>
      <c r="G188" s="161"/>
      <c r="H188" s="161">
        <f t="shared" ref="H188" si="147">F188*G188</f>
        <v>0</v>
      </c>
      <c r="I188" s="170">
        <f t="shared" si="144"/>
        <v>0</v>
      </c>
      <c r="J188" s="171">
        <f t="shared" ref="J188" si="148">G188*(1+I188)</f>
        <v>0</v>
      </c>
      <c r="K188" s="169">
        <f t="shared" ref="K188" si="149">ROUND(F188*J188,2)</f>
        <v>0</v>
      </c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</row>
    <row r="189" spans="1:23" s="104" customFormat="1" ht="15" customHeight="1">
      <c r="A189" s="157" t="s">
        <v>550</v>
      </c>
      <c r="B189" s="49" t="s">
        <v>128</v>
      </c>
      <c r="C189" s="159" t="s">
        <v>393</v>
      </c>
      <c r="D189" s="45" t="s">
        <v>129</v>
      </c>
      <c r="E189" s="160" t="s">
        <v>264</v>
      </c>
      <c r="F189" s="158">
        <f>F155*0.31+(F99+F100+F101+F127+F128+F129)*0.1</f>
        <v>683.41000000000008</v>
      </c>
      <c r="G189" s="161"/>
      <c r="H189" s="161">
        <f t="shared" si="143"/>
        <v>0</v>
      </c>
      <c r="I189" s="170">
        <f t="shared" si="144"/>
        <v>0</v>
      </c>
      <c r="J189" s="171">
        <f t="shared" si="145"/>
        <v>0</v>
      </c>
      <c r="K189" s="169">
        <f t="shared" si="146"/>
        <v>0</v>
      </c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</row>
    <row r="190" spans="1:23" s="104" customFormat="1" ht="15.75" customHeight="1">
      <c r="A190" s="157" t="s">
        <v>551</v>
      </c>
      <c r="B190" s="49" t="s">
        <v>232</v>
      </c>
      <c r="C190" s="159" t="s">
        <v>393</v>
      </c>
      <c r="D190" s="45" t="s">
        <v>233</v>
      </c>
      <c r="E190" s="160" t="s">
        <v>1</v>
      </c>
      <c r="F190" s="158">
        <v>3</v>
      </c>
      <c r="G190" s="161"/>
      <c r="H190" s="161">
        <f t="shared" si="143"/>
        <v>0</v>
      </c>
      <c r="I190" s="170">
        <f t="shared" si="144"/>
        <v>0</v>
      </c>
      <c r="J190" s="171">
        <f t="shared" si="145"/>
        <v>0</v>
      </c>
      <c r="K190" s="169">
        <f t="shared" si="146"/>
        <v>0</v>
      </c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</row>
    <row r="191" spans="1:23" s="104" customFormat="1">
      <c r="A191" s="194"/>
      <c r="B191" s="222"/>
      <c r="C191" s="223"/>
      <c r="D191" s="162"/>
      <c r="E191" s="163"/>
      <c r="F191" s="221"/>
      <c r="G191" s="165"/>
      <c r="H191" s="165"/>
      <c r="I191" s="172"/>
      <c r="J191" s="173"/>
      <c r="K191" s="174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</row>
    <row r="192" spans="1:23">
      <c r="A192" s="189" t="s">
        <v>259</v>
      </c>
      <c r="B192" s="120" t="s">
        <v>54</v>
      </c>
      <c r="C192" s="120"/>
      <c r="D192" s="175"/>
      <c r="E192" s="175"/>
      <c r="F192" s="176"/>
      <c r="G192" s="177"/>
      <c r="H192" s="179">
        <f>SUBTOTAL(9,H193:H197)</f>
        <v>0</v>
      </c>
      <c r="I192" s="178"/>
      <c r="J192" s="177"/>
      <c r="K192" s="179">
        <f>SUBTOTAL(9,K193:K197)</f>
        <v>0</v>
      </c>
    </row>
    <row r="193" spans="1:23" ht="20.25" customHeight="1">
      <c r="A193" s="159" t="s">
        <v>552</v>
      </c>
      <c r="B193" s="49" t="s">
        <v>226</v>
      </c>
      <c r="C193" s="157" t="s">
        <v>393</v>
      </c>
      <c r="D193" s="45" t="s">
        <v>227</v>
      </c>
      <c r="E193" s="160" t="s">
        <v>264</v>
      </c>
      <c r="F193" s="158">
        <v>7140</v>
      </c>
      <c r="G193" s="161"/>
      <c r="H193" s="161">
        <f t="shared" ref="H193:H196" si="150">F193*G193</f>
        <v>0</v>
      </c>
      <c r="I193" s="170">
        <f t="shared" ref="I193:I197" si="151">$K$6</f>
        <v>0</v>
      </c>
      <c r="J193" s="171">
        <f t="shared" ref="J193:J196" si="152">G193*(1+I193)</f>
        <v>0</v>
      </c>
      <c r="K193" s="169">
        <f t="shared" ref="K193:K196" si="153">ROUND(F193*J193,2)</f>
        <v>0</v>
      </c>
    </row>
    <row r="194" spans="1:23" ht="36" customHeight="1">
      <c r="A194" s="159" t="s">
        <v>553</v>
      </c>
      <c r="B194" s="49" t="s">
        <v>282</v>
      </c>
      <c r="C194" s="157" t="s">
        <v>33</v>
      </c>
      <c r="D194" s="45" t="s">
        <v>283</v>
      </c>
      <c r="E194" s="160" t="s">
        <v>31</v>
      </c>
      <c r="F194" s="158">
        <v>33</v>
      </c>
      <c r="G194" s="161"/>
      <c r="H194" s="161">
        <f t="shared" si="150"/>
        <v>0</v>
      </c>
      <c r="I194" s="170">
        <f t="shared" si="151"/>
        <v>0</v>
      </c>
      <c r="J194" s="171">
        <f t="shared" si="152"/>
        <v>0</v>
      </c>
      <c r="K194" s="169">
        <f t="shared" si="153"/>
        <v>0</v>
      </c>
    </row>
    <row r="195" spans="1:23" ht="35.25" customHeight="1">
      <c r="A195" s="159" t="s">
        <v>554</v>
      </c>
      <c r="B195" s="43" t="s">
        <v>228</v>
      </c>
      <c r="C195" s="157" t="s">
        <v>393</v>
      </c>
      <c r="D195" s="45" t="s">
        <v>229</v>
      </c>
      <c r="E195" s="160" t="s">
        <v>1</v>
      </c>
      <c r="F195" s="158">
        <v>180</v>
      </c>
      <c r="G195" s="161"/>
      <c r="H195" s="161">
        <f t="shared" si="150"/>
        <v>0</v>
      </c>
      <c r="I195" s="170">
        <f t="shared" si="151"/>
        <v>0</v>
      </c>
      <c r="J195" s="171">
        <f t="shared" si="152"/>
        <v>0</v>
      </c>
      <c r="K195" s="169">
        <f t="shared" si="153"/>
        <v>0</v>
      </c>
    </row>
    <row r="196" spans="1:23" ht="30.75" customHeight="1">
      <c r="A196" s="159" t="s">
        <v>555</v>
      </c>
      <c r="B196" s="49" t="s">
        <v>288</v>
      </c>
      <c r="C196" s="157" t="s">
        <v>33</v>
      </c>
      <c r="D196" s="45" t="s">
        <v>289</v>
      </c>
      <c r="E196" s="160" t="s">
        <v>31</v>
      </c>
      <c r="F196" s="158">
        <v>32</v>
      </c>
      <c r="G196" s="161"/>
      <c r="H196" s="161">
        <f t="shared" si="150"/>
        <v>0</v>
      </c>
      <c r="I196" s="170">
        <f t="shared" si="151"/>
        <v>0</v>
      </c>
      <c r="J196" s="171">
        <f t="shared" si="152"/>
        <v>0</v>
      </c>
      <c r="K196" s="169">
        <f t="shared" si="153"/>
        <v>0</v>
      </c>
    </row>
    <row r="197" spans="1:23" ht="30.75" customHeight="1">
      <c r="A197" s="159" t="s">
        <v>556</v>
      </c>
      <c r="B197" s="49" t="s">
        <v>230</v>
      </c>
      <c r="C197" s="157" t="s">
        <v>393</v>
      </c>
      <c r="D197" s="45" t="s">
        <v>231</v>
      </c>
      <c r="E197" s="160" t="s">
        <v>1</v>
      </c>
      <c r="F197" s="158">
        <v>335</v>
      </c>
      <c r="G197" s="161"/>
      <c r="H197" s="161">
        <f t="shared" ref="H197" si="154">F197*G197</f>
        <v>0</v>
      </c>
      <c r="I197" s="170">
        <f t="shared" si="151"/>
        <v>0</v>
      </c>
      <c r="J197" s="171">
        <f t="shared" ref="J197" si="155">G197*(1+I197)</f>
        <v>0</v>
      </c>
      <c r="K197" s="169">
        <f t="shared" ref="K197" si="156">ROUND(F197*J197,2)</f>
        <v>0</v>
      </c>
    </row>
    <row r="198" spans="1:23" s="104" customFormat="1">
      <c r="A198" s="194"/>
      <c r="B198" s="222"/>
      <c r="C198" s="223"/>
      <c r="D198" s="162"/>
      <c r="E198" s="163"/>
      <c r="F198" s="221"/>
      <c r="G198" s="165"/>
      <c r="H198" s="165"/>
      <c r="I198" s="172"/>
      <c r="J198" s="173"/>
      <c r="K198" s="174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</row>
    <row r="199" spans="1:23">
      <c r="A199" s="189" t="s">
        <v>321</v>
      </c>
      <c r="B199" s="120" t="s">
        <v>328</v>
      </c>
      <c r="C199" s="120"/>
      <c r="D199" s="175"/>
      <c r="E199" s="175"/>
      <c r="F199" s="176"/>
      <c r="G199" s="177"/>
      <c r="H199" s="179">
        <f>SUBTOTAL(9,H200:H200)</f>
        <v>0</v>
      </c>
      <c r="I199" s="178"/>
      <c r="J199" s="177"/>
      <c r="K199" s="179">
        <f>SUBTOTAL(9,K200:K200)</f>
        <v>0</v>
      </c>
    </row>
    <row r="200" spans="1:23" ht="38.25" customHeight="1">
      <c r="A200" s="159" t="s">
        <v>557</v>
      </c>
      <c r="B200" s="49" t="s">
        <v>329</v>
      </c>
      <c r="C200" s="157" t="s">
        <v>33</v>
      </c>
      <c r="D200" s="45" t="s">
        <v>330</v>
      </c>
      <c r="E200" s="160" t="s">
        <v>31</v>
      </c>
      <c r="F200" s="158">
        <f>F17+F18+F19</f>
        <v>58</v>
      </c>
      <c r="G200" s="161"/>
      <c r="H200" s="161">
        <f t="shared" ref="H200" si="157">F200*G200</f>
        <v>0</v>
      </c>
      <c r="I200" s="170">
        <f t="shared" ref="I200" si="158">$K$6</f>
        <v>0</v>
      </c>
      <c r="J200" s="171">
        <f t="shared" ref="J200" si="159">G200*(1+I200)</f>
        <v>0</v>
      </c>
      <c r="K200" s="169">
        <f t="shared" ref="K200" si="160">ROUND(F200*J200,2)</f>
        <v>0</v>
      </c>
    </row>
    <row r="201" spans="1:23">
      <c r="A201" s="194"/>
      <c r="B201" s="119"/>
      <c r="C201" s="119"/>
      <c r="D201" s="183"/>
      <c r="E201" s="184"/>
      <c r="F201" s="185"/>
      <c r="G201" s="186"/>
      <c r="H201" s="186"/>
      <c r="I201" s="166"/>
      <c r="J201" s="187"/>
      <c r="K201" s="168"/>
    </row>
    <row r="202" spans="1:23">
      <c r="A202" s="189" t="s">
        <v>335</v>
      </c>
      <c r="B202" s="120" t="s">
        <v>323</v>
      </c>
      <c r="C202" s="120"/>
      <c r="D202" s="175"/>
      <c r="E202" s="175"/>
      <c r="F202" s="176"/>
      <c r="G202" s="177"/>
      <c r="H202" s="179">
        <f>SUBTOTAL(9,H203:H211)</f>
        <v>0</v>
      </c>
      <c r="I202" s="178"/>
      <c r="J202" s="177"/>
      <c r="K202" s="179">
        <f>SUBTOTAL(9,K203:K211)</f>
        <v>0</v>
      </c>
    </row>
    <row r="203" spans="1:23" ht="39.75" customHeight="1">
      <c r="A203" s="233" t="s">
        <v>558</v>
      </c>
      <c r="B203" s="43" t="s">
        <v>378</v>
      </c>
      <c r="C203" s="232" t="s">
        <v>33</v>
      </c>
      <c r="D203" s="45" t="s">
        <v>362</v>
      </c>
      <c r="E203" s="160" t="s">
        <v>31</v>
      </c>
      <c r="F203" s="158">
        <v>1</v>
      </c>
      <c r="G203" s="161"/>
      <c r="H203" s="161">
        <f t="shared" ref="H203:H211" si="161">F203*G203</f>
        <v>0</v>
      </c>
      <c r="I203" s="170">
        <f t="shared" ref="I203:I211" si="162">$K$6</f>
        <v>0</v>
      </c>
      <c r="J203" s="265">
        <f t="shared" ref="J203:J211" si="163">G203*(1+I203)</f>
        <v>0</v>
      </c>
      <c r="K203" s="169">
        <f t="shared" ref="K203:K211" si="164">ROUND(F203*J203,2)</f>
        <v>0</v>
      </c>
    </row>
    <row r="204" spans="1:23" ht="27" customHeight="1">
      <c r="A204" s="233" t="s">
        <v>559</v>
      </c>
      <c r="B204" s="43" t="s">
        <v>379</v>
      </c>
      <c r="C204" s="232" t="s">
        <v>33</v>
      </c>
      <c r="D204" s="45" t="s">
        <v>363</v>
      </c>
      <c r="E204" s="160" t="s">
        <v>31</v>
      </c>
      <c r="F204" s="158">
        <v>1</v>
      </c>
      <c r="G204" s="161"/>
      <c r="H204" s="161">
        <f t="shared" si="161"/>
        <v>0</v>
      </c>
      <c r="I204" s="170">
        <f t="shared" si="162"/>
        <v>0</v>
      </c>
      <c r="J204" s="265">
        <f t="shared" si="163"/>
        <v>0</v>
      </c>
      <c r="K204" s="169">
        <f t="shared" si="164"/>
        <v>0</v>
      </c>
    </row>
    <row r="205" spans="1:23" ht="31.5" customHeight="1">
      <c r="A205" s="233" t="s">
        <v>560</v>
      </c>
      <c r="B205" s="43" t="s">
        <v>380</v>
      </c>
      <c r="C205" s="232" t="s">
        <v>33</v>
      </c>
      <c r="D205" s="45" t="s">
        <v>364</v>
      </c>
      <c r="E205" s="160" t="s">
        <v>31</v>
      </c>
      <c r="F205" s="158">
        <v>1</v>
      </c>
      <c r="G205" s="161"/>
      <c r="H205" s="161">
        <f t="shared" si="161"/>
        <v>0</v>
      </c>
      <c r="I205" s="170">
        <f t="shared" si="162"/>
        <v>0</v>
      </c>
      <c r="J205" s="265">
        <f t="shared" si="163"/>
        <v>0</v>
      </c>
      <c r="K205" s="169">
        <f t="shared" si="164"/>
        <v>0</v>
      </c>
    </row>
    <row r="206" spans="1:23" ht="30" customHeight="1">
      <c r="A206" s="233" t="s">
        <v>561</v>
      </c>
      <c r="B206" s="43" t="s">
        <v>381</v>
      </c>
      <c r="C206" s="232" t="s">
        <v>33</v>
      </c>
      <c r="D206" s="45" t="s">
        <v>365</v>
      </c>
      <c r="E206" s="160" t="s">
        <v>31</v>
      </c>
      <c r="F206" s="158">
        <v>1</v>
      </c>
      <c r="G206" s="161"/>
      <c r="H206" s="161">
        <f t="shared" si="161"/>
        <v>0</v>
      </c>
      <c r="I206" s="170">
        <f t="shared" si="162"/>
        <v>0</v>
      </c>
      <c r="J206" s="265">
        <f t="shared" si="163"/>
        <v>0</v>
      </c>
      <c r="K206" s="169">
        <f t="shared" si="164"/>
        <v>0</v>
      </c>
    </row>
    <row r="207" spans="1:23" ht="30" customHeight="1">
      <c r="A207" s="233" t="s">
        <v>562</v>
      </c>
      <c r="B207" s="43" t="s">
        <v>382</v>
      </c>
      <c r="C207" s="232" t="s">
        <v>33</v>
      </c>
      <c r="D207" s="45" t="s">
        <v>366</v>
      </c>
      <c r="E207" s="160" t="s">
        <v>31</v>
      </c>
      <c r="F207" s="158">
        <v>1</v>
      </c>
      <c r="G207" s="161"/>
      <c r="H207" s="161">
        <f t="shared" si="161"/>
        <v>0</v>
      </c>
      <c r="I207" s="170">
        <f t="shared" si="162"/>
        <v>0</v>
      </c>
      <c r="J207" s="265">
        <f t="shared" si="163"/>
        <v>0</v>
      </c>
      <c r="K207" s="169">
        <f t="shared" si="164"/>
        <v>0</v>
      </c>
    </row>
    <row r="208" spans="1:23" ht="30" customHeight="1">
      <c r="A208" s="233" t="s">
        <v>563</v>
      </c>
      <c r="B208" s="43" t="s">
        <v>383</v>
      </c>
      <c r="C208" s="232" t="s">
        <v>33</v>
      </c>
      <c r="D208" s="45" t="s">
        <v>367</v>
      </c>
      <c r="E208" s="160" t="s">
        <v>31</v>
      </c>
      <c r="F208" s="158">
        <v>1</v>
      </c>
      <c r="G208" s="161"/>
      <c r="H208" s="161">
        <f t="shared" si="161"/>
        <v>0</v>
      </c>
      <c r="I208" s="170">
        <f t="shared" si="162"/>
        <v>0</v>
      </c>
      <c r="J208" s="265">
        <f t="shared" si="163"/>
        <v>0</v>
      </c>
      <c r="K208" s="169">
        <f t="shared" si="164"/>
        <v>0</v>
      </c>
    </row>
    <row r="209" spans="1:11" ht="30" customHeight="1">
      <c r="A209" s="233" t="s">
        <v>564</v>
      </c>
      <c r="B209" s="43" t="s">
        <v>384</v>
      </c>
      <c r="C209" s="232" t="s">
        <v>33</v>
      </c>
      <c r="D209" s="45" t="s">
        <v>368</v>
      </c>
      <c r="E209" s="160" t="s">
        <v>31</v>
      </c>
      <c r="F209" s="158">
        <v>1</v>
      </c>
      <c r="G209" s="161"/>
      <c r="H209" s="161">
        <f t="shared" si="161"/>
        <v>0</v>
      </c>
      <c r="I209" s="170">
        <f t="shared" si="162"/>
        <v>0</v>
      </c>
      <c r="J209" s="265">
        <f t="shared" si="163"/>
        <v>0</v>
      </c>
      <c r="K209" s="169">
        <f t="shared" si="164"/>
        <v>0</v>
      </c>
    </row>
    <row r="210" spans="1:11" ht="30" customHeight="1">
      <c r="A210" s="233" t="s">
        <v>565</v>
      </c>
      <c r="B210" s="43" t="s">
        <v>385</v>
      </c>
      <c r="C210" s="232" t="s">
        <v>33</v>
      </c>
      <c r="D210" s="45" t="s">
        <v>369</v>
      </c>
      <c r="E210" s="160" t="s">
        <v>31</v>
      </c>
      <c r="F210" s="158">
        <v>1</v>
      </c>
      <c r="G210" s="161"/>
      <c r="H210" s="161">
        <f t="shared" si="161"/>
        <v>0</v>
      </c>
      <c r="I210" s="170">
        <f t="shared" si="162"/>
        <v>0</v>
      </c>
      <c r="J210" s="265">
        <f t="shared" si="163"/>
        <v>0</v>
      </c>
      <c r="K210" s="169">
        <f t="shared" si="164"/>
        <v>0</v>
      </c>
    </row>
    <row r="211" spans="1:11" ht="29.25" customHeight="1">
      <c r="A211" s="233" t="s">
        <v>566</v>
      </c>
      <c r="B211" s="43" t="s">
        <v>386</v>
      </c>
      <c r="C211" s="232" t="s">
        <v>33</v>
      </c>
      <c r="D211" s="45" t="s">
        <v>370</v>
      </c>
      <c r="E211" s="160" t="s">
        <v>31</v>
      </c>
      <c r="F211" s="158">
        <v>1</v>
      </c>
      <c r="G211" s="161"/>
      <c r="H211" s="161">
        <f t="shared" si="161"/>
        <v>0</v>
      </c>
      <c r="I211" s="170">
        <f t="shared" si="162"/>
        <v>0</v>
      </c>
      <c r="J211" s="265">
        <f t="shared" si="163"/>
        <v>0</v>
      </c>
      <c r="K211" s="169">
        <f t="shared" si="164"/>
        <v>0</v>
      </c>
    </row>
    <row r="212" spans="1:11" ht="10.5" customHeight="1">
      <c r="A212" s="191"/>
      <c r="B212" s="266"/>
      <c r="C212" s="119"/>
      <c r="D212" s="162"/>
      <c r="E212" s="163"/>
      <c r="F212" s="185"/>
      <c r="G212" s="165"/>
      <c r="H212" s="165"/>
      <c r="I212" s="218"/>
      <c r="J212" s="219"/>
      <c r="K212" s="188"/>
    </row>
    <row r="213" spans="1:11">
      <c r="A213" s="259"/>
      <c r="B213" s="255"/>
      <c r="C213" s="255"/>
      <c r="D213" s="255"/>
      <c r="E213" s="255"/>
      <c r="F213" s="304"/>
      <c r="G213" s="305" t="s">
        <v>377</v>
      </c>
      <c r="H213" s="306">
        <f>ROUND(SUBTOTAL(9,H14:H211),2)</f>
        <v>0</v>
      </c>
      <c r="I213" s="256"/>
      <c r="J213" s="257" t="s">
        <v>53</v>
      </c>
      <c r="K213" s="210">
        <f>SUBTOTAL(9,K14:K211)</f>
        <v>0</v>
      </c>
    </row>
    <row r="214" spans="1:11">
      <c r="A214" s="260"/>
      <c r="B214" s="261"/>
      <c r="C214" s="261"/>
      <c r="D214" s="261"/>
      <c r="E214" s="261"/>
      <c r="F214" s="262"/>
      <c r="G214" s="261"/>
      <c r="H214" s="261"/>
      <c r="I214" s="263"/>
      <c r="J214" s="261"/>
      <c r="K214" s="264"/>
    </row>
    <row r="215" spans="1:11" ht="12">
      <c r="A215" s="105"/>
      <c r="B215" s="107"/>
      <c r="C215" s="107"/>
      <c r="D215" s="108"/>
      <c r="E215" s="105"/>
      <c r="F215" s="109"/>
      <c r="G215" s="110"/>
      <c r="H215" s="110"/>
      <c r="I215" s="122"/>
      <c r="K215" s="111"/>
    </row>
    <row r="216" spans="1:11" ht="12">
      <c r="A216" s="100"/>
    </row>
    <row r="217" spans="1:11" ht="12">
      <c r="A217" s="100"/>
    </row>
  </sheetData>
  <autoFilter ref="A13:K214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47">
    <cfRule type="duplicateValues" dxfId="131" priority="785"/>
    <cfRule type="duplicateValues" dxfId="130" priority="786"/>
  </conditionalFormatting>
  <conditionalFormatting sqref="A147">
    <cfRule type="duplicateValues" dxfId="129" priority="784"/>
  </conditionalFormatting>
  <conditionalFormatting sqref="A149">
    <cfRule type="duplicateValues" dxfId="128" priority="604"/>
    <cfRule type="duplicateValues" dxfId="127" priority="605"/>
  </conditionalFormatting>
  <conditionalFormatting sqref="A149">
    <cfRule type="duplicateValues" dxfId="126" priority="606"/>
  </conditionalFormatting>
  <conditionalFormatting sqref="A166">
    <cfRule type="duplicateValues" dxfId="125" priority="454"/>
    <cfRule type="duplicateValues" dxfId="124" priority="455"/>
  </conditionalFormatting>
  <conditionalFormatting sqref="A166">
    <cfRule type="duplicateValues" dxfId="123" priority="456"/>
  </conditionalFormatting>
  <conditionalFormatting sqref="A174">
    <cfRule type="duplicateValues" dxfId="122" priority="262"/>
    <cfRule type="duplicateValues" dxfId="121" priority="263"/>
  </conditionalFormatting>
  <conditionalFormatting sqref="A174">
    <cfRule type="duplicateValues" dxfId="120" priority="264"/>
  </conditionalFormatting>
  <conditionalFormatting sqref="A156">
    <cfRule type="duplicateValues" dxfId="119" priority="253"/>
    <cfRule type="duplicateValues" dxfId="118" priority="254"/>
  </conditionalFormatting>
  <conditionalFormatting sqref="A156">
    <cfRule type="duplicateValues" dxfId="117" priority="255"/>
  </conditionalFormatting>
  <conditionalFormatting sqref="A34">
    <cfRule type="duplicateValues" dxfId="116" priority="246"/>
    <cfRule type="duplicateValues" dxfId="115" priority="247"/>
  </conditionalFormatting>
  <conditionalFormatting sqref="A34">
    <cfRule type="duplicateValues" dxfId="114" priority="245"/>
  </conditionalFormatting>
  <conditionalFormatting sqref="A34">
    <cfRule type="duplicateValues" dxfId="113" priority="244"/>
  </conditionalFormatting>
  <conditionalFormatting sqref="A34">
    <cfRule type="duplicateValues" dxfId="112" priority="248"/>
  </conditionalFormatting>
  <conditionalFormatting sqref="A34">
    <cfRule type="duplicateValues" dxfId="111" priority="249"/>
  </conditionalFormatting>
  <conditionalFormatting sqref="A34">
    <cfRule type="duplicateValues" dxfId="110" priority="250"/>
  </conditionalFormatting>
  <conditionalFormatting sqref="A34">
    <cfRule type="duplicateValues" dxfId="109" priority="251"/>
  </conditionalFormatting>
  <conditionalFormatting sqref="A34">
    <cfRule type="duplicateValues" dxfId="108" priority="252"/>
  </conditionalFormatting>
  <conditionalFormatting sqref="A38">
    <cfRule type="duplicateValues" dxfId="107" priority="237"/>
    <cfRule type="duplicateValues" dxfId="106" priority="238"/>
  </conditionalFormatting>
  <conditionalFormatting sqref="A38">
    <cfRule type="duplicateValues" dxfId="105" priority="236"/>
  </conditionalFormatting>
  <conditionalFormatting sqref="A38">
    <cfRule type="duplicateValues" dxfId="104" priority="235"/>
  </conditionalFormatting>
  <conditionalFormatting sqref="A38">
    <cfRule type="duplicateValues" dxfId="103" priority="239"/>
  </conditionalFormatting>
  <conditionalFormatting sqref="A38">
    <cfRule type="duplicateValues" dxfId="102" priority="240"/>
  </conditionalFormatting>
  <conditionalFormatting sqref="A38">
    <cfRule type="duplicateValues" dxfId="101" priority="241"/>
  </conditionalFormatting>
  <conditionalFormatting sqref="A38">
    <cfRule type="duplicateValues" dxfId="100" priority="242"/>
  </conditionalFormatting>
  <conditionalFormatting sqref="A38">
    <cfRule type="duplicateValues" dxfId="99" priority="243"/>
  </conditionalFormatting>
  <conditionalFormatting sqref="A56">
    <cfRule type="duplicateValues" dxfId="98" priority="228"/>
    <cfRule type="duplicateValues" dxfId="97" priority="229"/>
  </conditionalFormatting>
  <conditionalFormatting sqref="A56">
    <cfRule type="duplicateValues" dxfId="96" priority="227"/>
  </conditionalFormatting>
  <conditionalFormatting sqref="A56">
    <cfRule type="duplicateValues" dxfId="95" priority="226"/>
  </conditionalFormatting>
  <conditionalFormatting sqref="A56">
    <cfRule type="duplicateValues" dxfId="94" priority="230"/>
  </conditionalFormatting>
  <conditionalFormatting sqref="A56">
    <cfRule type="duplicateValues" dxfId="93" priority="231"/>
  </conditionalFormatting>
  <conditionalFormatting sqref="A56">
    <cfRule type="duplicateValues" dxfId="92" priority="232"/>
  </conditionalFormatting>
  <conditionalFormatting sqref="A56">
    <cfRule type="duplicateValues" dxfId="91" priority="233"/>
  </conditionalFormatting>
  <conditionalFormatting sqref="A56">
    <cfRule type="duplicateValues" dxfId="90" priority="234"/>
  </conditionalFormatting>
  <conditionalFormatting sqref="A184">
    <cfRule type="duplicateValues" dxfId="89" priority="223"/>
    <cfRule type="duplicateValues" dxfId="88" priority="224"/>
  </conditionalFormatting>
  <conditionalFormatting sqref="A184">
    <cfRule type="duplicateValues" dxfId="87" priority="225"/>
  </conditionalFormatting>
  <conditionalFormatting sqref="A78">
    <cfRule type="duplicateValues" dxfId="86" priority="141"/>
    <cfRule type="duplicateValues" dxfId="85" priority="142"/>
  </conditionalFormatting>
  <conditionalFormatting sqref="A78">
    <cfRule type="duplicateValues" dxfId="84" priority="140"/>
  </conditionalFormatting>
  <conditionalFormatting sqref="A78">
    <cfRule type="duplicateValues" dxfId="83" priority="139"/>
  </conditionalFormatting>
  <conditionalFormatting sqref="A78">
    <cfRule type="duplicateValues" dxfId="82" priority="143"/>
  </conditionalFormatting>
  <conditionalFormatting sqref="A78">
    <cfRule type="duplicateValues" dxfId="81" priority="144"/>
  </conditionalFormatting>
  <conditionalFormatting sqref="A78">
    <cfRule type="duplicateValues" dxfId="80" priority="145"/>
  </conditionalFormatting>
  <conditionalFormatting sqref="A78">
    <cfRule type="duplicateValues" dxfId="79" priority="146"/>
  </conditionalFormatting>
  <conditionalFormatting sqref="A78">
    <cfRule type="duplicateValues" dxfId="78" priority="147"/>
  </conditionalFormatting>
  <conditionalFormatting sqref="A150:A155">
    <cfRule type="duplicateValues" dxfId="77" priority="23305"/>
    <cfRule type="duplicateValues" dxfId="76" priority="23306"/>
  </conditionalFormatting>
  <conditionalFormatting sqref="A150:A155">
    <cfRule type="duplicateValues" dxfId="75" priority="23309"/>
  </conditionalFormatting>
  <conditionalFormatting sqref="A148">
    <cfRule type="duplicateValues" dxfId="74" priority="115"/>
    <cfRule type="duplicateValues" dxfId="73" priority="116"/>
  </conditionalFormatting>
  <conditionalFormatting sqref="A148">
    <cfRule type="duplicateValues" dxfId="72" priority="117"/>
  </conditionalFormatting>
  <conditionalFormatting sqref="A180">
    <cfRule type="duplicateValues" dxfId="71" priority="61"/>
    <cfRule type="duplicateValues" dxfId="70" priority="62"/>
  </conditionalFormatting>
  <conditionalFormatting sqref="A180">
    <cfRule type="duplicateValues" dxfId="69" priority="63"/>
  </conditionalFormatting>
  <conditionalFormatting sqref="A157:A165">
    <cfRule type="duplicateValues" dxfId="68" priority="23344"/>
    <cfRule type="duplicateValues" dxfId="67" priority="23345"/>
  </conditionalFormatting>
  <conditionalFormatting sqref="A157:A165">
    <cfRule type="duplicateValues" dxfId="66" priority="23346"/>
  </conditionalFormatting>
  <conditionalFormatting sqref="A175:A179 A167:A173">
    <cfRule type="duplicateValues" dxfId="65" priority="23347"/>
    <cfRule type="duplicateValues" dxfId="64" priority="23348"/>
  </conditionalFormatting>
  <conditionalFormatting sqref="A175:A179 A167:A173">
    <cfRule type="duplicateValues" dxfId="63" priority="23351"/>
  </conditionalFormatting>
  <conditionalFormatting sqref="A181:A183">
    <cfRule type="duplicateValues" dxfId="62" priority="23352"/>
    <cfRule type="duplicateValues" dxfId="61" priority="23353"/>
  </conditionalFormatting>
  <conditionalFormatting sqref="A181:A183">
    <cfRule type="duplicateValues" dxfId="60" priority="23354"/>
  </conditionalFormatting>
  <conditionalFormatting sqref="A121">
    <cfRule type="duplicateValues" dxfId="59" priority="54"/>
    <cfRule type="duplicateValues" dxfId="58" priority="55"/>
  </conditionalFormatting>
  <conditionalFormatting sqref="A121">
    <cfRule type="duplicateValues" dxfId="57" priority="53"/>
  </conditionalFormatting>
  <conditionalFormatting sqref="A121">
    <cfRule type="duplicateValues" dxfId="56" priority="52"/>
  </conditionalFormatting>
  <conditionalFormatting sqref="A121">
    <cfRule type="duplicateValues" dxfId="55" priority="56"/>
  </conditionalFormatting>
  <conditionalFormatting sqref="A121">
    <cfRule type="duplicateValues" dxfId="54" priority="57"/>
  </conditionalFormatting>
  <conditionalFormatting sqref="A121">
    <cfRule type="duplicateValues" dxfId="53" priority="58"/>
  </conditionalFormatting>
  <conditionalFormatting sqref="A121">
    <cfRule type="duplicateValues" dxfId="52" priority="59"/>
  </conditionalFormatting>
  <conditionalFormatting sqref="A121">
    <cfRule type="duplicateValues" dxfId="51" priority="60"/>
  </conditionalFormatting>
  <conditionalFormatting sqref="A111">
    <cfRule type="duplicateValues" dxfId="50" priority="50"/>
    <cfRule type="duplicateValues" dxfId="49" priority="51"/>
  </conditionalFormatting>
  <conditionalFormatting sqref="A111">
    <cfRule type="duplicateValues" dxfId="48" priority="49"/>
  </conditionalFormatting>
  <conditionalFormatting sqref="A112">
    <cfRule type="duplicateValues" dxfId="47" priority="42"/>
    <cfRule type="duplicateValues" dxfId="46" priority="43"/>
  </conditionalFormatting>
  <conditionalFormatting sqref="A112">
    <cfRule type="duplicateValues" dxfId="45" priority="41"/>
  </conditionalFormatting>
  <conditionalFormatting sqref="A112">
    <cfRule type="duplicateValues" dxfId="44" priority="40"/>
  </conditionalFormatting>
  <conditionalFormatting sqref="A112">
    <cfRule type="duplicateValues" dxfId="43" priority="44"/>
  </conditionalFormatting>
  <conditionalFormatting sqref="A112">
    <cfRule type="duplicateValues" dxfId="42" priority="45"/>
  </conditionalFormatting>
  <conditionalFormatting sqref="A112">
    <cfRule type="duplicateValues" dxfId="41" priority="46"/>
  </conditionalFormatting>
  <conditionalFormatting sqref="A112">
    <cfRule type="duplicateValues" dxfId="40" priority="47"/>
  </conditionalFormatting>
  <conditionalFormatting sqref="A112">
    <cfRule type="duplicateValues" dxfId="39" priority="48"/>
  </conditionalFormatting>
  <conditionalFormatting sqref="A118">
    <cfRule type="duplicateValues" dxfId="38" priority="33"/>
    <cfRule type="duplicateValues" dxfId="37" priority="34"/>
  </conditionalFormatting>
  <conditionalFormatting sqref="A118">
    <cfRule type="duplicateValues" dxfId="36" priority="32"/>
  </conditionalFormatting>
  <conditionalFormatting sqref="A118">
    <cfRule type="duplicateValues" dxfId="35" priority="31"/>
  </conditionalFormatting>
  <conditionalFormatting sqref="A118">
    <cfRule type="duplicateValues" dxfId="34" priority="35"/>
  </conditionalFormatting>
  <conditionalFormatting sqref="A118">
    <cfRule type="duplicateValues" dxfId="33" priority="36"/>
  </conditionalFormatting>
  <conditionalFormatting sqref="A118">
    <cfRule type="duplicateValues" dxfId="32" priority="37"/>
  </conditionalFormatting>
  <conditionalFormatting sqref="A118">
    <cfRule type="duplicateValues" dxfId="31" priority="38"/>
  </conditionalFormatting>
  <conditionalFormatting sqref="A118">
    <cfRule type="duplicateValues" dxfId="30" priority="39"/>
  </conditionalFormatting>
  <conditionalFormatting sqref="A136">
    <cfRule type="duplicateValues" dxfId="29" priority="24"/>
    <cfRule type="duplicateValues" dxfId="28" priority="25"/>
  </conditionalFormatting>
  <conditionalFormatting sqref="A136">
    <cfRule type="duplicateValues" dxfId="27" priority="23"/>
  </conditionalFormatting>
  <conditionalFormatting sqref="A136">
    <cfRule type="duplicateValues" dxfId="26" priority="22"/>
  </conditionalFormatting>
  <conditionalFormatting sqref="A136">
    <cfRule type="duplicateValues" dxfId="25" priority="26"/>
  </conditionalFormatting>
  <conditionalFormatting sqref="A136">
    <cfRule type="duplicateValues" dxfId="24" priority="27"/>
  </conditionalFormatting>
  <conditionalFormatting sqref="A136">
    <cfRule type="duplicateValues" dxfId="23" priority="28"/>
  </conditionalFormatting>
  <conditionalFormatting sqref="A136">
    <cfRule type="duplicateValues" dxfId="22" priority="29"/>
  </conditionalFormatting>
  <conditionalFormatting sqref="A136">
    <cfRule type="duplicateValues" dxfId="21" priority="30"/>
  </conditionalFormatting>
  <conditionalFormatting sqref="A98">
    <cfRule type="duplicateValues" dxfId="20" priority="15"/>
    <cfRule type="duplicateValues" dxfId="19" priority="16"/>
  </conditionalFormatting>
  <conditionalFormatting sqref="A98">
    <cfRule type="duplicateValues" dxfId="18" priority="14"/>
  </conditionalFormatting>
  <conditionalFormatting sqref="A98">
    <cfRule type="duplicateValues" dxfId="17" priority="13"/>
  </conditionalFormatting>
  <conditionalFormatting sqref="A98">
    <cfRule type="duplicateValues" dxfId="16" priority="17"/>
  </conditionalFormatting>
  <conditionalFormatting sqref="A98">
    <cfRule type="duplicateValues" dxfId="15" priority="18"/>
  </conditionalFormatting>
  <conditionalFormatting sqref="A98">
    <cfRule type="duplicateValues" dxfId="14" priority="19"/>
  </conditionalFormatting>
  <conditionalFormatting sqref="A98">
    <cfRule type="duplicateValues" dxfId="13" priority="20"/>
  </conditionalFormatting>
  <conditionalFormatting sqref="A98">
    <cfRule type="duplicateValues" dxfId="12" priority="21"/>
  </conditionalFormatting>
  <conditionalFormatting sqref="A85">
    <cfRule type="duplicateValues" dxfId="11" priority="11"/>
    <cfRule type="duplicateValues" dxfId="10" priority="12"/>
  </conditionalFormatting>
  <conditionalFormatting sqref="A85">
    <cfRule type="duplicateValues" dxfId="9" priority="10"/>
  </conditionalFormatting>
  <conditionalFormatting sqref="A86">
    <cfRule type="duplicateValues" dxfId="8" priority="3"/>
    <cfRule type="duplicateValues" dxfId="7" priority="4"/>
  </conditionalFormatting>
  <conditionalFormatting sqref="A86">
    <cfRule type="duplicateValues" dxfId="6" priority="2"/>
  </conditionalFormatting>
  <conditionalFormatting sqref="A86">
    <cfRule type="duplicateValues" dxfId="5" priority="1"/>
  </conditionalFormatting>
  <conditionalFormatting sqref="A86">
    <cfRule type="duplicateValues" dxfId="4" priority="5"/>
  </conditionalFormatting>
  <conditionalFormatting sqref="A86">
    <cfRule type="duplicateValues" dxfId="3" priority="6"/>
  </conditionalFormatting>
  <conditionalFormatting sqref="A86">
    <cfRule type="duplicateValues" dxfId="2" priority="7"/>
  </conditionalFormatting>
  <conditionalFormatting sqref="A86">
    <cfRule type="duplicateValues" dxfId="1" priority="8"/>
  </conditionalFormatting>
  <conditionalFormatting sqref="A86">
    <cfRule type="duplicateValues" dxfId="0" priority="9"/>
  </conditionalFormatting>
  <dataValidations disablePrompts="1" count="1">
    <dataValidation allowBlank="1" showInputMessage="1" showErrorMessage="1" errorTitle="NÃO PODE SER INSERIDO" sqref="F219:I223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2021-11-16T22:40:41Z</cp:lastPrinted>
  <dcterms:created xsi:type="dcterms:W3CDTF">2015-10-28T16:30:52Z</dcterms:created>
  <dcterms:modified xsi:type="dcterms:W3CDTF">2021-11-24T17:54:43Z</dcterms:modified>
</cp:coreProperties>
</file>